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1905" windowWidth="17895" windowHeight="11340"/>
  </bookViews>
  <sheets>
    <sheet name="Приложение 1" sheetId="1" r:id="rId1"/>
    <sheet name="Лист1" sheetId="2" state="hidden" r:id="rId2"/>
  </sheets>
  <definedNames>
    <definedName name="_xlnm._FilterDatabase" localSheetId="0" hidden="1">'Приложение 1'!$A$15:$AM$3731</definedName>
    <definedName name="_xlnm.Print_Area" localSheetId="0">'Приложение 1'!$B$1:$Y$3787</definedName>
  </definedNames>
  <calcPr calcId="144525"/>
</workbook>
</file>

<file path=xl/calcChain.xml><?xml version="1.0" encoding="utf-8"?>
<calcChain xmlns="http://schemas.openxmlformats.org/spreadsheetml/2006/main">
  <c r="U3601" i="1" l="1"/>
  <c r="U3729" i="1" s="1"/>
  <c r="U3453" i="1"/>
  <c r="V3453" i="1" s="1"/>
  <c r="AA3453" i="1" s="1"/>
  <c r="U3452" i="1"/>
  <c r="Z3452" i="1" s="1"/>
  <c r="V3521" i="1"/>
  <c r="V3595" i="1"/>
  <c r="V3596" i="1"/>
  <c r="V3588" i="1"/>
  <c r="V3589" i="1"/>
  <c r="V3590" i="1"/>
  <c r="V3591" i="1"/>
  <c r="V3592" i="1"/>
  <c r="V3593" i="1"/>
  <c r="V3594" i="1"/>
  <c r="V3587" i="1"/>
  <c r="V3586" i="1"/>
  <c r="Z3453" i="1" l="1"/>
  <c r="V3452" i="1"/>
  <c r="AA3452" i="1" s="1"/>
  <c r="V3550" i="1"/>
  <c r="V3548" i="1"/>
  <c r="V3549" i="1"/>
  <c r="V3551" i="1"/>
  <c r="V3552" i="1"/>
  <c r="V3553" i="1"/>
  <c r="V3542" i="1" l="1"/>
  <c r="V3540" i="1"/>
  <c r="V3541" i="1"/>
  <c r="V3543" i="1"/>
  <c r="V3544" i="1"/>
  <c r="V3545" i="1"/>
  <c r="V3546" i="1"/>
  <c r="V3547" i="1"/>
  <c r="V3539" i="1"/>
  <c r="V3538" i="1"/>
  <c r="V3534" i="1" l="1"/>
  <c r="AA3533" i="1"/>
  <c r="U3533" i="1"/>
  <c r="Z3533" i="1" s="1"/>
  <c r="Z3534" i="1" l="1"/>
  <c r="AA3534" i="1"/>
  <c r="U3451" i="1" l="1"/>
  <c r="Z3451" i="1" s="1"/>
  <c r="V3451" i="1" l="1"/>
  <c r="AA3451" i="1" s="1"/>
  <c r="U1129" i="1" l="1"/>
  <c r="T1177" i="1"/>
  <c r="AC3577" i="1" l="1"/>
  <c r="AD3577" i="1" s="1"/>
  <c r="AC3576" i="1"/>
  <c r="AD3576" i="1" s="1"/>
  <c r="AC3575" i="1"/>
  <c r="AD3575" i="1" s="1"/>
  <c r="AC3522" i="1"/>
  <c r="AD3522" i="1" s="1"/>
  <c r="AC3506" i="1"/>
  <c r="AD3506" i="1" s="1"/>
  <c r="AC3505" i="1"/>
  <c r="AD3505" i="1" s="1"/>
  <c r="AC3489" i="1" l="1"/>
  <c r="AD3489" i="1" s="1"/>
  <c r="AC3478" i="1" l="1"/>
  <c r="AD3478" i="1" s="1"/>
  <c r="AC3477" i="1"/>
  <c r="AD3477" i="1" s="1"/>
  <c r="AC3476" i="1"/>
  <c r="AD3476" i="1" s="1"/>
  <c r="AC3475" i="1"/>
  <c r="AD3475" i="1" s="1"/>
  <c r="AC3474" i="1"/>
  <c r="AD3474" i="1" s="1"/>
  <c r="AC3473" i="1"/>
  <c r="AD3473" i="1" s="1"/>
  <c r="AC3472" i="1"/>
  <c r="AD3472" i="1" s="1"/>
  <c r="AC3471" i="1"/>
  <c r="AD3471" i="1" s="1"/>
  <c r="AC3465" i="1"/>
  <c r="AD3465" i="1" s="1"/>
  <c r="AC3464" i="1"/>
  <c r="AD3464" i="1" s="1"/>
  <c r="AC3463" i="1"/>
  <c r="AD3463" i="1" s="1"/>
  <c r="AC3462" i="1"/>
  <c r="AC3461" i="1"/>
  <c r="AC3460" i="1"/>
  <c r="AC3459" i="1"/>
  <c r="AD3462" i="1" l="1"/>
  <c r="AD3459" i="1"/>
  <c r="AD3461" i="1"/>
  <c r="AD3460" i="1"/>
  <c r="AA3730" i="1" l="1"/>
  <c r="Z3730" i="1"/>
  <c r="Z3716" i="1"/>
  <c r="Z3715" i="1"/>
  <c r="Z3714" i="1"/>
  <c r="Z3713" i="1"/>
  <c r="Z3712" i="1"/>
  <c r="Z3711" i="1"/>
  <c r="AA3710" i="1"/>
  <c r="Z3710" i="1"/>
  <c r="AA3709" i="1"/>
  <c r="Z3709" i="1"/>
  <c r="AA3708" i="1"/>
  <c r="Z3708" i="1"/>
  <c r="AA3707" i="1"/>
  <c r="Z3707" i="1"/>
  <c r="AA3706" i="1"/>
  <c r="Z3706" i="1"/>
  <c r="AA3705" i="1"/>
  <c r="Z3705" i="1"/>
  <c r="AA3704" i="1"/>
  <c r="Z3704" i="1"/>
  <c r="AA3703" i="1"/>
  <c r="Z3703" i="1"/>
  <c r="AA3702" i="1"/>
  <c r="Z3702" i="1"/>
  <c r="AA3701" i="1"/>
  <c r="Z3701" i="1"/>
  <c r="AA3700" i="1"/>
  <c r="Z3700" i="1"/>
  <c r="AA3699" i="1"/>
  <c r="Z3699" i="1"/>
  <c r="AA3698" i="1"/>
  <c r="Z3698" i="1"/>
  <c r="AA3697" i="1"/>
  <c r="Z3697" i="1"/>
  <c r="AA3696" i="1"/>
  <c r="Z3696" i="1"/>
  <c r="AA3695" i="1"/>
  <c r="Z3695" i="1"/>
  <c r="AA3694" i="1"/>
  <c r="Z3694" i="1"/>
  <c r="AA3693" i="1"/>
  <c r="Z3693" i="1"/>
  <c r="AA3692" i="1"/>
  <c r="Z3692" i="1"/>
  <c r="AA3691" i="1"/>
  <c r="Z3691" i="1"/>
  <c r="AA3690" i="1"/>
  <c r="Z3690" i="1"/>
  <c r="Z3689" i="1"/>
  <c r="V3689" i="1"/>
  <c r="AA3689" i="1" s="1"/>
  <c r="AA3688" i="1"/>
  <c r="Z3688" i="1"/>
  <c r="AA3687" i="1"/>
  <c r="Z3687" i="1"/>
  <c r="AA3686" i="1"/>
  <c r="Z3686" i="1"/>
  <c r="AA3685" i="1"/>
  <c r="Z3685" i="1"/>
  <c r="Z3684" i="1"/>
  <c r="V3684" i="1"/>
  <c r="AA3684" i="1" s="1"/>
  <c r="Z3683" i="1"/>
  <c r="V3683" i="1"/>
  <c r="AA3683" i="1" s="1"/>
  <c r="Z3682" i="1"/>
  <c r="V3682" i="1"/>
  <c r="AA3682" i="1" s="1"/>
  <c r="AA3681" i="1"/>
  <c r="Z3681" i="1"/>
  <c r="AA3680" i="1"/>
  <c r="Z3680" i="1"/>
  <c r="AA3679" i="1"/>
  <c r="Z3679" i="1"/>
  <c r="AA3678" i="1"/>
  <c r="Z3678" i="1"/>
  <c r="AA3677" i="1"/>
  <c r="Z3677" i="1"/>
  <c r="AA3676" i="1"/>
  <c r="Z3676" i="1"/>
  <c r="AA3675" i="1"/>
  <c r="Z3675" i="1"/>
  <c r="AA3674" i="1"/>
  <c r="Z3674" i="1"/>
  <c r="AA3673" i="1"/>
  <c r="Z3673" i="1"/>
  <c r="AA3672" i="1"/>
  <c r="Z3672" i="1"/>
  <c r="AA3671" i="1"/>
  <c r="Z3671" i="1"/>
  <c r="AA3670" i="1"/>
  <c r="Z3670" i="1"/>
  <c r="AA3669" i="1"/>
  <c r="Z3669" i="1"/>
  <c r="AA3668" i="1"/>
  <c r="Z3668" i="1"/>
  <c r="AA3667" i="1"/>
  <c r="Z3667" i="1"/>
  <c r="Z3666" i="1"/>
  <c r="V3666" i="1"/>
  <c r="AA3665" i="1"/>
  <c r="Z3665" i="1"/>
  <c r="AA3664" i="1"/>
  <c r="Z3664" i="1"/>
  <c r="AA3663" i="1"/>
  <c r="Z3663" i="1"/>
  <c r="AA3662" i="1"/>
  <c r="Z3662" i="1"/>
  <c r="AA3661" i="1"/>
  <c r="Z3661" i="1"/>
  <c r="AA3660" i="1"/>
  <c r="Z3660" i="1"/>
  <c r="AA3659" i="1"/>
  <c r="Z3659" i="1"/>
  <c r="AA3658" i="1"/>
  <c r="Z3658" i="1"/>
  <c r="AA3657" i="1"/>
  <c r="Z3657" i="1"/>
  <c r="AA3656" i="1"/>
  <c r="Z3656" i="1"/>
  <c r="AA3655" i="1"/>
  <c r="Z3655" i="1"/>
  <c r="AA3654" i="1"/>
  <c r="Z3654" i="1"/>
  <c r="AA3653" i="1"/>
  <c r="Z3653" i="1"/>
  <c r="AA3652" i="1"/>
  <c r="Z3652" i="1"/>
  <c r="AA3651" i="1"/>
  <c r="Z3651" i="1"/>
  <c r="AA3650" i="1"/>
  <c r="Z3650" i="1"/>
  <c r="AA3649" i="1"/>
  <c r="Z3649" i="1"/>
  <c r="AA3648" i="1"/>
  <c r="Z3648" i="1"/>
  <c r="AA3647" i="1"/>
  <c r="Z3647" i="1"/>
  <c r="AA3646" i="1"/>
  <c r="Z3646" i="1"/>
  <c r="AA3645" i="1"/>
  <c r="Z3645" i="1"/>
  <c r="AA3644" i="1"/>
  <c r="Z3644" i="1"/>
  <c r="AA3643" i="1"/>
  <c r="Z3643" i="1"/>
  <c r="AA3642" i="1"/>
  <c r="Z3642" i="1"/>
  <c r="AA3641" i="1"/>
  <c r="Z3641" i="1"/>
  <c r="AA3640" i="1"/>
  <c r="Z3640" i="1"/>
  <c r="AA3639" i="1"/>
  <c r="Z3639" i="1"/>
  <c r="AA3638" i="1"/>
  <c r="Z3638" i="1"/>
  <c r="AA3637" i="1"/>
  <c r="Z3637" i="1"/>
  <c r="AA3636" i="1"/>
  <c r="Z3636" i="1"/>
  <c r="AA3635" i="1"/>
  <c r="Z3635" i="1"/>
  <c r="AA3634" i="1"/>
  <c r="Z3634" i="1"/>
  <c r="AA3633" i="1"/>
  <c r="Z3633" i="1"/>
  <c r="AA3632" i="1"/>
  <c r="Z3632" i="1"/>
  <c r="AA3631" i="1"/>
  <c r="Z3631" i="1"/>
  <c r="AA3630" i="1"/>
  <c r="Z3630" i="1"/>
  <c r="AA3629" i="1"/>
  <c r="Z3629" i="1"/>
  <c r="AA3628" i="1"/>
  <c r="Z3628" i="1"/>
  <c r="AA3627" i="1"/>
  <c r="Z3627" i="1"/>
  <c r="AA3626" i="1"/>
  <c r="Z3626" i="1"/>
  <c r="AA3625" i="1"/>
  <c r="Z3625" i="1"/>
  <c r="AA3624" i="1"/>
  <c r="Z3624" i="1"/>
  <c r="AA3623" i="1"/>
  <c r="Z3623" i="1"/>
  <c r="AA3622" i="1"/>
  <c r="Z3622" i="1"/>
  <c r="AA3621" i="1"/>
  <c r="Z3621" i="1"/>
  <c r="AA3620" i="1"/>
  <c r="Z3620" i="1"/>
  <c r="AA3619" i="1"/>
  <c r="Z3619" i="1"/>
  <c r="AA3618" i="1"/>
  <c r="Z3618" i="1"/>
  <c r="AA3617" i="1"/>
  <c r="Z3617" i="1"/>
  <c r="AA3616" i="1"/>
  <c r="Z3616" i="1"/>
  <c r="AA3615" i="1"/>
  <c r="Z3615" i="1"/>
  <c r="AA3614" i="1"/>
  <c r="Z3614" i="1"/>
  <c r="AA3613" i="1"/>
  <c r="Z3613" i="1"/>
  <c r="AA3612" i="1"/>
  <c r="Z3612" i="1"/>
  <c r="AA3611" i="1"/>
  <c r="Z3611" i="1"/>
  <c r="AA3610" i="1"/>
  <c r="Z3610" i="1"/>
  <c r="AA3609" i="1"/>
  <c r="Z3609" i="1"/>
  <c r="AA3608" i="1"/>
  <c r="Z3608" i="1"/>
  <c r="AA3607" i="1"/>
  <c r="Z3607" i="1"/>
  <c r="AA3606" i="1"/>
  <c r="Z3606" i="1"/>
  <c r="AA3605" i="1"/>
  <c r="Z3605" i="1"/>
  <c r="AA3604" i="1"/>
  <c r="Z3604" i="1"/>
  <c r="AA3603" i="1"/>
  <c r="Z3603" i="1"/>
  <c r="AA3602" i="1"/>
  <c r="Z3602" i="1"/>
  <c r="AA3601" i="1"/>
  <c r="Z3601" i="1"/>
  <c r="AA3600" i="1"/>
  <c r="Z3600" i="1"/>
  <c r="AA3599" i="1"/>
  <c r="Z3599" i="1"/>
  <c r="AA3598" i="1"/>
  <c r="Z3598" i="1"/>
  <c r="AA3597" i="1"/>
  <c r="Z3597" i="1"/>
  <c r="AA3596" i="1"/>
  <c r="Z3596" i="1"/>
  <c r="AA3595" i="1"/>
  <c r="Z3595" i="1"/>
  <c r="AA3594" i="1"/>
  <c r="Z3594" i="1"/>
  <c r="AA3593" i="1"/>
  <c r="Z3593" i="1"/>
  <c r="AA3592" i="1"/>
  <c r="Z3592" i="1"/>
  <c r="AA3591" i="1"/>
  <c r="Z3591" i="1"/>
  <c r="AA3590" i="1"/>
  <c r="Z3590" i="1"/>
  <c r="AA3589" i="1"/>
  <c r="Z3589" i="1"/>
  <c r="AA3588" i="1"/>
  <c r="Z3588" i="1"/>
  <c r="AA3587" i="1"/>
  <c r="Z3587" i="1"/>
  <c r="AA3586" i="1"/>
  <c r="Z3586" i="1"/>
  <c r="AA3585" i="1"/>
  <c r="Z3585" i="1"/>
  <c r="AA3584" i="1"/>
  <c r="Z3584" i="1"/>
  <c r="AA3583" i="1"/>
  <c r="Z3583" i="1"/>
  <c r="AA3582" i="1"/>
  <c r="Z3582" i="1"/>
  <c r="AA3581" i="1"/>
  <c r="Z3581" i="1"/>
  <c r="AA3580" i="1"/>
  <c r="Z3580" i="1"/>
  <c r="AA3579" i="1"/>
  <c r="Z3579" i="1"/>
  <c r="AA3578" i="1"/>
  <c r="Z3578" i="1"/>
  <c r="AA3577" i="1"/>
  <c r="Z3577" i="1"/>
  <c r="AA3576" i="1"/>
  <c r="Z3576" i="1"/>
  <c r="AA3575" i="1"/>
  <c r="Z3575" i="1"/>
  <c r="AA3574" i="1"/>
  <c r="Z3574" i="1"/>
  <c r="AA3573" i="1"/>
  <c r="Z3573" i="1"/>
  <c r="AA3572" i="1"/>
  <c r="Z3572" i="1"/>
  <c r="AA3571" i="1"/>
  <c r="Z3571" i="1"/>
  <c r="AA3570" i="1"/>
  <c r="Z3570" i="1"/>
  <c r="AA3569" i="1"/>
  <c r="Z3569" i="1"/>
  <c r="AA3568" i="1"/>
  <c r="Z3568" i="1"/>
  <c r="AA3567" i="1"/>
  <c r="Z3567" i="1"/>
  <c r="AA3566" i="1"/>
  <c r="Z3566" i="1"/>
  <c r="AA3565" i="1"/>
  <c r="Z3565" i="1"/>
  <c r="AA3564" i="1"/>
  <c r="Z3564" i="1"/>
  <c r="AA3563" i="1"/>
  <c r="Z3563" i="1"/>
  <c r="AA3562" i="1"/>
  <c r="Z3562" i="1"/>
  <c r="AA3561" i="1"/>
  <c r="Z3561" i="1"/>
  <c r="AA3560" i="1"/>
  <c r="Z3560" i="1"/>
  <c r="AA3559" i="1"/>
  <c r="Z3559" i="1"/>
  <c r="AA3558" i="1"/>
  <c r="Z3558" i="1"/>
  <c r="AA3557" i="1"/>
  <c r="Z3557" i="1"/>
  <c r="AA3556" i="1"/>
  <c r="Z3556" i="1"/>
  <c r="AA3555" i="1"/>
  <c r="Z3555" i="1"/>
  <c r="AA3554" i="1"/>
  <c r="Z3554" i="1"/>
  <c r="AA3553" i="1"/>
  <c r="Z3553" i="1"/>
  <c r="AA3552" i="1"/>
  <c r="Z3552" i="1"/>
  <c r="AA3551" i="1"/>
  <c r="Z3551" i="1"/>
  <c r="AA3550" i="1"/>
  <c r="Z3550" i="1"/>
  <c r="AA3549" i="1"/>
  <c r="Z3549" i="1"/>
  <c r="AA3548" i="1"/>
  <c r="Z3548" i="1"/>
  <c r="AA3547" i="1"/>
  <c r="Z3547" i="1"/>
  <c r="AA3546" i="1"/>
  <c r="Z3546" i="1"/>
  <c r="AA3545" i="1"/>
  <c r="Z3545" i="1"/>
  <c r="AA3544" i="1"/>
  <c r="Z3544" i="1"/>
  <c r="AA3543" i="1"/>
  <c r="Z3543" i="1"/>
  <c r="AA3542" i="1"/>
  <c r="Z3542" i="1"/>
  <c r="AA3541" i="1"/>
  <c r="Z3541" i="1"/>
  <c r="AA3540" i="1"/>
  <c r="Z3540" i="1"/>
  <c r="AA3539" i="1"/>
  <c r="Z3539" i="1"/>
  <c r="AA3538" i="1"/>
  <c r="Z3538" i="1"/>
  <c r="AA3537" i="1"/>
  <c r="Z3537" i="1"/>
  <c r="AA3536" i="1"/>
  <c r="Z3536" i="1"/>
  <c r="AA3531" i="1"/>
  <c r="Z3531" i="1"/>
  <c r="AA3530" i="1"/>
  <c r="Z3530" i="1"/>
  <c r="AA3529" i="1"/>
  <c r="Z3529" i="1"/>
  <c r="AA3528" i="1"/>
  <c r="Z3528" i="1"/>
  <c r="AA3527" i="1"/>
  <c r="Z3527" i="1"/>
  <c r="AA3526" i="1"/>
  <c r="Z3526" i="1"/>
  <c r="AA3525" i="1"/>
  <c r="Z3525" i="1"/>
  <c r="Z3524" i="1"/>
  <c r="V3524" i="1"/>
  <c r="AA3524" i="1" s="1"/>
  <c r="Z3523" i="1"/>
  <c r="V3523" i="1"/>
  <c r="AA3523" i="1" s="1"/>
  <c r="Z3522" i="1"/>
  <c r="V3522" i="1"/>
  <c r="AA3522" i="1" s="1"/>
  <c r="Z3521" i="1"/>
  <c r="AA3521" i="1"/>
  <c r="Z3520" i="1"/>
  <c r="V3520" i="1"/>
  <c r="AA3520" i="1" s="1"/>
  <c r="Z3519" i="1"/>
  <c r="V3519" i="1"/>
  <c r="AA3519" i="1" s="1"/>
  <c r="Z3518" i="1"/>
  <c r="V3518" i="1"/>
  <c r="AA3518" i="1" s="1"/>
  <c r="Z3517" i="1"/>
  <c r="V3517" i="1"/>
  <c r="AA3517" i="1" s="1"/>
  <c r="Z3516" i="1"/>
  <c r="V3516" i="1"/>
  <c r="AA3516" i="1" s="1"/>
  <c r="Z3515" i="1"/>
  <c r="V3515" i="1"/>
  <c r="AA3515" i="1" s="1"/>
  <c r="Z3514" i="1"/>
  <c r="V3514" i="1"/>
  <c r="AA3514" i="1" s="1"/>
  <c r="Z3513" i="1"/>
  <c r="V3513" i="1"/>
  <c r="AA3513" i="1" s="1"/>
  <c r="Z3512" i="1"/>
  <c r="V3512" i="1"/>
  <c r="AA3512" i="1" s="1"/>
  <c r="Z3511" i="1"/>
  <c r="V3511" i="1"/>
  <c r="AA3511" i="1" s="1"/>
  <c r="Z3510" i="1"/>
  <c r="V3510" i="1"/>
  <c r="AA3510" i="1" s="1"/>
  <c r="Z3509" i="1"/>
  <c r="V3509" i="1"/>
  <c r="AA3509" i="1" s="1"/>
  <c r="Z3508" i="1"/>
  <c r="V3508" i="1"/>
  <c r="AA3508" i="1" s="1"/>
  <c r="Z3507" i="1"/>
  <c r="V3507" i="1"/>
  <c r="AA3507" i="1" s="1"/>
  <c r="Z3506" i="1"/>
  <c r="V3506" i="1"/>
  <c r="AA3506" i="1" s="1"/>
  <c r="Z3505" i="1"/>
  <c r="V3505" i="1"/>
  <c r="AA3505" i="1" s="1"/>
  <c r="Z3504" i="1"/>
  <c r="V3504" i="1"/>
  <c r="AA3504" i="1" s="1"/>
  <c r="Z3503" i="1"/>
  <c r="V3503" i="1"/>
  <c r="AA3503" i="1" s="1"/>
  <c r="Z3502" i="1"/>
  <c r="V3502" i="1"/>
  <c r="AA3502" i="1" s="1"/>
  <c r="Z3501" i="1"/>
  <c r="V3501" i="1"/>
  <c r="AA3501" i="1" s="1"/>
  <c r="Z3500" i="1"/>
  <c r="V3500" i="1"/>
  <c r="AA3500" i="1" s="1"/>
  <c r="Z3499" i="1"/>
  <c r="V3499" i="1"/>
  <c r="AA3499" i="1" s="1"/>
  <c r="Z3498" i="1"/>
  <c r="V3498" i="1"/>
  <c r="AA3498" i="1" s="1"/>
  <c r="Z3497" i="1"/>
  <c r="V3497" i="1"/>
  <c r="AA3497" i="1" s="1"/>
  <c r="Z3496" i="1"/>
  <c r="V3496" i="1"/>
  <c r="AA3496" i="1" s="1"/>
  <c r="Z3495" i="1"/>
  <c r="V3495" i="1"/>
  <c r="AA3495" i="1" s="1"/>
  <c r="Z3494" i="1"/>
  <c r="V3494" i="1"/>
  <c r="AA3494" i="1" s="1"/>
  <c r="Z3493" i="1"/>
  <c r="V3493" i="1"/>
  <c r="AA3493" i="1" s="1"/>
  <c r="Z3492" i="1"/>
  <c r="V3492" i="1"/>
  <c r="AA3492" i="1" s="1"/>
  <c r="Z3491" i="1"/>
  <c r="V3491" i="1"/>
  <c r="AA3491" i="1" s="1"/>
  <c r="Z3490" i="1"/>
  <c r="V3490" i="1"/>
  <c r="AA3490" i="1" s="1"/>
  <c r="Z3489" i="1"/>
  <c r="V3489" i="1"/>
  <c r="AA3489" i="1" s="1"/>
  <c r="Z3488" i="1"/>
  <c r="V3488" i="1"/>
  <c r="AA3488" i="1" s="1"/>
  <c r="Z3487" i="1"/>
  <c r="V3487" i="1"/>
  <c r="AA3487" i="1" s="1"/>
  <c r="Z3486" i="1"/>
  <c r="V3486" i="1"/>
  <c r="AA3486" i="1" s="1"/>
  <c r="Z3485" i="1"/>
  <c r="V3485" i="1"/>
  <c r="AA3485" i="1" s="1"/>
  <c r="Z3484" i="1"/>
  <c r="V3484" i="1"/>
  <c r="AA3484" i="1" s="1"/>
  <c r="Z3483" i="1"/>
  <c r="V3483" i="1"/>
  <c r="AA3483" i="1" s="1"/>
  <c r="Z3482" i="1"/>
  <c r="V3482" i="1"/>
  <c r="AA3482" i="1" s="1"/>
  <c r="Z3481" i="1"/>
  <c r="V3481" i="1"/>
  <c r="AA3481" i="1" s="1"/>
  <c r="Z3480" i="1"/>
  <c r="V3480" i="1"/>
  <c r="AA3480" i="1" s="1"/>
  <c r="Z3479" i="1"/>
  <c r="V3479" i="1"/>
  <c r="AA3479" i="1" s="1"/>
  <c r="Z3478" i="1"/>
  <c r="V3478" i="1"/>
  <c r="AA3478" i="1" s="1"/>
  <c r="Z3477" i="1"/>
  <c r="V3477" i="1"/>
  <c r="AA3477" i="1" s="1"/>
  <c r="Z3476" i="1"/>
  <c r="V3476" i="1"/>
  <c r="AA3476" i="1" s="1"/>
  <c r="Z3475" i="1"/>
  <c r="V3475" i="1"/>
  <c r="AA3475" i="1" s="1"/>
  <c r="Z3474" i="1"/>
  <c r="V3474" i="1"/>
  <c r="AA3474" i="1" s="1"/>
  <c r="Z3473" i="1"/>
  <c r="V3473" i="1"/>
  <c r="AA3473" i="1" s="1"/>
  <c r="Z3472" i="1"/>
  <c r="V3472" i="1"/>
  <c r="AA3472" i="1" s="1"/>
  <c r="Z3471" i="1"/>
  <c r="V3471" i="1"/>
  <c r="AA3471" i="1" s="1"/>
  <c r="Z3470" i="1"/>
  <c r="V3470" i="1"/>
  <c r="AA3470" i="1" s="1"/>
  <c r="Z3469" i="1"/>
  <c r="V3469" i="1"/>
  <c r="AA3469" i="1" s="1"/>
  <c r="Z3468" i="1"/>
  <c r="V3468" i="1"/>
  <c r="AA3468" i="1" s="1"/>
  <c r="Z3467" i="1"/>
  <c r="V3467" i="1"/>
  <c r="AA3467" i="1" s="1"/>
  <c r="Z3466" i="1"/>
  <c r="V3466" i="1"/>
  <c r="AA3466" i="1" s="1"/>
  <c r="Z3465" i="1"/>
  <c r="V3465" i="1"/>
  <c r="AA3465" i="1" s="1"/>
  <c r="Z3464" i="1"/>
  <c r="V3464" i="1"/>
  <c r="AA3464" i="1" s="1"/>
  <c r="Z3463" i="1"/>
  <c r="V3463" i="1"/>
  <c r="AA3463" i="1" s="1"/>
  <c r="Z3462" i="1"/>
  <c r="V3462" i="1"/>
  <c r="AA3462" i="1" s="1"/>
  <c r="Z3461" i="1"/>
  <c r="V3461" i="1"/>
  <c r="AA3461" i="1" s="1"/>
  <c r="Z3460" i="1"/>
  <c r="V3460" i="1"/>
  <c r="AA3460" i="1" s="1"/>
  <c r="Z3459" i="1"/>
  <c r="V3459" i="1"/>
  <c r="AA3459" i="1" s="1"/>
  <c r="Z3458" i="1"/>
  <c r="V3458" i="1"/>
  <c r="AA3458" i="1" s="1"/>
  <c r="Z3457" i="1"/>
  <c r="V3457" i="1"/>
  <c r="AA3456" i="1"/>
  <c r="Z3456" i="1"/>
  <c r="U3454" i="1"/>
  <c r="U3450" i="1"/>
  <c r="U3449" i="1"/>
  <c r="U3448" i="1"/>
  <c r="U3447" i="1"/>
  <c r="U3446" i="1"/>
  <c r="U3445" i="1"/>
  <c r="U3444" i="1"/>
  <c r="U3443" i="1"/>
  <c r="U3442" i="1"/>
  <c r="U3441" i="1"/>
  <c r="U3440" i="1"/>
  <c r="U3439" i="1"/>
  <c r="U3438" i="1"/>
  <c r="U3437" i="1"/>
  <c r="U3436" i="1"/>
  <c r="U3435" i="1"/>
  <c r="U3434" i="1"/>
  <c r="U3433" i="1"/>
  <c r="U3432" i="1"/>
  <c r="U3431" i="1"/>
  <c r="U3430" i="1"/>
  <c r="U3429" i="1"/>
  <c r="U3428" i="1"/>
  <c r="U3427" i="1"/>
  <c r="U3426"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401" i="1"/>
  <c r="U3400" i="1"/>
  <c r="U3399" i="1"/>
  <c r="U3398" i="1"/>
  <c r="U3397" i="1"/>
  <c r="U3396" i="1"/>
  <c r="U3395" i="1"/>
  <c r="U3394" i="1"/>
  <c r="U3393" i="1"/>
  <c r="U3392" i="1"/>
  <c r="U3391" i="1"/>
  <c r="U3390" i="1"/>
  <c r="V3390" i="1" s="1"/>
  <c r="AA3390" i="1" s="1"/>
  <c r="U3389" i="1"/>
  <c r="Z3389" i="1" s="1"/>
  <c r="U3388" i="1"/>
  <c r="Z3388" i="1" s="1"/>
  <c r="U3387" i="1"/>
  <c r="V3387" i="1" s="1"/>
  <c r="AA3387" i="1" s="1"/>
  <c r="U3386" i="1"/>
  <c r="Z3386" i="1" s="1"/>
  <c r="U3385" i="1"/>
  <c r="Z3385" i="1" s="1"/>
  <c r="U3384" i="1"/>
  <c r="Z3384" i="1" s="1"/>
  <c r="U3383" i="1"/>
  <c r="V3383" i="1" s="1"/>
  <c r="AA3383" i="1" s="1"/>
  <c r="U3382" i="1"/>
  <c r="V3382" i="1" s="1"/>
  <c r="AA3382" i="1" s="1"/>
  <c r="U3381" i="1"/>
  <c r="Z3381" i="1" s="1"/>
  <c r="U3380" i="1"/>
  <c r="Z3380" i="1" s="1"/>
  <c r="U3379" i="1"/>
  <c r="V3379" i="1" s="1"/>
  <c r="AA3379" i="1" s="1"/>
  <c r="U3378" i="1"/>
  <c r="V3378" i="1" s="1"/>
  <c r="AA3378" i="1" s="1"/>
  <c r="U3377" i="1"/>
  <c r="Z3377" i="1" s="1"/>
  <c r="U3376" i="1"/>
  <c r="Z3376" i="1" s="1"/>
  <c r="U3375" i="1"/>
  <c r="V3375" i="1" s="1"/>
  <c r="AA3375" i="1" s="1"/>
  <c r="U3374" i="1"/>
  <c r="V3374" i="1" s="1"/>
  <c r="AA3374" i="1" s="1"/>
  <c r="U3373" i="1"/>
  <c r="Z3373" i="1" s="1"/>
  <c r="U3372" i="1"/>
  <c r="Z3372" i="1" s="1"/>
  <c r="U3371" i="1"/>
  <c r="V3371" i="1" s="1"/>
  <c r="AA3371" i="1" s="1"/>
  <c r="U3370" i="1"/>
  <c r="Z3370" i="1" s="1"/>
  <c r="U3369" i="1"/>
  <c r="Z3369" i="1" s="1"/>
  <c r="U3368" i="1"/>
  <c r="Z3368" i="1" s="1"/>
  <c r="U3367" i="1"/>
  <c r="V3367" i="1" s="1"/>
  <c r="AA3367" i="1" s="1"/>
  <c r="U3366" i="1"/>
  <c r="V3366" i="1" s="1"/>
  <c r="AA3366" i="1" s="1"/>
  <c r="U3365" i="1"/>
  <c r="Z3365" i="1" s="1"/>
  <c r="U3364" i="1"/>
  <c r="Z3364" i="1" s="1"/>
  <c r="U3363" i="1"/>
  <c r="V3363" i="1" s="1"/>
  <c r="AA3363" i="1" s="1"/>
  <c r="U3362" i="1"/>
  <c r="Z3362" i="1" s="1"/>
  <c r="U3361" i="1"/>
  <c r="Z3361" i="1" s="1"/>
  <c r="U3360" i="1"/>
  <c r="Z3360" i="1" s="1"/>
  <c r="U3359" i="1"/>
  <c r="V3359" i="1" s="1"/>
  <c r="AA3359" i="1" s="1"/>
  <c r="U3358" i="1"/>
  <c r="V3358" i="1" s="1"/>
  <c r="AA3358" i="1" s="1"/>
  <c r="U3357" i="1"/>
  <c r="Z3357" i="1" s="1"/>
  <c r="U3356" i="1"/>
  <c r="Z3356" i="1" s="1"/>
  <c r="U3355" i="1"/>
  <c r="V3355" i="1" s="1"/>
  <c r="AA3355" i="1" s="1"/>
  <c r="U3354" i="1"/>
  <c r="Z3354" i="1" s="1"/>
  <c r="U3353" i="1"/>
  <c r="Z3353" i="1" s="1"/>
  <c r="U3352" i="1"/>
  <c r="Z3352" i="1" s="1"/>
  <c r="U3351" i="1"/>
  <c r="V3351" i="1" s="1"/>
  <c r="AA3351" i="1" s="1"/>
  <c r="U3350" i="1"/>
  <c r="V3350" i="1" s="1"/>
  <c r="AA3350" i="1" s="1"/>
  <c r="U3349" i="1"/>
  <c r="Z3349" i="1" s="1"/>
  <c r="U3348" i="1"/>
  <c r="Z3348" i="1" s="1"/>
  <c r="U3347" i="1"/>
  <c r="V3347" i="1" s="1"/>
  <c r="AA3347" i="1" s="1"/>
  <c r="U3346" i="1"/>
  <c r="V3346" i="1" s="1"/>
  <c r="AA3346" i="1" s="1"/>
  <c r="U3345" i="1"/>
  <c r="Z3345" i="1" s="1"/>
  <c r="U3344" i="1"/>
  <c r="Z3344" i="1" s="1"/>
  <c r="U3343" i="1"/>
  <c r="V3343" i="1" s="1"/>
  <c r="AA3343" i="1" s="1"/>
  <c r="U3342" i="1"/>
  <c r="Z3342" i="1" s="1"/>
  <c r="U3341" i="1"/>
  <c r="Z3341" i="1" s="1"/>
  <c r="U3340" i="1"/>
  <c r="Z3340" i="1" s="1"/>
  <c r="U3339" i="1"/>
  <c r="V3339" i="1" s="1"/>
  <c r="AA3339" i="1" s="1"/>
  <c r="U3338" i="1"/>
  <c r="Z3338" i="1" s="1"/>
  <c r="U3337" i="1"/>
  <c r="Z3337" i="1" s="1"/>
  <c r="U3336" i="1"/>
  <c r="Z3336" i="1" s="1"/>
  <c r="U3335" i="1"/>
  <c r="V3335" i="1" s="1"/>
  <c r="AA3335" i="1" s="1"/>
  <c r="U3334" i="1"/>
  <c r="V3334" i="1" s="1"/>
  <c r="AA3334" i="1" s="1"/>
  <c r="U3333" i="1"/>
  <c r="Z3333" i="1" s="1"/>
  <c r="U3332" i="1"/>
  <c r="Z3332" i="1" s="1"/>
  <c r="U3331" i="1"/>
  <c r="V3331" i="1" s="1"/>
  <c r="AA3331" i="1" s="1"/>
  <c r="U3330" i="1"/>
  <c r="Z3330" i="1" s="1"/>
  <c r="U3329" i="1"/>
  <c r="Z3329" i="1" s="1"/>
  <c r="U3328" i="1"/>
  <c r="Z3328" i="1" s="1"/>
  <c r="U3327" i="1"/>
  <c r="V3327" i="1" s="1"/>
  <c r="AA3327" i="1" s="1"/>
  <c r="U3326" i="1"/>
  <c r="V3326" i="1" s="1"/>
  <c r="AA3326" i="1" s="1"/>
  <c r="U3325" i="1"/>
  <c r="Z3325" i="1" s="1"/>
  <c r="U3324" i="1"/>
  <c r="Z3324" i="1" s="1"/>
  <c r="U3323" i="1"/>
  <c r="V3323" i="1" s="1"/>
  <c r="AA3323" i="1" s="1"/>
  <c r="U3322" i="1"/>
  <c r="Z3322" i="1" s="1"/>
  <c r="U3321" i="1"/>
  <c r="U3320" i="1"/>
  <c r="Z3320" i="1" s="1"/>
  <c r="U3319" i="1"/>
  <c r="V3319" i="1" s="1"/>
  <c r="AA3319" i="1" s="1"/>
  <c r="U3318" i="1"/>
  <c r="V3318" i="1" s="1"/>
  <c r="AA3318" i="1" s="1"/>
  <c r="U3317" i="1"/>
  <c r="U3316" i="1"/>
  <c r="Z3316" i="1" s="1"/>
  <c r="U3315" i="1"/>
  <c r="V3315" i="1" s="1"/>
  <c r="AA3315" i="1" s="1"/>
  <c r="U3314" i="1"/>
  <c r="V3314" i="1" s="1"/>
  <c r="AA3314" i="1" s="1"/>
  <c r="U3313" i="1"/>
  <c r="V3313" i="1" s="1"/>
  <c r="AA3313" i="1" s="1"/>
  <c r="U3312" i="1"/>
  <c r="V3312" i="1" s="1"/>
  <c r="AA3312" i="1" s="1"/>
  <c r="U3311" i="1"/>
  <c r="Z3311" i="1" s="1"/>
  <c r="U3310" i="1"/>
  <c r="Z3310" i="1" s="1"/>
  <c r="U3309" i="1"/>
  <c r="Z3309" i="1" s="1"/>
  <c r="U3308" i="1"/>
  <c r="Z3308" i="1" s="1"/>
  <c r="U3307" i="1"/>
  <c r="Z3307" i="1" s="1"/>
  <c r="U3306" i="1"/>
  <c r="Z3306" i="1" s="1"/>
  <c r="U3305" i="1"/>
  <c r="Z3305" i="1" s="1"/>
  <c r="U3304" i="1"/>
  <c r="Z3304" i="1" s="1"/>
  <c r="U3303" i="1"/>
  <c r="Z3303" i="1" s="1"/>
  <c r="U3302" i="1"/>
  <c r="Z3302" i="1" s="1"/>
  <c r="U3301" i="1"/>
  <c r="Z3301" i="1" s="1"/>
  <c r="U3300" i="1"/>
  <c r="Z3300" i="1" s="1"/>
  <c r="U3299" i="1"/>
  <c r="Z3299" i="1" s="1"/>
  <c r="U3298" i="1"/>
  <c r="Z3298" i="1" s="1"/>
  <c r="U3297" i="1"/>
  <c r="Z3297" i="1" s="1"/>
  <c r="U3296" i="1"/>
  <c r="Z3296" i="1" s="1"/>
  <c r="U3295" i="1"/>
  <c r="Z3295" i="1" s="1"/>
  <c r="U3294" i="1"/>
  <c r="Z3294" i="1" s="1"/>
  <c r="U3293" i="1"/>
  <c r="Z3293" i="1" s="1"/>
  <c r="U3292" i="1"/>
  <c r="Z3292" i="1" s="1"/>
  <c r="U3291" i="1"/>
  <c r="Z3291" i="1" s="1"/>
  <c r="U3290" i="1"/>
  <c r="Z3290" i="1" s="1"/>
  <c r="U3289" i="1"/>
  <c r="Z3289" i="1" s="1"/>
  <c r="U3288" i="1"/>
  <c r="Z3288" i="1" s="1"/>
  <c r="U3287" i="1"/>
  <c r="Z3287" i="1" s="1"/>
  <c r="U3286" i="1"/>
  <c r="Z3286" i="1" s="1"/>
  <c r="U3285" i="1"/>
  <c r="Z3285" i="1" s="1"/>
  <c r="U3284" i="1"/>
  <c r="Z3284" i="1" s="1"/>
  <c r="U3283" i="1"/>
  <c r="Z3283" i="1" s="1"/>
  <c r="U3282" i="1"/>
  <c r="Z3282" i="1" s="1"/>
  <c r="U3281" i="1"/>
  <c r="Z3281" i="1" s="1"/>
  <c r="U3280" i="1"/>
  <c r="Z3280" i="1" s="1"/>
  <c r="U3279" i="1"/>
  <c r="Z3279" i="1" s="1"/>
  <c r="U3278" i="1"/>
  <c r="Z3278" i="1" s="1"/>
  <c r="U3277" i="1"/>
  <c r="Z3277" i="1" s="1"/>
  <c r="U3276" i="1"/>
  <c r="Z3276" i="1" s="1"/>
  <c r="U3275" i="1"/>
  <c r="Z3275" i="1" s="1"/>
  <c r="U3274" i="1"/>
  <c r="Z3274" i="1" s="1"/>
  <c r="U3273" i="1"/>
  <c r="Z3273" i="1" s="1"/>
  <c r="U3272" i="1"/>
  <c r="Z3272" i="1" s="1"/>
  <c r="U3271" i="1"/>
  <c r="Z3271" i="1" s="1"/>
  <c r="U3270" i="1"/>
  <c r="Z3270" i="1" s="1"/>
  <c r="U3269" i="1"/>
  <c r="Z3269" i="1" s="1"/>
  <c r="U3268" i="1"/>
  <c r="Z3268" i="1" s="1"/>
  <c r="U3267" i="1"/>
  <c r="Z3267" i="1" s="1"/>
  <c r="U3266" i="1"/>
  <c r="Z3266" i="1" s="1"/>
  <c r="U3265" i="1"/>
  <c r="Z3265" i="1" s="1"/>
  <c r="U3264" i="1"/>
  <c r="Z3264" i="1" s="1"/>
  <c r="U3263" i="1"/>
  <c r="Z3263" i="1" s="1"/>
  <c r="U3262" i="1"/>
  <c r="Z3262" i="1" s="1"/>
  <c r="U3261" i="1"/>
  <c r="Z3261" i="1" s="1"/>
  <c r="U3260" i="1"/>
  <c r="Z3260" i="1" s="1"/>
  <c r="U3259" i="1"/>
  <c r="Z3259" i="1" s="1"/>
  <c r="U3258" i="1"/>
  <c r="Z3258" i="1" s="1"/>
  <c r="U3257" i="1"/>
  <c r="Z3257" i="1" s="1"/>
  <c r="U3256" i="1"/>
  <c r="Z3256" i="1" s="1"/>
  <c r="U3255" i="1"/>
  <c r="Z3255" i="1" s="1"/>
  <c r="U3254" i="1"/>
  <c r="Z3254" i="1" s="1"/>
  <c r="U3253" i="1"/>
  <c r="Z3253" i="1" s="1"/>
  <c r="U3252" i="1"/>
  <c r="Z3252" i="1" s="1"/>
  <c r="U3251" i="1"/>
  <c r="Z3251" i="1" s="1"/>
  <c r="U3250" i="1"/>
  <c r="Z3250" i="1" s="1"/>
  <c r="U3249" i="1"/>
  <c r="Z3249" i="1" s="1"/>
  <c r="U3248" i="1"/>
  <c r="Z3248" i="1" s="1"/>
  <c r="U3247" i="1"/>
  <c r="Z3247" i="1" s="1"/>
  <c r="U3246" i="1"/>
  <c r="Z3246" i="1" s="1"/>
  <c r="U3245" i="1"/>
  <c r="U3244" i="1"/>
  <c r="U3243" i="1"/>
  <c r="U3242" i="1"/>
  <c r="U3241" i="1"/>
  <c r="U3240" i="1"/>
  <c r="U3239" i="1"/>
  <c r="U3238" i="1"/>
  <c r="U3237" i="1"/>
  <c r="U3236" i="1"/>
  <c r="U3235" i="1"/>
  <c r="U3234" i="1"/>
  <c r="U3233" i="1"/>
  <c r="U3232" i="1"/>
  <c r="U3231" i="1"/>
  <c r="U3230" i="1"/>
  <c r="U3229" i="1"/>
  <c r="U3228" i="1"/>
  <c r="U3227" i="1"/>
  <c r="U3226" i="1"/>
  <c r="Z3226" i="1" s="1"/>
  <c r="U3225" i="1"/>
  <c r="Z3225" i="1" s="1"/>
  <c r="U3224" i="1"/>
  <c r="Z3224" i="1" s="1"/>
  <c r="U3223" i="1"/>
  <c r="Z3223" i="1" s="1"/>
  <c r="U3222" i="1"/>
  <c r="Z3222" i="1" s="1"/>
  <c r="U3221" i="1"/>
  <c r="U3220" i="1"/>
  <c r="Z3220" i="1" s="1"/>
  <c r="U3219" i="1"/>
  <c r="Z3219" i="1" s="1"/>
  <c r="U3218" i="1"/>
  <c r="Z3218" i="1" s="1"/>
  <c r="U3217" i="1"/>
  <c r="Z3217" i="1" s="1"/>
  <c r="U3216" i="1"/>
  <c r="Z3216" i="1" s="1"/>
  <c r="U3215" i="1"/>
  <c r="Z3215" i="1" s="1"/>
  <c r="U3214" i="1"/>
  <c r="Z3214" i="1" s="1"/>
  <c r="U3213" i="1"/>
  <c r="U3212" i="1"/>
  <c r="Z3212" i="1" s="1"/>
  <c r="U3211" i="1"/>
  <c r="U3210" i="1"/>
  <c r="Z3210" i="1" s="1"/>
  <c r="U3209" i="1"/>
  <c r="Z3209" i="1" s="1"/>
  <c r="U3208" i="1"/>
  <c r="Z3208" i="1" s="1"/>
  <c r="U3207" i="1"/>
  <c r="Z3207" i="1" s="1"/>
  <c r="U3206" i="1"/>
  <c r="Z3206" i="1" s="1"/>
  <c r="U3205" i="1"/>
  <c r="V3205" i="1" s="1"/>
  <c r="AA3205" i="1" s="1"/>
  <c r="U3204" i="1"/>
  <c r="U3203" i="1"/>
  <c r="Z3203" i="1" s="1"/>
  <c r="U3202" i="1"/>
  <c r="Z3202" i="1" s="1"/>
  <c r="U3201" i="1"/>
  <c r="V3201" i="1" s="1"/>
  <c r="AA3201" i="1" s="1"/>
  <c r="U3200" i="1"/>
  <c r="U3199" i="1"/>
  <c r="Z3199" i="1" s="1"/>
  <c r="U3198" i="1"/>
  <c r="Z3198" i="1" s="1"/>
  <c r="U3197" i="1"/>
  <c r="V3197" i="1" s="1"/>
  <c r="AA3197" i="1" s="1"/>
  <c r="U3196" i="1"/>
  <c r="T3195" i="1"/>
  <c r="U3195" i="1" s="1"/>
  <c r="V3195" i="1" s="1"/>
  <c r="AA3195" i="1" s="1"/>
  <c r="T3194" i="1"/>
  <c r="U3194" i="1" s="1"/>
  <c r="V3194" i="1" s="1"/>
  <c r="AA3194" i="1" s="1"/>
  <c r="U3193" i="1"/>
  <c r="Z3193" i="1" s="1"/>
  <c r="U3192" i="1"/>
  <c r="Z3192" i="1" s="1"/>
  <c r="U3191" i="1"/>
  <c r="Z3191" i="1" s="1"/>
  <c r="U3190" i="1"/>
  <c r="Z3190" i="1" s="1"/>
  <c r="U3189" i="1"/>
  <c r="Z3189" i="1" s="1"/>
  <c r="U3188" i="1"/>
  <c r="Z3188" i="1" s="1"/>
  <c r="U3187" i="1"/>
  <c r="Z3187" i="1" s="1"/>
  <c r="U3186" i="1"/>
  <c r="Z3186" i="1" s="1"/>
  <c r="U3185" i="1"/>
  <c r="Z3185" i="1" s="1"/>
  <c r="U3184" i="1"/>
  <c r="Z3184" i="1" s="1"/>
  <c r="U3183" i="1"/>
  <c r="Z3183" i="1" s="1"/>
  <c r="U3182" i="1"/>
  <c r="Z3182" i="1" s="1"/>
  <c r="U3181" i="1"/>
  <c r="Z3181" i="1" s="1"/>
  <c r="U3180" i="1"/>
  <c r="Z3180" i="1" s="1"/>
  <c r="U3179" i="1"/>
  <c r="Z3179" i="1" s="1"/>
  <c r="U3178" i="1"/>
  <c r="Z3178" i="1" s="1"/>
  <c r="U3177" i="1"/>
  <c r="Z3177" i="1" s="1"/>
  <c r="U3176" i="1"/>
  <c r="Z3176" i="1" s="1"/>
  <c r="U3175" i="1"/>
  <c r="Z3175" i="1" s="1"/>
  <c r="U3174" i="1"/>
  <c r="Z3174" i="1" s="1"/>
  <c r="U3173" i="1"/>
  <c r="Z3173" i="1" s="1"/>
  <c r="U3172" i="1"/>
  <c r="Z3172" i="1" s="1"/>
  <c r="U3171" i="1"/>
  <c r="Z3171" i="1" s="1"/>
  <c r="U3170" i="1"/>
  <c r="Z3170" i="1" s="1"/>
  <c r="U3169" i="1"/>
  <c r="Z3169" i="1" s="1"/>
  <c r="U3168" i="1"/>
  <c r="Z3168" i="1" s="1"/>
  <c r="U3167" i="1"/>
  <c r="Z3167" i="1" s="1"/>
  <c r="U3166" i="1"/>
  <c r="Z3166" i="1" s="1"/>
  <c r="U3165" i="1"/>
  <c r="Z3165" i="1" s="1"/>
  <c r="U3164" i="1"/>
  <c r="Z3164" i="1" s="1"/>
  <c r="U3163" i="1"/>
  <c r="Z3163" i="1" s="1"/>
  <c r="U3162" i="1"/>
  <c r="Z3162" i="1" s="1"/>
  <c r="U3161" i="1"/>
  <c r="Z3161" i="1" s="1"/>
  <c r="U3160" i="1"/>
  <c r="Z3160" i="1" s="1"/>
  <c r="U3159" i="1"/>
  <c r="Z3159" i="1" s="1"/>
  <c r="U3158" i="1"/>
  <c r="Z3158" i="1" s="1"/>
  <c r="U3157" i="1"/>
  <c r="Z3157" i="1" s="1"/>
  <c r="U3156" i="1"/>
  <c r="Z3156" i="1" s="1"/>
  <c r="U3155" i="1"/>
  <c r="Z3155" i="1" s="1"/>
  <c r="U3154" i="1"/>
  <c r="U3153" i="1"/>
  <c r="U3152" i="1"/>
  <c r="U3151" i="1"/>
  <c r="U3150" i="1"/>
  <c r="U3149" i="1"/>
  <c r="U3148" i="1"/>
  <c r="U3147" i="1"/>
  <c r="U3146" i="1"/>
  <c r="U3145" i="1"/>
  <c r="U3144" i="1"/>
  <c r="U3143" i="1"/>
  <c r="U3142" i="1"/>
  <c r="U3141" i="1"/>
  <c r="U3140" i="1"/>
  <c r="U3139" i="1"/>
  <c r="U3138" i="1"/>
  <c r="U3137" i="1"/>
  <c r="U3136" i="1"/>
  <c r="U3135" i="1"/>
  <c r="U3134" i="1"/>
  <c r="U3133" i="1"/>
  <c r="U3132" i="1"/>
  <c r="U3131" i="1"/>
  <c r="U3130" i="1"/>
  <c r="U3129" i="1"/>
  <c r="U3128" i="1"/>
  <c r="U3127" i="1"/>
  <c r="U3126" i="1"/>
  <c r="U3125" i="1"/>
  <c r="U3124" i="1"/>
  <c r="U3123" i="1"/>
  <c r="U3122" i="1"/>
  <c r="U3121" i="1"/>
  <c r="U3120" i="1"/>
  <c r="U3119" i="1"/>
  <c r="U3118" i="1"/>
  <c r="U3117" i="1"/>
  <c r="U3116" i="1"/>
  <c r="U3115" i="1"/>
  <c r="U3114" i="1"/>
  <c r="U3113" i="1"/>
  <c r="U3112" i="1"/>
  <c r="U3111" i="1"/>
  <c r="U3110" i="1"/>
  <c r="U3109" i="1"/>
  <c r="U3108" i="1"/>
  <c r="U3107" i="1"/>
  <c r="U3106" i="1"/>
  <c r="U3105" i="1"/>
  <c r="U3104" i="1"/>
  <c r="U3103" i="1"/>
  <c r="U3102" i="1"/>
  <c r="U3101" i="1"/>
  <c r="U3100" i="1"/>
  <c r="U3099" i="1"/>
  <c r="U3098" i="1"/>
  <c r="U3097" i="1"/>
  <c r="U3096" i="1"/>
  <c r="U3095" i="1"/>
  <c r="U3094" i="1"/>
  <c r="Z3094" i="1" s="1"/>
  <c r="U3093" i="1"/>
  <c r="Z3093" i="1" s="1"/>
  <c r="U3092" i="1"/>
  <c r="U3091" i="1"/>
  <c r="Z3091" i="1" s="1"/>
  <c r="U3090" i="1"/>
  <c r="Z3090" i="1" s="1"/>
  <c r="U3089" i="1"/>
  <c r="V3089" i="1" s="1"/>
  <c r="AA3089" i="1" s="1"/>
  <c r="U3088" i="1"/>
  <c r="V3088" i="1" s="1"/>
  <c r="AA3088" i="1" s="1"/>
  <c r="U3087" i="1"/>
  <c r="V3087" i="1" s="1"/>
  <c r="AA3087" i="1" s="1"/>
  <c r="U3086" i="1"/>
  <c r="V3086" i="1" s="1"/>
  <c r="AA3086" i="1" s="1"/>
  <c r="U3085" i="1"/>
  <c r="V3085" i="1" s="1"/>
  <c r="AA3085" i="1" s="1"/>
  <c r="U3084" i="1"/>
  <c r="V3084" i="1" s="1"/>
  <c r="AA3084" i="1" s="1"/>
  <c r="U3083" i="1"/>
  <c r="V3083" i="1" s="1"/>
  <c r="AA3083" i="1" s="1"/>
  <c r="U3082" i="1"/>
  <c r="V3082" i="1" s="1"/>
  <c r="AA3082" i="1" s="1"/>
  <c r="U3081" i="1"/>
  <c r="V3081" i="1" s="1"/>
  <c r="AA3081" i="1" s="1"/>
  <c r="U3080" i="1"/>
  <c r="V3080" i="1" s="1"/>
  <c r="AA3080" i="1" s="1"/>
  <c r="U3079" i="1"/>
  <c r="V3079" i="1" s="1"/>
  <c r="AA3079" i="1" s="1"/>
  <c r="U3078" i="1"/>
  <c r="V3078" i="1" s="1"/>
  <c r="AA3078" i="1" s="1"/>
  <c r="U3077" i="1"/>
  <c r="V3077" i="1" s="1"/>
  <c r="AA3077" i="1" s="1"/>
  <c r="U3076" i="1"/>
  <c r="V3076" i="1" s="1"/>
  <c r="AA3076" i="1" s="1"/>
  <c r="U3075" i="1"/>
  <c r="V3075" i="1" s="1"/>
  <c r="AA3075" i="1" s="1"/>
  <c r="U3074" i="1"/>
  <c r="V3074" i="1" s="1"/>
  <c r="AA3074" i="1" s="1"/>
  <c r="U3073" i="1"/>
  <c r="V3073" i="1" s="1"/>
  <c r="AA3073" i="1" s="1"/>
  <c r="U3072" i="1"/>
  <c r="V3072" i="1" s="1"/>
  <c r="AA3072" i="1" s="1"/>
  <c r="U3071" i="1"/>
  <c r="V3071" i="1" s="1"/>
  <c r="AA3071" i="1" s="1"/>
  <c r="U3070" i="1"/>
  <c r="V3070" i="1" s="1"/>
  <c r="AA3070" i="1" s="1"/>
  <c r="U3069" i="1"/>
  <c r="V3069" i="1" s="1"/>
  <c r="AA3069" i="1" s="1"/>
  <c r="U3068" i="1"/>
  <c r="V3068" i="1" s="1"/>
  <c r="AA3068" i="1" s="1"/>
  <c r="U3067" i="1"/>
  <c r="V3067" i="1" s="1"/>
  <c r="AA3067" i="1" s="1"/>
  <c r="U3066" i="1"/>
  <c r="V3066" i="1" s="1"/>
  <c r="AA3066" i="1" s="1"/>
  <c r="U3065" i="1"/>
  <c r="V3065" i="1" s="1"/>
  <c r="AA3065" i="1" s="1"/>
  <c r="U3064" i="1"/>
  <c r="V3064" i="1" s="1"/>
  <c r="AA3064" i="1" s="1"/>
  <c r="U3063" i="1"/>
  <c r="V3063" i="1" s="1"/>
  <c r="AA3063" i="1" s="1"/>
  <c r="U3062" i="1"/>
  <c r="V3062" i="1" s="1"/>
  <c r="AA3062" i="1" s="1"/>
  <c r="U3061" i="1"/>
  <c r="V3061" i="1" s="1"/>
  <c r="AA3061" i="1" s="1"/>
  <c r="U3060" i="1"/>
  <c r="V3060" i="1" s="1"/>
  <c r="AA3060" i="1" s="1"/>
  <c r="U3059" i="1"/>
  <c r="V3059" i="1" s="1"/>
  <c r="AA3059" i="1" s="1"/>
  <c r="U3058" i="1"/>
  <c r="V3058" i="1" s="1"/>
  <c r="AA3058" i="1" s="1"/>
  <c r="U3057" i="1"/>
  <c r="V3057" i="1" s="1"/>
  <c r="AA3057" i="1" s="1"/>
  <c r="U3056" i="1"/>
  <c r="V3056" i="1" s="1"/>
  <c r="AA3056" i="1" s="1"/>
  <c r="U3055" i="1"/>
  <c r="V3055" i="1" s="1"/>
  <c r="AA3055" i="1" s="1"/>
  <c r="U3054" i="1"/>
  <c r="V3054" i="1" s="1"/>
  <c r="AA3054" i="1" s="1"/>
  <c r="U3053" i="1"/>
  <c r="V3053" i="1" s="1"/>
  <c r="AA3053" i="1" s="1"/>
  <c r="U3052" i="1"/>
  <c r="V3052" i="1" s="1"/>
  <c r="AA3052" i="1" s="1"/>
  <c r="U3051" i="1"/>
  <c r="V3051" i="1" s="1"/>
  <c r="AA3051" i="1" s="1"/>
  <c r="U3050" i="1"/>
  <c r="V3050" i="1" s="1"/>
  <c r="AA3050" i="1" s="1"/>
  <c r="U3049" i="1"/>
  <c r="V3049" i="1" s="1"/>
  <c r="AA3049" i="1" s="1"/>
  <c r="U3048" i="1"/>
  <c r="V3048" i="1" s="1"/>
  <c r="AA3048" i="1" s="1"/>
  <c r="U3047" i="1"/>
  <c r="V3047" i="1" s="1"/>
  <c r="AA3047" i="1" s="1"/>
  <c r="U3046" i="1"/>
  <c r="V3046" i="1" s="1"/>
  <c r="AA3046" i="1" s="1"/>
  <c r="U3045" i="1"/>
  <c r="V3045" i="1" s="1"/>
  <c r="AA3045" i="1" s="1"/>
  <c r="U3044" i="1"/>
  <c r="V3044" i="1" s="1"/>
  <c r="AA3044" i="1" s="1"/>
  <c r="U3043" i="1"/>
  <c r="V3043" i="1" s="1"/>
  <c r="AA3043" i="1" s="1"/>
  <c r="U3042" i="1"/>
  <c r="V3042" i="1" s="1"/>
  <c r="AA3042" i="1" s="1"/>
  <c r="U3041" i="1"/>
  <c r="V3041" i="1" s="1"/>
  <c r="AA3041" i="1" s="1"/>
  <c r="U3040" i="1"/>
  <c r="V3040" i="1" s="1"/>
  <c r="AA3040" i="1" s="1"/>
  <c r="U3039" i="1"/>
  <c r="V3039" i="1" s="1"/>
  <c r="AA3039" i="1" s="1"/>
  <c r="U3038" i="1"/>
  <c r="V3038" i="1" s="1"/>
  <c r="AA3038" i="1" s="1"/>
  <c r="U3037" i="1"/>
  <c r="V3037" i="1" s="1"/>
  <c r="AA3037" i="1" s="1"/>
  <c r="U3036" i="1"/>
  <c r="V3036" i="1" s="1"/>
  <c r="AA3036" i="1" s="1"/>
  <c r="U3035" i="1"/>
  <c r="V3035" i="1" s="1"/>
  <c r="AA3035" i="1" s="1"/>
  <c r="U3034" i="1"/>
  <c r="V3034" i="1" s="1"/>
  <c r="AA3034" i="1" s="1"/>
  <c r="U3033" i="1"/>
  <c r="V3033" i="1" s="1"/>
  <c r="AA3033" i="1" s="1"/>
  <c r="U3032" i="1"/>
  <c r="V3032" i="1" s="1"/>
  <c r="AA3032" i="1" s="1"/>
  <c r="U3031" i="1"/>
  <c r="V3031" i="1" s="1"/>
  <c r="AA3031" i="1" s="1"/>
  <c r="U3030" i="1"/>
  <c r="V3030" i="1" s="1"/>
  <c r="AA3030" i="1" s="1"/>
  <c r="U3029" i="1"/>
  <c r="V3029" i="1" s="1"/>
  <c r="AA3029" i="1" s="1"/>
  <c r="U3028" i="1"/>
  <c r="V3028" i="1" s="1"/>
  <c r="AA3028" i="1" s="1"/>
  <c r="U3027" i="1"/>
  <c r="V3027" i="1" s="1"/>
  <c r="AA3027" i="1" s="1"/>
  <c r="U3026" i="1"/>
  <c r="V3026" i="1" s="1"/>
  <c r="AA3026" i="1" s="1"/>
  <c r="U3025" i="1"/>
  <c r="V3025" i="1" s="1"/>
  <c r="AA3025" i="1" s="1"/>
  <c r="U3024" i="1"/>
  <c r="V3024" i="1" s="1"/>
  <c r="AA3024" i="1" s="1"/>
  <c r="U3023" i="1"/>
  <c r="V3023" i="1" s="1"/>
  <c r="AA3023" i="1" s="1"/>
  <c r="U3022" i="1"/>
  <c r="V3022" i="1" s="1"/>
  <c r="AA3022" i="1" s="1"/>
  <c r="U3021" i="1"/>
  <c r="V3021" i="1" s="1"/>
  <c r="AA3021" i="1" s="1"/>
  <c r="U3020" i="1"/>
  <c r="V3020" i="1" s="1"/>
  <c r="AA3020" i="1" s="1"/>
  <c r="U3019" i="1"/>
  <c r="V3019" i="1" s="1"/>
  <c r="AA3019" i="1" s="1"/>
  <c r="U3018" i="1"/>
  <c r="V3018" i="1" s="1"/>
  <c r="AA3018" i="1" s="1"/>
  <c r="U3017" i="1"/>
  <c r="V3017" i="1" s="1"/>
  <c r="AA3017" i="1" s="1"/>
  <c r="U3016" i="1"/>
  <c r="V3016" i="1" s="1"/>
  <c r="AA3016" i="1" s="1"/>
  <c r="U3015" i="1"/>
  <c r="V3015" i="1" s="1"/>
  <c r="AA3015" i="1" s="1"/>
  <c r="U3014" i="1"/>
  <c r="V3014" i="1" s="1"/>
  <c r="AA3014" i="1" s="1"/>
  <c r="U3013" i="1"/>
  <c r="V3013" i="1" s="1"/>
  <c r="AA3013" i="1" s="1"/>
  <c r="U3012" i="1"/>
  <c r="V3012" i="1" s="1"/>
  <c r="AA3012" i="1" s="1"/>
  <c r="U3011" i="1"/>
  <c r="V3011" i="1" s="1"/>
  <c r="AA3011" i="1" s="1"/>
  <c r="U3010" i="1"/>
  <c r="V3010" i="1" s="1"/>
  <c r="AA3010" i="1" s="1"/>
  <c r="U3009" i="1"/>
  <c r="V3009" i="1" s="1"/>
  <c r="AA3009" i="1" s="1"/>
  <c r="U3008" i="1"/>
  <c r="V3008" i="1" s="1"/>
  <c r="AA3008" i="1" s="1"/>
  <c r="U3007" i="1"/>
  <c r="V3007" i="1" s="1"/>
  <c r="AA3007" i="1" s="1"/>
  <c r="U3006" i="1"/>
  <c r="V3006" i="1" s="1"/>
  <c r="AA3006" i="1" s="1"/>
  <c r="U3005" i="1"/>
  <c r="V3005" i="1" s="1"/>
  <c r="AA3005" i="1" s="1"/>
  <c r="U3004" i="1"/>
  <c r="V3004" i="1" s="1"/>
  <c r="AA3004" i="1" s="1"/>
  <c r="U3003" i="1"/>
  <c r="V3003" i="1" s="1"/>
  <c r="AA3003" i="1" s="1"/>
  <c r="U3002" i="1"/>
  <c r="V3002" i="1" s="1"/>
  <c r="AA3002" i="1" s="1"/>
  <c r="U3001" i="1"/>
  <c r="V3001" i="1" s="1"/>
  <c r="AA3001" i="1" s="1"/>
  <c r="U3000" i="1"/>
  <c r="V3000" i="1" s="1"/>
  <c r="AA3000" i="1" s="1"/>
  <c r="U2999" i="1"/>
  <c r="V2999" i="1" s="1"/>
  <c r="AA2999" i="1" s="1"/>
  <c r="U2998" i="1"/>
  <c r="V2998" i="1" s="1"/>
  <c r="AA2998" i="1" s="1"/>
  <c r="U2997" i="1"/>
  <c r="U2996" i="1"/>
  <c r="U2995" i="1"/>
  <c r="U2994" i="1"/>
  <c r="U2993" i="1"/>
  <c r="U2992" i="1"/>
  <c r="U2991" i="1"/>
  <c r="U2990" i="1"/>
  <c r="U2989" i="1"/>
  <c r="U2988" i="1"/>
  <c r="U2987" i="1"/>
  <c r="U2986" i="1"/>
  <c r="U2985" i="1"/>
  <c r="U2984" i="1"/>
  <c r="U2983" i="1"/>
  <c r="U2982" i="1"/>
  <c r="U2981" i="1"/>
  <c r="U2980" i="1"/>
  <c r="U2979" i="1"/>
  <c r="U2978" i="1"/>
  <c r="U2977" i="1"/>
  <c r="U2976" i="1"/>
  <c r="U2975" i="1"/>
  <c r="U2974" i="1"/>
  <c r="U2973" i="1"/>
  <c r="U2972" i="1"/>
  <c r="U2971" i="1"/>
  <c r="U2970" i="1"/>
  <c r="U2969" i="1"/>
  <c r="U2968" i="1"/>
  <c r="U2967" i="1"/>
  <c r="U2966" i="1"/>
  <c r="U2965" i="1"/>
  <c r="U2964" i="1"/>
  <c r="U2963" i="1"/>
  <c r="V2963" i="1" s="1"/>
  <c r="AA2963" i="1" s="1"/>
  <c r="U2962" i="1"/>
  <c r="V2962" i="1" s="1"/>
  <c r="AA2962" i="1" s="1"/>
  <c r="U2961" i="1"/>
  <c r="V2961" i="1" s="1"/>
  <c r="AA2961" i="1" s="1"/>
  <c r="U2960" i="1"/>
  <c r="U2959" i="1"/>
  <c r="V2959" i="1" s="1"/>
  <c r="AA2959" i="1" s="1"/>
  <c r="U2958" i="1"/>
  <c r="V2958" i="1" s="1"/>
  <c r="AA2958" i="1" s="1"/>
  <c r="U2957" i="1"/>
  <c r="V2957" i="1" s="1"/>
  <c r="AA2957" i="1" s="1"/>
  <c r="U2956" i="1"/>
  <c r="U2955" i="1"/>
  <c r="V2955" i="1" s="1"/>
  <c r="AA2955" i="1" s="1"/>
  <c r="U2954" i="1"/>
  <c r="V2954" i="1" s="1"/>
  <c r="AA2954" i="1" s="1"/>
  <c r="U2953" i="1"/>
  <c r="V2953" i="1" s="1"/>
  <c r="AA2953" i="1" s="1"/>
  <c r="U2952" i="1"/>
  <c r="U2951" i="1"/>
  <c r="V2951" i="1" s="1"/>
  <c r="AA2951" i="1" s="1"/>
  <c r="U2950" i="1"/>
  <c r="V2950" i="1" s="1"/>
  <c r="AA2950" i="1" s="1"/>
  <c r="U2949" i="1"/>
  <c r="V2949" i="1" s="1"/>
  <c r="AA2949" i="1" s="1"/>
  <c r="U2948" i="1"/>
  <c r="U2947" i="1"/>
  <c r="V2947" i="1" s="1"/>
  <c r="AA2947" i="1" s="1"/>
  <c r="U2946" i="1"/>
  <c r="V2946" i="1" s="1"/>
  <c r="AA2946" i="1" s="1"/>
  <c r="U2945" i="1"/>
  <c r="V2945" i="1" s="1"/>
  <c r="AA2945" i="1" s="1"/>
  <c r="U2944" i="1"/>
  <c r="U2943" i="1"/>
  <c r="V2943" i="1" s="1"/>
  <c r="AA2943" i="1" s="1"/>
  <c r="U2942" i="1"/>
  <c r="V2942" i="1" s="1"/>
  <c r="AA2942" i="1" s="1"/>
  <c r="U2941" i="1"/>
  <c r="V2941" i="1" s="1"/>
  <c r="AA2941" i="1" s="1"/>
  <c r="U2940" i="1"/>
  <c r="U2939" i="1"/>
  <c r="V2939" i="1" s="1"/>
  <c r="AA2939" i="1" s="1"/>
  <c r="U2938" i="1"/>
  <c r="V2938" i="1" s="1"/>
  <c r="AA2938" i="1" s="1"/>
  <c r="U2937" i="1"/>
  <c r="V2937" i="1" s="1"/>
  <c r="AA2937" i="1" s="1"/>
  <c r="U2936" i="1"/>
  <c r="U2935" i="1"/>
  <c r="V2935" i="1" s="1"/>
  <c r="AA2935" i="1" s="1"/>
  <c r="U2934" i="1"/>
  <c r="V2934" i="1" s="1"/>
  <c r="AA2934" i="1" s="1"/>
  <c r="U2933" i="1"/>
  <c r="V2933" i="1" s="1"/>
  <c r="AA2933" i="1" s="1"/>
  <c r="U2932" i="1"/>
  <c r="U2931" i="1"/>
  <c r="V2931" i="1" s="1"/>
  <c r="AA2931" i="1" s="1"/>
  <c r="U2930" i="1"/>
  <c r="V2930" i="1" s="1"/>
  <c r="AA2930" i="1" s="1"/>
  <c r="U2929" i="1"/>
  <c r="V2929" i="1" s="1"/>
  <c r="AA2929" i="1" s="1"/>
  <c r="U2928" i="1"/>
  <c r="Z2928" i="1" s="1"/>
  <c r="U2927" i="1"/>
  <c r="Z2927" i="1" s="1"/>
  <c r="U2926" i="1"/>
  <c r="Z2926" i="1" s="1"/>
  <c r="U2925" i="1"/>
  <c r="Z2925" i="1" s="1"/>
  <c r="U2924" i="1"/>
  <c r="Z2924" i="1" s="1"/>
  <c r="U2923" i="1"/>
  <c r="Z2923" i="1" s="1"/>
  <c r="U2922" i="1"/>
  <c r="Z2922" i="1" s="1"/>
  <c r="U2921" i="1"/>
  <c r="Z2921" i="1" s="1"/>
  <c r="U2920" i="1"/>
  <c r="Z2920" i="1" s="1"/>
  <c r="U2919" i="1"/>
  <c r="Z2919" i="1" s="1"/>
  <c r="U2918" i="1"/>
  <c r="Z2918" i="1" s="1"/>
  <c r="U2917" i="1"/>
  <c r="Z2917" i="1" s="1"/>
  <c r="U2916" i="1"/>
  <c r="Z2916" i="1" s="1"/>
  <c r="U2915" i="1"/>
  <c r="Z2915" i="1" s="1"/>
  <c r="U2914" i="1"/>
  <c r="Z2914" i="1" s="1"/>
  <c r="U2913" i="1"/>
  <c r="Z2913" i="1" s="1"/>
  <c r="U2912" i="1"/>
  <c r="Z2912" i="1" s="1"/>
  <c r="U2911" i="1"/>
  <c r="Z2911" i="1" s="1"/>
  <c r="U2910" i="1"/>
  <c r="Z2910" i="1" s="1"/>
  <c r="U2909" i="1"/>
  <c r="Z2909" i="1" s="1"/>
  <c r="U2908" i="1"/>
  <c r="Z2908" i="1" s="1"/>
  <c r="U2907" i="1"/>
  <c r="Z2907" i="1" s="1"/>
  <c r="U2906" i="1"/>
  <c r="Z2906" i="1" s="1"/>
  <c r="U2905" i="1"/>
  <c r="Z2905" i="1" s="1"/>
  <c r="U2904" i="1"/>
  <c r="Z2904" i="1" s="1"/>
  <c r="U2903" i="1"/>
  <c r="Z2903" i="1" s="1"/>
  <c r="U2902" i="1"/>
  <c r="Z2902" i="1" s="1"/>
  <c r="U2901" i="1"/>
  <c r="Z2901" i="1" s="1"/>
  <c r="U2900" i="1"/>
  <c r="Z2900" i="1" s="1"/>
  <c r="U2899" i="1"/>
  <c r="Z2899" i="1" s="1"/>
  <c r="U2898" i="1"/>
  <c r="Z2898" i="1" s="1"/>
  <c r="U2897" i="1"/>
  <c r="Z2897" i="1" s="1"/>
  <c r="U2896" i="1"/>
  <c r="Z2896" i="1" s="1"/>
  <c r="U2895" i="1"/>
  <c r="Z2895" i="1" s="1"/>
  <c r="U2894" i="1"/>
  <c r="Z2894" i="1" s="1"/>
  <c r="U2893" i="1"/>
  <c r="Z2893" i="1" s="1"/>
  <c r="U2892" i="1"/>
  <c r="Z2892" i="1" s="1"/>
  <c r="U2891" i="1"/>
  <c r="Z2891" i="1" s="1"/>
  <c r="U2890" i="1"/>
  <c r="Z2890" i="1" s="1"/>
  <c r="U2889" i="1"/>
  <c r="Z2889" i="1" s="1"/>
  <c r="U2888" i="1"/>
  <c r="Z2888" i="1" s="1"/>
  <c r="U2887" i="1"/>
  <c r="Z2887" i="1" s="1"/>
  <c r="U2886" i="1"/>
  <c r="Z2886" i="1" s="1"/>
  <c r="U2885" i="1"/>
  <c r="Z2885" i="1" s="1"/>
  <c r="U2884" i="1"/>
  <c r="Z2884" i="1" s="1"/>
  <c r="U2883" i="1"/>
  <c r="Z2883" i="1" s="1"/>
  <c r="U2882" i="1"/>
  <c r="Z2882" i="1" s="1"/>
  <c r="U2881" i="1"/>
  <c r="Z2881" i="1" s="1"/>
  <c r="U2880" i="1"/>
  <c r="Z2880" i="1" s="1"/>
  <c r="U2879" i="1"/>
  <c r="Z2879" i="1" s="1"/>
  <c r="U2878" i="1"/>
  <c r="Z2878" i="1" s="1"/>
  <c r="U2877" i="1"/>
  <c r="Z2877" i="1" s="1"/>
  <c r="U2876" i="1"/>
  <c r="Z2876" i="1" s="1"/>
  <c r="U2875" i="1"/>
  <c r="Z2875" i="1" s="1"/>
  <c r="U2874" i="1"/>
  <c r="Z2874" i="1" s="1"/>
  <c r="U2873" i="1"/>
  <c r="Z2873" i="1" s="1"/>
  <c r="U2872" i="1"/>
  <c r="Z2872" i="1" s="1"/>
  <c r="U2871" i="1"/>
  <c r="Z2871" i="1" s="1"/>
  <c r="U2870" i="1"/>
  <c r="Z2870" i="1" s="1"/>
  <c r="U2869" i="1"/>
  <c r="Z2869" i="1" s="1"/>
  <c r="U2868" i="1"/>
  <c r="Z2868" i="1" s="1"/>
  <c r="U2867" i="1"/>
  <c r="Z2867" i="1" s="1"/>
  <c r="U2866" i="1"/>
  <c r="Z2866" i="1" s="1"/>
  <c r="U2865" i="1"/>
  <c r="Z2865" i="1" s="1"/>
  <c r="U2864" i="1"/>
  <c r="Z2864" i="1" s="1"/>
  <c r="U2863" i="1"/>
  <c r="Z2863" i="1" s="1"/>
  <c r="U2862" i="1"/>
  <c r="Z2862" i="1" s="1"/>
  <c r="U2861" i="1"/>
  <c r="Z2861" i="1" s="1"/>
  <c r="U2860" i="1"/>
  <c r="Z2860" i="1" s="1"/>
  <c r="U2859" i="1"/>
  <c r="Z2859" i="1" s="1"/>
  <c r="U2858" i="1"/>
  <c r="Z2858" i="1" s="1"/>
  <c r="U2857" i="1"/>
  <c r="Z2857" i="1" s="1"/>
  <c r="U2856" i="1"/>
  <c r="Z2856" i="1" s="1"/>
  <c r="U2855" i="1"/>
  <c r="Z2855" i="1" s="1"/>
  <c r="U2854" i="1"/>
  <c r="Z2854" i="1" s="1"/>
  <c r="U2853" i="1"/>
  <c r="Z2853" i="1" s="1"/>
  <c r="U2852" i="1"/>
  <c r="Z2852" i="1" s="1"/>
  <c r="U2851" i="1"/>
  <c r="Z2851" i="1" s="1"/>
  <c r="U2850" i="1"/>
  <c r="U2849" i="1"/>
  <c r="U2848" i="1"/>
  <c r="U2847" i="1"/>
  <c r="U2846" i="1"/>
  <c r="U2845" i="1"/>
  <c r="U2844" i="1"/>
  <c r="U2843" i="1"/>
  <c r="U2842" i="1"/>
  <c r="U2841" i="1"/>
  <c r="U2840" i="1"/>
  <c r="U2839" i="1"/>
  <c r="U2838" i="1"/>
  <c r="U2837" i="1"/>
  <c r="U2836" i="1"/>
  <c r="U2835" i="1"/>
  <c r="U2834" i="1"/>
  <c r="U2833" i="1"/>
  <c r="U2832" i="1"/>
  <c r="U2831" i="1"/>
  <c r="U2830" i="1"/>
  <c r="U2829" i="1"/>
  <c r="U2828" i="1"/>
  <c r="U2827" i="1"/>
  <c r="U2826" i="1"/>
  <c r="U2825" i="1"/>
  <c r="U2824" i="1"/>
  <c r="U2823" i="1"/>
  <c r="U2822" i="1"/>
  <c r="U2821" i="1"/>
  <c r="U2820" i="1"/>
  <c r="U2819" i="1"/>
  <c r="U2818" i="1"/>
  <c r="U2817" i="1"/>
  <c r="U2816" i="1"/>
  <c r="U2815" i="1"/>
  <c r="U2814" i="1"/>
  <c r="U2813" i="1"/>
  <c r="U2812" i="1"/>
  <c r="U2811" i="1"/>
  <c r="U2810" i="1"/>
  <c r="U2809" i="1"/>
  <c r="U2808" i="1"/>
  <c r="U2807" i="1"/>
  <c r="U2806" i="1"/>
  <c r="U2805" i="1"/>
  <c r="U2804" i="1"/>
  <c r="U2803" i="1"/>
  <c r="U2802" i="1"/>
  <c r="U2801" i="1"/>
  <c r="U2800" i="1"/>
  <c r="U2799" i="1"/>
  <c r="U2798" i="1"/>
  <c r="U2797" i="1"/>
  <c r="U2796" i="1"/>
  <c r="U2795" i="1"/>
  <c r="U2794" i="1"/>
  <c r="U2793" i="1"/>
  <c r="U2792" i="1"/>
  <c r="U2791" i="1"/>
  <c r="U2790" i="1"/>
  <c r="U2789" i="1"/>
  <c r="U2788" i="1"/>
  <c r="U2787" i="1"/>
  <c r="U2786" i="1"/>
  <c r="U2785" i="1"/>
  <c r="U2784" i="1"/>
  <c r="U2783" i="1"/>
  <c r="U2782" i="1"/>
  <c r="U2781" i="1"/>
  <c r="Z2781" i="1" s="1"/>
  <c r="U2780" i="1"/>
  <c r="Z2780" i="1" s="1"/>
  <c r="U2779" i="1"/>
  <c r="V2779" i="1" s="1"/>
  <c r="AA2779" i="1" s="1"/>
  <c r="U2778" i="1"/>
  <c r="U2777" i="1"/>
  <c r="V2777" i="1" s="1"/>
  <c r="AA2777" i="1" s="1"/>
  <c r="U2776" i="1"/>
  <c r="U2775" i="1"/>
  <c r="V2775" i="1" s="1"/>
  <c r="AA2775" i="1" s="1"/>
  <c r="U2774" i="1"/>
  <c r="U2773" i="1"/>
  <c r="V2773" i="1" s="1"/>
  <c r="AA2773" i="1" s="1"/>
  <c r="U2772" i="1"/>
  <c r="U2771" i="1"/>
  <c r="V2771" i="1" s="1"/>
  <c r="AA2771" i="1" s="1"/>
  <c r="U2770" i="1"/>
  <c r="U2769" i="1"/>
  <c r="V2769" i="1" s="1"/>
  <c r="AA2769" i="1" s="1"/>
  <c r="U2768" i="1"/>
  <c r="U2767" i="1"/>
  <c r="V2767" i="1" s="1"/>
  <c r="AA2767" i="1" s="1"/>
  <c r="U2766" i="1"/>
  <c r="U2765" i="1"/>
  <c r="V2765" i="1" s="1"/>
  <c r="AA2765" i="1" s="1"/>
  <c r="U2764" i="1"/>
  <c r="U2763" i="1"/>
  <c r="V2763" i="1" s="1"/>
  <c r="AA2763" i="1" s="1"/>
  <c r="U2762" i="1"/>
  <c r="U2761" i="1"/>
  <c r="V2761" i="1" s="1"/>
  <c r="AA2761" i="1" s="1"/>
  <c r="U2760" i="1"/>
  <c r="U2759" i="1"/>
  <c r="V2759" i="1" s="1"/>
  <c r="AA2759" i="1" s="1"/>
  <c r="U2758" i="1"/>
  <c r="U2757" i="1"/>
  <c r="V2757" i="1" s="1"/>
  <c r="AA2757" i="1" s="1"/>
  <c r="U2756" i="1"/>
  <c r="U2755" i="1"/>
  <c r="V2755" i="1" s="1"/>
  <c r="AA2755" i="1" s="1"/>
  <c r="U2754" i="1"/>
  <c r="V2754" i="1" s="1"/>
  <c r="AA2754" i="1" s="1"/>
  <c r="U2753" i="1"/>
  <c r="V2753" i="1" s="1"/>
  <c r="AA2753" i="1" s="1"/>
  <c r="U2752" i="1"/>
  <c r="V2752" i="1" s="1"/>
  <c r="AA2752" i="1" s="1"/>
  <c r="U2751" i="1"/>
  <c r="V2751" i="1" s="1"/>
  <c r="AA2751" i="1" s="1"/>
  <c r="U2750" i="1"/>
  <c r="V2750" i="1" s="1"/>
  <c r="AA2750" i="1" s="1"/>
  <c r="U2749" i="1"/>
  <c r="V2749" i="1" s="1"/>
  <c r="AA2749" i="1" s="1"/>
  <c r="U2748" i="1"/>
  <c r="V2748" i="1" s="1"/>
  <c r="AA2748" i="1" s="1"/>
  <c r="U2747" i="1"/>
  <c r="V2747" i="1" s="1"/>
  <c r="AA2747" i="1" s="1"/>
  <c r="U2746" i="1"/>
  <c r="V2746" i="1" s="1"/>
  <c r="AA2746" i="1" s="1"/>
  <c r="U2745" i="1"/>
  <c r="V2745" i="1" s="1"/>
  <c r="AA2745" i="1" s="1"/>
  <c r="U2744" i="1"/>
  <c r="V2744" i="1" s="1"/>
  <c r="AA2744" i="1" s="1"/>
  <c r="U2743" i="1"/>
  <c r="V2743" i="1" s="1"/>
  <c r="AA2743" i="1" s="1"/>
  <c r="U2742" i="1"/>
  <c r="V2742" i="1" s="1"/>
  <c r="AA2742" i="1" s="1"/>
  <c r="U2741" i="1"/>
  <c r="V2741" i="1" s="1"/>
  <c r="AA2741" i="1" s="1"/>
  <c r="U2740" i="1"/>
  <c r="V2740" i="1" s="1"/>
  <c r="AA2740" i="1" s="1"/>
  <c r="U2739" i="1"/>
  <c r="V2739" i="1" s="1"/>
  <c r="AA2739" i="1" s="1"/>
  <c r="U2738" i="1"/>
  <c r="V2738" i="1" s="1"/>
  <c r="AA2738" i="1" s="1"/>
  <c r="U2737" i="1"/>
  <c r="V2737" i="1" s="1"/>
  <c r="AA2737" i="1" s="1"/>
  <c r="U2736" i="1"/>
  <c r="V2736" i="1" s="1"/>
  <c r="AA2736" i="1" s="1"/>
  <c r="U2735" i="1"/>
  <c r="V2735" i="1" s="1"/>
  <c r="AA2735" i="1" s="1"/>
  <c r="U2734" i="1"/>
  <c r="V2734" i="1" s="1"/>
  <c r="AA2734" i="1" s="1"/>
  <c r="U2733" i="1"/>
  <c r="V2733" i="1" s="1"/>
  <c r="AA2733" i="1" s="1"/>
  <c r="U2732" i="1"/>
  <c r="V2732" i="1" s="1"/>
  <c r="AA2732" i="1" s="1"/>
  <c r="U2731" i="1"/>
  <c r="V2731" i="1" s="1"/>
  <c r="AA2731" i="1" s="1"/>
  <c r="U2730" i="1"/>
  <c r="V2730" i="1" s="1"/>
  <c r="AA2730" i="1" s="1"/>
  <c r="U2729" i="1"/>
  <c r="V2729" i="1" s="1"/>
  <c r="AA2729" i="1" s="1"/>
  <c r="U2728" i="1"/>
  <c r="V2728" i="1" s="1"/>
  <c r="AA2728" i="1" s="1"/>
  <c r="U2727" i="1"/>
  <c r="V2727" i="1" s="1"/>
  <c r="AA2727" i="1" s="1"/>
  <c r="U2726" i="1"/>
  <c r="V2726" i="1" s="1"/>
  <c r="AA2726" i="1" s="1"/>
  <c r="U2725" i="1"/>
  <c r="V2725" i="1" s="1"/>
  <c r="AA2725" i="1" s="1"/>
  <c r="U2724" i="1"/>
  <c r="V2724" i="1" s="1"/>
  <c r="AA2724" i="1" s="1"/>
  <c r="U2723" i="1"/>
  <c r="V2723" i="1" s="1"/>
  <c r="AA2723" i="1" s="1"/>
  <c r="U2722" i="1"/>
  <c r="V2722" i="1" s="1"/>
  <c r="AA2722" i="1" s="1"/>
  <c r="U2721" i="1"/>
  <c r="V2721" i="1" s="1"/>
  <c r="AA2721" i="1" s="1"/>
  <c r="U2720" i="1"/>
  <c r="V2720" i="1" s="1"/>
  <c r="AA2720" i="1" s="1"/>
  <c r="U2719" i="1"/>
  <c r="V2719" i="1" s="1"/>
  <c r="AA2719" i="1" s="1"/>
  <c r="U2718" i="1"/>
  <c r="V2718" i="1" s="1"/>
  <c r="AA2718" i="1" s="1"/>
  <c r="U2717" i="1"/>
  <c r="V2717" i="1" s="1"/>
  <c r="AA2717" i="1" s="1"/>
  <c r="U2716" i="1"/>
  <c r="V2716" i="1" s="1"/>
  <c r="AA2716" i="1" s="1"/>
  <c r="U2715" i="1"/>
  <c r="V2715" i="1" s="1"/>
  <c r="AA2715" i="1" s="1"/>
  <c r="U2714" i="1"/>
  <c r="V2714" i="1" s="1"/>
  <c r="AA2714" i="1" s="1"/>
  <c r="U2713" i="1"/>
  <c r="Z2713" i="1" s="1"/>
  <c r="U2712" i="1"/>
  <c r="Z2712" i="1" s="1"/>
  <c r="U2711" i="1"/>
  <c r="Z2711" i="1" s="1"/>
  <c r="U2710" i="1"/>
  <c r="Z2710" i="1" s="1"/>
  <c r="U2709" i="1"/>
  <c r="Z2709" i="1" s="1"/>
  <c r="U2708" i="1"/>
  <c r="Z2708" i="1" s="1"/>
  <c r="U2707" i="1"/>
  <c r="Z2707" i="1" s="1"/>
  <c r="U2706" i="1"/>
  <c r="Z2706" i="1" s="1"/>
  <c r="U2705" i="1"/>
  <c r="Z2705" i="1" s="1"/>
  <c r="U2704" i="1"/>
  <c r="Z2704" i="1" s="1"/>
  <c r="U2703" i="1"/>
  <c r="Z2703" i="1" s="1"/>
  <c r="U2702" i="1"/>
  <c r="Z2702" i="1" s="1"/>
  <c r="U2701" i="1"/>
  <c r="Z2701" i="1" s="1"/>
  <c r="U2700" i="1"/>
  <c r="Z2700" i="1" s="1"/>
  <c r="U2699" i="1"/>
  <c r="Z2699" i="1" s="1"/>
  <c r="U2698" i="1"/>
  <c r="Z2698" i="1" s="1"/>
  <c r="U2697" i="1"/>
  <c r="Z2697" i="1" s="1"/>
  <c r="U2696" i="1"/>
  <c r="Z2696" i="1" s="1"/>
  <c r="U2695" i="1"/>
  <c r="Z2695" i="1" s="1"/>
  <c r="U2694" i="1"/>
  <c r="Z2694" i="1" s="1"/>
  <c r="U2693" i="1"/>
  <c r="Z2693" i="1" s="1"/>
  <c r="U2692" i="1"/>
  <c r="Z2692" i="1" s="1"/>
  <c r="U2691" i="1"/>
  <c r="Z2691" i="1" s="1"/>
  <c r="U2690" i="1"/>
  <c r="Z2690" i="1" s="1"/>
  <c r="U2689" i="1"/>
  <c r="Z2689" i="1" s="1"/>
  <c r="U2688" i="1"/>
  <c r="Z2688" i="1" s="1"/>
  <c r="U2687" i="1"/>
  <c r="Z2687" i="1" s="1"/>
  <c r="U2686" i="1"/>
  <c r="Z2686" i="1" s="1"/>
  <c r="U2685" i="1"/>
  <c r="Z2685" i="1" s="1"/>
  <c r="U2684" i="1"/>
  <c r="Z2684" i="1" s="1"/>
  <c r="U2683" i="1"/>
  <c r="Z2683" i="1" s="1"/>
  <c r="U2682" i="1"/>
  <c r="Z2682" i="1" s="1"/>
  <c r="U2681" i="1"/>
  <c r="Z2681" i="1" s="1"/>
  <c r="U2680" i="1"/>
  <c r="Z2680" i="1" s="1"/>
  <c r="U2679" i="1"/>
  <c r="Z2679" i="1" s="1"/>
  <c r="U2678" i="1"/>
  <c r="Z2678" i="1" s="1"/>
  <c r="U2677" i="1"/>
  <c r="Z2677" i="1" s="1"/>
  <c r="U2676" i="1"/>
  <c r="Z2676" i="1" s="1"/>
  <c r="U2675" i="1"/>
  <c r="Z2675" i="1" s="1"/>
  <c r="U2674" i="1"/>
  <c r="Z2674" i="1" s="1"/>
  <c r="U2673" i="1"/>
  <c r="Z2673" i="1" s="1"/>
  <c r="U2672" i="1"/>
  <c r="Z2672" i="1" s="1"/>
  <c r="U2671" i="1"/>
  <c r="Z2671" i="1" s="1"/>
  <c r="U2670" i="1"/>
  <c r="Z2670" i="1" s="1"/>
  <c r="U2669" i="1"/>
  <c r="Z2669" i="1" s="1"/>
  <c r="U2668" i="1"/>
  <c r="Z2668" i="1" s="1"/>
  <c r="U2667" i="1"/>
  <c r="Z2667" i="1" s="1"/>
  <c r="U2666" i="1"/>
  <c r="Z2666" i="1" s="1"/>
  <c r="U2665" i="1"/>
  <c r="Z2665" i="1" s="1"/>
  <c r="U2664" i="1"/>
  <c r="Z2664" i="1" s="1"/>
  <c r="U2663" i="1"/>
  <c r="Z2663" i="1" s="1"/>
  <c r="U2662" i="1"/>
  <c r="Z2662" i="1" s="1"/>
  <c r="U2661" i="1"/>
  <c r="Z2661" i="1" s="1"/>
  <c r="U2660" i="1"/>
  <c r="Z2660" i="1" s="1"/>
  <c r="U2659" i="1"/>
  <c r="Z2659" i="1" s="1"/>
  <c r="U2658" i="1"/>
  <c r="Z2658" i="1" s="1"/>
  <c r="U2657" i="1"/>
  <c r="Z2657" i="1" s="1"/>
  <c r="U2656" i="1"/>
  <c r="Z2656" i="1" s="1"/>
  <c r="U2655" i="1"/>
  <c r="Z2655" i="1" s="1"/>
  <c r="U2654" i="1"/>
  <c r="Z2654" i="1" s="1"/>
  <c r="U2653" i="1"/>
  <c r="U2652" i="1"/>
  <c r="U2651" i="1"/>
  <c r="U2650" i="1"/>
  <c r="U2649" i="1"/>
  <c r="U2648" i="1"/>
  <c r="U2647" i="1"/>
  <c r="U2646" i="1"/>
  <c r="U2645" i="1"/>
  <c r="U2644" i="1"/>
  <c r="U2643" i="1"/>
  <c r="U2642" i="1"/>
  <c r="U2641" i="1"/>
  <c r="U2640" i="1"/>
  <c r="U2639" i="1"/>
  <c r="U2638" i="1"/>
  <c r="U2637" i="1"/>
  <c r="U2636" i="1"/>
  <c r="U2635" i="1"/>
  <c r="U2634" i="1"/>
  <c r="U2633" i="1"/>
  <c r="U2632" i="1"/>
  <c r="U2631" i="1"/>
  <c r="U2630" i="1"/>
  <c r="U2629" i="1"/>
  <c r="U2628" i="1"/>
  <c r="V2628" i="1" s="1"/>
  <c r="AA2628" i="1" s="1"/>
  <c r="U2627" i="1"/>
  <c r="U2626" i="1"/>
  <c r="V2626" i="1" s="1"/>
  <c r="AA2626" i="1" s="1"/>
  <c r="U2625" i="1"/>
  <c r="U2624" i="1"/>
  <c r="V2624" i="1" s="1"/>
  <c r="AA2624" i="1" s="1"/>
  <c r="U2623" i="1"/>
  <c r="U2622" i="1"/>
  <c r="V2622" i="1" s="1"/>
  <c r="AA2622" i="1" s="1"/>
  <c r="U2621" i="1"/>
  <c r="Z2621" i="1" s="1"/>
  <c r="U2620" i="1"/>
  <c r="Z2620" i="1" s="1"/>
  <c r="U2619" i="1"/>
  <c r="U2618" i="1"/>
  <c r="V2618" i="1" s="1"/>
  <c r="AA2618" i="1" s="1"/>
  <c r="U2617" i="1"/>
  <c r="Z2617" i="1" s="1"/>
  <c r="U2616" i="1"/>
  <c r="Z2616" i="1" s="1"/>
  <c r="U2615" i="1"/>
  <c r="U2614" i="1"/>
  <c r="V2614" i="1" s="1"/>
  <c r="AA2614" i="1" s="1"/>
  <c r="U2613" i="1"/>
  <c r="Z2613" i="1" s="1"/>
  <c r="U2612" i="1"/>
  <c r="Z2612" i="1" s="1"/>
  <c r="U2611" i="1"/>
  <c r="U2610" i="1"/>
  <c r="V2610" i="1" s="1"/>
  <c r="AA2610" i="1" s="1"/>
  <c r="U2609" i="1"/>
  <c r="Z2609" i="1" s="1"/>
  <c r="U2608" i="1"/>
  <c r="Z2608" i="1" s="1"/>
  <c r="U2607" i="1"/>
  <c r="U2606" i="1"/>
  <c r="V2606" i="1" s="1"/>
  <c r="AA2606" i="1" s="1"/>
  <c r="U2605" i="1"/>
  <c r="Z2605" i="1" s="1"/>
  <c r="U2604" i="1"/>
  <c r="Z2604" i="1" s="1"/>
  <c r="U2603" i="1"/>
  <c r="U2602" i="1"/>
  <c r="V2602" i="1" s="1"/>
  <c r="AA2602" i="1" s="1"/>
  <c r="U2601" i="1"/>
  <c r="Z2601" i="1" s="1"/>
  <c r="U2600" i="1"/>
  <c r="Z2600" i="1" s="1"/>
  <c r="U2599" i="1"/>
  <c r="U2598" i="1"/>
  <c r="V2598" i="1" s="1"/>
  <c r="AA2598" i="1" s="1"/>
  <c r="U2597" i="1"/>
  <c r="Z2597" i="1" s="1"/>
  <c r="U2596" i="1"/>
  <c r="Z2596" i="1" s="1"/>
  <c r="U2595" i="1"/>
  <c r="U2594" i="1"/>
  <c r="V2594" i="1" s="1"/>
  <c r="AA2594" i="1" s="1"/>
  <c r="U2593" i="1"/>
  <c r="Z2593" i="1" s="1"/>
  <c r="U2592" i="1"/>
  <c r="Z2592" i="1" s="1"/>
  <c r="U2591" i="1"/>
  <c r="U2590" i="1"/>
  <c r="V2590" i="1" s="1"/>
  <c r="AA2590" i="1" s="1"/>
  <c r="U2589" i="1"/>
  <c r="Z2589" i="1" s="1"/>
  <c r="U2588" i="1"/>
  <c r="Z2588" i="1" s="1"/>
  <c r="U2587" i="1"/>
  <c r="U2586" i="1"/>
  <c r="V2586" i="1" s="1"/>
  <c r="AA2586" i="1" s="1"/>
  <c r="U2585" i="1"/>
  <c r="Z2585" i="1" s="1"/>
  <c r="U2584" i="1"/>
  <c r="Z2584" i="1" s="1"/>
  <c r="U2583" i="1"/>
  <c r="U2582" i="1"/>
  <c r="V2582" i="1" s="1"/>
  <c r="AA2582" i="1" s="1"/>
  <c r="U2581" i="1"/>
  <c r="Z2581" i="1" s="1"/>
  <c r="U2580" i="1"/>
  <c r="Z2580" i="1" s="1"/>
  <c r="U2579" i="1"/>
  <c r="U2578" i="1"/>
  <c r="V2578" i="1" s="1"/>
  <c r="AA2578" i="1" s="1"/>
  <c r="U2577" i="1"/>
  <c r="Z2577" i="1" s="1"/>
  <c r="U2576" i="1"/>
  <c r="Z2576" i="1" s="1"/>
  <c r="U2575" i="1"/>
  <c r="U2574" i="1"/>
  <c r="V2574" i="1" s="1"/>
  <c r="AA2574" i="1" s="1"/>
  <c r="U2573" i="1"/>
  <c r="Z2573" i="1" s="1"/>
  <c r="U2572" i="1"/>
  <c r="Z2572" i="1" s="1"/>
  <c r="U2571" i="1"/>
  <c r="U2570" i="1"/>
  <c r="V2570" i="1" s="1"/>
  <c r="AA2570" i="1" s="1"/>
  <c r="U2569" i="1"/>
  <c r="Z2569" i="1" s="1"/>
  <c r="U2568" i="1"/>
  <c r="Z2568" i="1" s="1"/>
  <c r="U2567" i="1"/>
  <c r="Z2567" i="1" s="1"/>
  <c r="U2566" i="1"/>
  <c r="U2565" i="1"/>
  <c r="Z2565" i="1" s="1"/>
  <c r="U2564" i="1"/>
  <c r="Z2564" i="1" s="1"/>
  <c r="U2563" i="1"/>
  <c r="Z2563" i="1" s="1"/>
  <c r="U2562" i="1"/>
  <c r="U2561" i="1"/>
  <c r="Z2561" i="1" s="1"/>
  <c r="U2560" i="1"/>
  <c r="Z2560" i="1" s="1"/>
  <c r="U2559" i="1"/>
  <c r="Z2559" i="1" s="1"/>
  <c r="U2558" i="1"/>
  <c r="U2557" i="1"/>
  <c r="Z2557" i="1" s="1"/>
  <c r="U2556" i="1"/>
  <c r="Z2556" i="1" s="1"/>
  <c r="U2555" i="1"/>
  <c r="Z2555" i="1" s="1"/>
  <c r="U2554" i="1"/>
  <c r="U2553" i="1"/>
  <c r="Z2553" i="1" s="1"/>
  <c r="U2552" i="1"/>
  <c r="Z2552" i="1" s="1"/>
  <c r="U2551" i="1"/>
  <c r="Z2551" i="1" s="1"/>
  <c r="U2550" i="1"/>
  <c r="U2549" i="1"/>
  <c r="Z2549" i="1" s="1"/>
  <c r="U2548" i="1"/>
  <c r="Z2548" i="1" s="1"/>
  <c r="U2547" i="1"/>
  <c r="Z2547" i="1" s="1"/>
  <c r="U2546" i="1"/>
  <c r="U2545" i="1"/>
  <c r="Z2545" i="1" s="1"/>
  <c r="U2544" i="1"/>
  <c r="Z2544" i="1" s="1"/>
  <c r="U2543" i="1"/>
  <c r="Z2543" i="1" s="1"/>
  <c r="U2542" i="1"/>
  <c r="U2541" i="1"/>
  <c r="Z2541" i="1" s="1"/>
  <c r="U2540" i="1"/>
  <c r="Z2540" i="1" s="1"/>
  <c r="U2539" i="1"/>
  <c r="Z2539" i="1" s="1"/>
  <c r="U2538" i="1"/>
  <c r="U2537" i="1"/>
  <c r="Z2537" i="1" s="1"/>
  <c r="U2536" i="1"/>
  <c r="Z2536" i="1" s="1"/>
  <c r="U2535" i="1"/>
  <c r="Z2535" i="1" s="1"/>
  <c r="U2534" i="1"/>
  <c r="U2533" i="1"/>
  <c r="Z2533" i="1" s="1"/>
  <c r="U2532" i="1"/>
  <c r="Z2532" i="1" s="1"/>
  <c r="U2531" i="1"/>
  <c r="Z2531" i="1" s="1"/>
  <c r="U2530" i="1"/>
  <c r="U2529" i="1"/>
  <c r="Z2529" i="1" s="1"/>
  <c r="U2528" i="1"/>
  <c r="Z2528" i="1" s="1"/>
  <c r="U2527" i="1"/>
  <c r="Z2527" i="1" s="1"/>
  <c r="U2526" i="1"/>
  <c r="U2525" i="1"/>
  <c r="Z2525" i="1" s="1"/>
  <c r="U2524" i="1"/>
  <c r="Z2524" i="1" s="1"/>
  <c r="U2523" i="1"/>
  <c r="Z2523" i="1" s="1"/>
  <c r="U2522" i="1"/>
  <c r="U2521" i="1"/>
  <c r="Z2521" i="1" s="1"/>
  <c r="U2520" i="1"/>
  <c r="Z2520" i="1" s="1"/>
  <c r="U2519" i="1"/>
  <c r="Z2519" i="1" s="1"/>
  <c r="U2518" i="1"/>
  <c r="U2517" i="1"/>
  <c r="Z2517" i="1" s="1"/>
  <c r="U2516" i="1"/>
  <c r="Z2516" i="1" s="1"/>
  <c r="U2515" i="1"/>
  <c r="Z2515" i="1" s="1"/>
  <c r="U2514" i="1"/>
  <c r="U2513" i="1"/>
  <c r="Z2513" i="1" s="1"/>
  <c r="U2512" i="1"/>
  <c r="Z2512" i="1" s="1"/>
  <c r="U2511" i="1"/>
  <c r="Z2511" i="1" s="1"/>
  <c r="U2510" i="1"/>
  <c r="U2509" i="1"/>
  <c r="Z2509" i="1" s="1"/>
  <c r="U2508" i="1"/>
  <c r="Z2508" i="1" s="1"/>
  <c r="U2507" i="1"/>
  <c r="Z2507" i="1" s="1"/>
  <c r="U2506" i="1"/>
  <c r="U2505" i="1"/>
  <c r="Z2505" i="1" s="1"/>
  <c r="U2504" i="1"/>
  <c r="Z2504" i="1" s="1"/>
  <c r="U2503" i="1"/>
  <c r="Z2503" i="1" s="1"/>
  <c r="U2502" i="1"/>
  <c r="U2501" i="1"/>
  <c r="Z2501" i="1" s="1"/>
  <c r="U2500" i="1"/>
  <c r="Z2500" i="1" s="1"/>
  <c r="U2499" i="1"/>
  <c r="Z2499" i="1" s="1"/>
  <c r="U2498" i="1"/>
  <c r="U2497" i="1"/>
  <c r="Z2497" i="1" s="1"/>
  <c r="U2496" i="1"/>
  <c r="Z2496" i="1" s="1"/>
  <c r="U2495" i="1"/>
  <c r="Z2495" i="1" s="1"/>
  <c r="U2494" i="1"/>
  <c r="U2493" i="1"/>
  <c r="Z2493" i="1" s="1"/>
  <c r="U2492" i="1"/>
  <c r="Z2492" i="1" s="1"/>
  <c r="U2491" i="1"/>
  <c r="Z2491" i="1" s="1"/>
  <c r="U2490" i="1"/>
  <c r="U2489" i="1"/>
  <c r="Z2489" i="1" s="1"/>
  <c r="U2488" i="1"/>
  <c r="Z2488" i="1" s="1"/>
  <c r="U2487" i="1"/>
  <c r="Z2487" i="1" s="1"/>
  <c r="U2486" i="1"/>
  <c r="U2485" i="1"/>
  <c r="Z2485" i="1" s="1"/>
  <c r="U2484" i="1"/>
  <c r="Z2484" i="1" s="1"/>
  <c r="U2483" i="1"/>
  <c r="Z2483" i="1" s="1"/>
  <c r="U2482" i="1"/>
  <c r="U2481" i="1"/>
  <c r="Z2481" i="1" s="1"/>
  <c r="U2480" i="1"/>
  <c r="Z2480" i="1" s="1"/>
  <c r="U2479" i="1"/>
  <c r="Z2479" i="1" s="1"/>
  <c r="U2478" i="1"/>
  <c r="U2477" i="1"/>
  <c r="Z2477" i="1" s="1"/>
  <c r="U2476" i="1"/>
  <c r="Z2476" i="1" s="1"/>
  <c r="U2475" i="1"/>
  <c r="Z2475" i="1" s="1"/>
  <c r="U2474" i="1"/>
  <c r="U2473" i="1"/>
  <c r="Z2473" i="1" s="1"/>
  <c r="U2472" i="1"/>
  <c r="Z2472" i="1" s="1"/>
  <c r="U2471" i="1"/>
  <c r="Z2471" i="1" s="1"/>
  <c r="U2470" i="1"/>
  <c r="U2469" i="1"/>
  <c r="Z2469" i="1" s="1"/>
  <c r="U2468" i="1"/>
  <c r="Z2468" i="1" s="1"/>
  <c r="U2467" i="1"/>
  <c r="Z2467" i="1" s="1"/>
  <c r="U2466" i="1"/>
  <c r="U2465" i="1"/>
  <c r="Z2465" i="1" s="1"/>
  <c r="U2464" i="1"/>
  <c r="Z2464" i="1" s="1"/>
  <c r="U2463" i="1"/>
  <c r="Z2463" i="1" s="1"/>
  <c r="U2462" i="1"/>
  <c r="U2461" i="1"/>
  <c r="Z2461" i="1" s="1"/>
  <c r="U2460" i="1"/>
  <c r="Z2460" i="1" s="1"/>
  <c r="U2459" i="1"/>
  <c r="Z2459" i="1" s="1"/>
  <c r="U2458" i="1"/>
  <c r="U2457" i="1"/>
  <c r="Z2457" i="1" s="1"/>
  <c r="U2456" i="1"/>
  <c r="Z2456" i="1" s="1"/>
  <c r="U2455" i="1"/>
  <c r="Z2455" i="1" s="1"/>
  <c r="U2454" i="1"/>
  <c r="U2453" i="1"/>
  <c r="Z2453" i="1" s="1"/>
  <c r="U2452" i="1"/>
  <c r="Z2452" i="1" s="1"/>
  <c r="U2451" i="1"/>
  <c r="Z2451" i="1" s="1"/>
  <c r="U2450" i="1"/>
  <c r="U2449" i="1"/>
  <c r="Z2449" i="1" s="1"/>
  <c r="U2448" i="1"/>
  <c r="Z2448" i="1" s="1"/>
  <c r="U2447" i="1"/>
  <c r="Z2447" i="1" s="1"/>
  <c r="U2446" i="1"/>
  <c r="U2445" i="1"/>
  <c r="U2444" i="1"/>
  <c r="Z2444" i="1" s="1"/>
  <c r="U2443" i="1"/>
  <c r="Z2443" i="1" s="1"/>
  <c r="U2442" i="1"/>
  <c r="Z2442" i="1" s="1"/>
  <c r="U2441" i="1"/>
  <c r="U2440" i="1"/>
  <c r="Z2440" i="1" s="1"/>
  <c r="U2439" i="1"/>
  <c r="Z2439" i="1" s="1"/>
  <c r="U2438" i="1"/>
  <c r="Z2438" i="1" s="1"/>
  <c r="U2437" i="1"/>
  <c r="U2436" i="1"/>
  <c r="Z2436" i="1" s="1"/>
  <c r="U2435" i="1"/>
  <c r="Z2435" i="1" s="1"/>
  <c r="U2434" i="1"/>
  <c r="Z2434" i="1" s="1"/>
  <c r="U2433" i="1"/>
  <c r="U2432" i="1"/>
  <c r="Z2432" i="1" s="1"/>
  <c r="U2431" i="1"/>
  <c r="Z2431" i="1" s="1"/>
  <c r="U2430" i="1"/>
  <c r="Z2430" i="1" s="1"/>
  <c r="U2429" i="1"/>
  <c r="U2428" i="1"/>
  <c r="Z2428" i="1" s="1"/>
  <c r="U2427" i="1"/>
  <c r="Z2427" i="1" s="1"/>
  <c r="U2426" i="1"/>
  <c r="Z2426" i="1" s="1"/>
  <c r="U2425" i="1"/>
  <c r="U2424" i="1"/>
  <c r="Z2424" i="1" s="1"/>
  <c r="U2423" i="1"/>
  <c r="Z2423" i="1" s="1"/>
  <c r="U2422" i="1"/>
  <c r="Z2422" i="1" s="1"/>
  <c r="U2421" i="1"/>
  <c r="U2420" i="1"/>
  <c r="Z2420" i="1" s="1"/>
  <c r="U2419" i="1"/>
  <c r="Z2419" i="1" s="1"/>
  <c r="U2418" i="1"/>
  <c r="Z2418" i="1" s="1"/>
  <c r="U2417" i="1"/>
  <c r="U2416" i="1"/>
  <c r="Z2416" i="1" s="1"/>
  <c r="U2415" i="1"/>
  <c r="Z2415" i="1" s="1"/>
  <c r="U2414" i="1"/>
  <c r="Z2414" i="1" s="1"/>
  <c r="U2413" i="1"/>
  <c r="U2412" i="1"/>
  <c r="Z2412" i="1" s="1"/>
  <c r="U2411" i="1"/>
  <c r="Z2411" i="1" s="1"/>
  <c r="U2410" i="1"/>
  <c r="Z2410" i="1" s="1"/>
  <c r="U2409" i="1"/>
  <c r="U2408" i="1"/>
  <c r="Z2408" i="1" s="1"/>
  <c r="U2407" i="1"/>
  <c r="Z2407" i="1" s="1"/>
  <c r="U2406" i="1"/>
  <c r="Z2406" i="1" s="1"/>
  <c r="U2405" i="1"/>
  <c r="Z2405" i="1" s="1"/>
  <c r="U2404" i="1"/>
  <c r="Z2404" i="1" s="1"/>
  <c r="U2403" i="1"/>
  <c r="Z2403" i="1" s="1"/>
  <c r="U2402" i="1"/>
  <c r="Z2402" i="1" s="1"/>
  <c r="U2401" i="1"/>
  <c r="Z2401" i="1" s="1"/>
  <c r="U2400" i="1"/>
  <c r="Z2400" i="1" s="1"/>
  <c r="U2399" i="1"/>
  <c r="Z2399" i="1" s="1"/>
  <c r="U2398" i="1"/>
  <c r="Z2398" i="1" s="1"/>
  <c r="U2397" i="1"/>
  <c r="U2396" i="1"/>
  <c r="U2395" i="1"/>
  <c r="U2394" i="1"/>
  <c r="U2393" i="1"/>
  <c r="U2392" i="1"/>
  <c r="U2391" i="1"/>
  <c r="Z2391" i="1" s="1"/>
  <c r="U2390" i="1"/>
  <c r="U2389" i="1"/>
  <c r="Z2389" i="1" s="1"/>
  <c r="U2388" i="1"/>
  <c r="Z2388" i="1" s="1"/>
  <c r="U2387" i="1"/>
  <c r="Z2387" i="1" s="1"/>
  <c r="U2386" i="1"/>
  <c r="Z2386" i="1" s="1"/>
  <c r="U2385" i="1"/>
  <c r="Z2385" i="1" s="1"/>
  <c r="U2384" i="1"/>
  <c r="Z2384" i="1" s="1"/>
  <c r="U2383" i="1"/>
  <c r="Z2383" i="1" s="1"/>
  <c r="U2382" i="1"/>
  <c r="U2381" i="1"/>
  <c r="Z2381" i="1" s="1"/>
  <c r="U2380" i="1"/>
  <c r="Z2380" i="1" s="1"/>
  <c r="U2379" i="1"/>
  <c r="Z2379" i="1" s="1"/>
  <c r="U2378" i="1"/>
  <c r="Z2378" i="1" s="1"/>
  <c r="U2377" i="1"/>
  <c r="Z2377" i="1" s="1"/>
  <c r="U2376" i="1"/>
  <c r="Z2376" i="1" s="1"/>
  <c r="U2375" i="1"/>
  <c r="Z2375" i="1" s="1"/>
  <c r="U2374" i="1"/>
  <c r="U2373" i="1"/>
  <c r="Z2373" i="1" s="1"/>
  <c r="U2372" i="1"/>
  <c r="Z2372" i="1" s="1"/>
  <c r="U2371" i="1"/>
  <c r="Z2371" i="1" s="1"/>
  <c r="U2370" i="1"/>
  <c r="Z2370" i="1" s="1"/>
  <c r="U2369" i="1"/>
  <c r="Z2369" i="1" s="1"/>
  <c r="U2368" i="1"/>
  <c r="Z2368" i="1" s="1"/>
  <c r="U2367" i="1"/>
  <c r="Z2367" i="1" s="1"/>
  <c r="U2366" i="1"/>
  <c r="U2365" i="1"/>
  <c r="Z2365" i="1" s="1"/>
  <c r="U2364" i="1"/>
  <c r="Z2364" i="1" s="1"/>
  <c r="U2363" i="1"/>
  <c r="Z2363" i="1" s="1"/>
  <c r="U2362" i="1"/>
  <c r="Z2362" i="1" s="1"/>
  <c r="U2361" i="1"/>
  <c r="Z2361" i="1" s="1"/>
  <c r="U2360" i="1"/>
  <c r="Z2360" i="1" s="1"/>
  <c r="U2359" i="1"/>
  <c r="Z2359" i="1" s="1"/>
  <c r="U2358" i="1"/>
  <c r="U2357" i="1"/>
  <c r="Z2357" i="1" s="1"/>
  <c r="U2356" i="1"/>
  <c r="Z2356" i="1" s="1"/>
  <c r="U2355" i="1"/>
  <c r="Z2355" i="1" s="1"/>
  <c r="U2354" i="1"/>
  <c r="Z2354" i="1" s="1"/>
  <c r="U2353" i="1"/>
  <c r="Z2353" i="1" s="1"/>
  <c r="U2352" i="1"/>
  <c r="Z2352" i="1" s="1"/>
  <c r="U2351" i="1"/>
  <c r="Z2351" i="1" s="1"/>
  <c r="U2350" i="1"/>
  <c r="U2349" i="1"/>
  <c r="Z2349" i="1" s="1"/>
  <c r="U2348" i="1"/>
  <c r="U2347" i="1"/>
  <c r="Z2347" i="1" s="1"/>
  <c r="U2346" i="1"/>
  <c r="Z2346" i="1" s="1"/>
  <c r="U2345" i="1"/>
  <c r="Z2345" i="1" s="1"/>
  <c r="U2344" i="1"/>
  <c r="Z2344" i="1" s="1"/>
  <c r="U2343" i="1"/>
  <c r="U2342" i="1"/>
  <c r="Z2342" i="1" s="1"/>
  <c r="U2341" i="1"/>
  <c r="Z2341" i="1" s="1"/>
  <c r="U2340" i="1"/>
  <c r="Z2340" i="1" s="1"/>
  <c r="U2339" i="1"/>
  <c r="Z2339" i="1" s="1"/>
  <c r="U2338" i="1"/>
  <c r="Z2338" i="1" s="1"/>
  <c r="U2337" i="1"/>
  <c r="Z2337" i="1" s="1"/>
  <c r="U2336" i="1"/>
  <c r="Z2336" i="1" s="1"/>
  <c r="U2335" i="1"/>
  <c r="Z2335" i="1" s="1"/>
  <c r="U2334" i="1"/>
  <c r="U2333" i="1"/>
  <c r="Z2333" i="1" s="1"/>
  <c r="U2332" i="1"/>
  <c r="U2331" i="1"/>
  <c r="Z2331" i="1" s="1"/>
  <c r="U2330" i="1"/>
  <c r="Z2330" i="1" s="1"/>
  <c r="U2329" i="1"/>
  <c r="Z2329" i="1" s="1"/>
  <c r="U2328" i="1"/>
  <c r="Z2328" i="1" s="1"/>
  <c r="U2327" i="1"/>
  <c r="U2326" i="1"/>
  <c r="Z2326" i="1" s="1"/>
  <c r="U2325" i="1"/>
  <c r="Z2325" i="1" s="1"/>
  <c r="U2324" i="1"/>
  <c r="Z2324" i="1" s="1"/>
  <c r="U2323" i="1"/>
  <c r="Z2323" i="1" s="1"/>
  <c r="U2322" i="1"/>
  <c r="Z2322" i="1" s="1"/>
  <c r="U2321" i="1"/>
  <c r="Z2321" i="1" s="1"/>
  <c r="U2320" i="1"/>
  <c r="Z2320" i="1" s="1"/>
  <c r="U2319" i="1"/>
  <c r="Z2319" i="1" s="1"/>
  <c r="U2318" i="1"/>
  <c r="U2317" i="1"/>
  <c r="Z2317" i="1" s="1"/>
  <c r="U2316" i="1"/>
  <c r="U2315" i="1"/>
  <c r="Z2315" i="1" s="1"/>
  <c r="U2314" i="1"/>
  <c r="Z2314" i="1" s="1"/>
  <c r="U2313" i="1"/>
  <c r="Z2313" i="1" s="1"/>
  <c r="U2312" i="1"/>
  <c r="Z2312" i="1" s="1"/>
  <c r="U2311" i="1"/>
  <c r="U2310" i="1"/>
  <c r="Z2310" i="1" s="1"/>
  <c r="U2309" i="1"/>
  <c r="Z2309" i="1" s="1"/>
  <c r="U2308" i="1"/>
  <c r="Z2308" i="1" s="1"/>
  <c r="U2307" i="1"/>
  <c r="Z2307" i="1" s="1"/>
  <c r="U2306" i="1"/>
  <c r="Z2306" i="1" s="1"/>
  <c r="U2305" i="1"/>
  <c r="Z2305" i="1" s="1"/>
  <c r="U2304" i="1"/>
  <c r="Z2304" i="1" s="1"/>
  <c r="U2303" i="1"/>
  <c r="Z2303" i="1" s="1"/>
  <c r="U2302" i="1"/>
  <c r="U2301" i="1"/>
  <c r="Z2301" i="1" s="1"/>
  <c r="U2300" i="1"/>
  <c r="Z2300" i="1" s="1"/>
  <c r="U2299" i="1"/>
  <c r="Z2299" i="1" s="1"/>
  <c r="U2298" i="1"/>
  <c r="Z2298" i="1" s="1"/>
  <c r="U2297" i="1"/>
  <c r="Z2297" i="1" s="1"/>
  <c r="U2296" i="1"/>
  <c r="Z2296" i="1" s="1"/>
  <c r="U2295" i="1"/>
  <c r="Z2295" i="1" s="1"/>
  <c r="U2294" i="1"/>
  <c r="Z2294" i="1" s="1"/>
  <c r="U2293" i="1"/>
  <c r="Z2293" i="1" s="1"/>
  <c r="U2292" i="1"/>
  <c r="Z2292" i="1" s="1"/>
  <c r="U2291" i="1"/>
  <c r="Z2291" i="1" s="1"/>
  <c r="U2290" i="1"/>
  <c r="Z2290" i="1" s="1"/>
  <c r="U2289" i="1"/>
  <c r="Z2289" i="1" s="1"/>
  <c r="U2288" i="1"/>
  <c r="Z2288" i="1" s="1"/>
  <c r="U2287" i="1"/>
  <c r="Z2287" i="1" s="1"/>
  <c r="U2286" i="1"/>
  <c r="Z2286" i="1" s="1"/>
  <c r="U2285" i="1"/>
  <c r="Z2285" i="1" s="1"/>
  <c r="U2284" i="1"/>
  <c r="Z2284" i="1" s="1"/>
  <c r="U2283" i="1"/>
  <c r="Z2283" i="1" s="1"/>
  <c r="U2282" i="1"/>
  <c r="Z2282" i="1" s="1"/>
  <c r="U2281" i="1"/>
  <c r="Z2281" i="1" s="1"/>
  <c r="U2280" i="1"/>
  <c r="Z2280" i="1" s="1"/>
  <c r="U2279" i="1"/>
  <c r="Z2279" i="1" s="1"/>
  <c r="U2278" i="1"/>
  <c r="Z2278" i="1" s="1"/>
  <c r="U2277" i="1"/>
  <c r="Z2277" i="1" s="1"/>
  <c r="U2276" i="1"/>
  <c r="Z2276" i="1" s="1"/>
  <c r="U2275" i="1"/>
  <c r="Z2275" i="1" s="1"/>
  <c r="U2274" i="1"/>
  <c r="Z2274" i="1" s="1"/>
  <c r="U2273" i="1"/>
  <c r="Z2273" i="1" s="1"/>
  <c r="U2272" i="1"/>
  <c r="Z2272" i="1" s="1"/>
  <c r="U2271" i="1"/>
  <c r="Z2271" i="1" s="1"/>
  <c r="U2270" i="1"/>
  <c r="Z2270" i="1" s="1"/>
  <c r="U2269" i="1"/>
  <c r="Z2269" i="1" s="1"/>
  <c r="U2268" i="1"/>
  <c r="Z2268" i="1" s="1"/>
  <c r="U2267" i="1"/>
  <c r="Z2267" i="1" s="1"/>
  <c r="U2266" i="1"/>
  <c r="Z2266" i="1" s="1"/>
  <c r="U2265" i="1"/>
  <c r="Z2265" i="1" s="1"/>
  <c r="U2264" i="1"/>
  <c r="Z2264" i="1" s="1"/>
  <c r="U2263" i="1"/>
  <c r="Z2263" i="1" s="1"/>
  <c r="U2262" i="1"/>
  <c r="Z2262" i="1" s="1"/>
  <c r="U2261" i="1"/>
  <c r="Z2261" i="1" s="1"/>
  <c r="U2260" i="1"/>
  <c r="Z2260" i="1" s="1"/>
  <c r="U2259" i="1"/>
  <c r="Z2259" i="1" s="1"/>
  <c r="U2258" i="1"/>
  <c r="Z2258" i="1" s="1"/>
  <c r="U2257" i="1"/>
  <c r="Z2257" i="1" s="1"/>
  <c r="U2256" i="1"/>
  <c r="Z2256" i="1" s="1"/>
  <c r="U2255" i="1"/>
  <c r="Z2255" i="1" s="1"/>
  <c r="U2254" i="1"/>
  <c r="Z2254" i="1" s="1"/>
  <c r="U2253" i="1"/>
  <c r="Z2253" i="1" s="1"/>
  <c r="U2252" i="1"/>
  <c r="Z2252" i="1" s="1"/>
  <c r="U2251" i="1"/>
  <c r="Z2251" i="1" s="1"/>
  <c r="U2250" i="1"/>
  <c r="Z2250" i="1" s="1"/>
  <c r="U2249" i="1"/>
  <c r="Z2249" i="1" s="1"/>
  <c r="U2248" i="1"/>
  <c r="Z2248" i="1" s="1"/>
  <c r="U2247" i="1"/>
  <c r="Z2247" i="1" s="1"/>
  <c r="U2246" i="1"/>
  <c r="Z2246" i="1" s="1"/>
  <c r="U2245" i="1"/>
  <c r="Z2245" i="1" s="1"/>
  <c r="U2244" i="1"/>
  <c r="Z2244" i="1" s="1"/>
  <c r="U2243" i="1"/>
  <c r="Z2243" i="1" s="1"/>
  <c r="U2242" i="1"/>
  <c r="Z2242" i="1" s="1"/>
  <c r="U2241" i="1"/>
  <c r="Z2241" i="1" s="1"/>
  <c r="U2240" i="1"/>
  <c r="Z2240" i="1" s="1"/>
  <c r="U2239" i="1"/>
  <c r="Z2239" i="1" s="1"/>
  <c r="U2238" i="1"/>
  <c r="Z2238" i="1" s="1"/>
  <c r="U2237" i="1"/>
  <c r="Z2237" i="1" s="1"/>
  <c r="U2236" i="1"/>
  <c r="Z2236" i="1" s="1"/>
  <c r="U2235" i="1"/>
  <c r="Z2235" i="1" s="1"/>
  <c r="U2234" i="1"/>
  <c r="Z2234" i="1" s="1"/>
  <c r="U2233" i="1"/>
  <c r="Z2233" i="1" s="1"/>
  <c r="U2232" i="1"/>
  <c r="Z2232" i="1" s="1"/>
  <c r="U2231" i="1"/>
  <c r="Z2231" i="1" s="1"/>
  <c r="U2230" i="1"/>
  <c r="Z2230" i="1" s="1"/>
  <c r="U2229" i="1"/>
  <c r="Z2229" i="1" s="1"/>
  <c r="U2228" i="1"/>
  <c r="Z2228" i="1" s="1"/>
  <c r="U2227" i="1"/>
  <c r="Z2227" i="1" s="1"/>
  <c r="U2226" i="1"/>
  <c r="Z2226" i="1" s="1"/>
  <c r="U2225" i="1"/>
  <c r="Z2225" i="1" s="1"/>
  <c r="U2224" i="1"/>
  <c r="Z2224" i="1" s="1"/>
  <c r="U2223" i="1"/>
  <c r="Z2223" i="1" s="1"/>
  <c r="U2222" i="1"/>
  <c r="Z2222" i="1" s="1"/>
  <c r="U2221" i="1"/>
  <c r="Z2221" i="1" s="1"/>
  <c r="U2220" i="1"/>
  <c r="Z2220" i="1" s="1"/>
  <c r="U2219" i="1"/>
  <c r="Z2219" i="1" s="1"/>
  <c r="U2218" i="1"/>
  <c r="Z2218" i="1" s="1"/>
  <c r="U2217" i="1"/>
  <c r="Z2217" i="1" s="1"/>
  <c r="U2216" i="1"/>
  <c r="Z2216" i="1" s="1"/>
  <c r="U2215" i="1"/>
  <c r="Z2215" i="1" s="1"/>
  <c r="U2214" i="1"/>
  <c r="Z2214" i="1" s="1"/>
  <c r="U2213" i="1"/>
  <c r="Z2213" i="1" s="1"/>
  <c r="U2212" i="1"/>
  <c r="Z2212" i="1" s="1"/>
  <c r="U2211" i="1"/>
  <c r="Z2211" i="1" s="1"/>
  <c r="U2210" i="1"/>
  <c r="Z2210" i="1" s="1"/>
  <c r="U2209" i="1"/>
  <c r="Z2209" i="1" s="1"/>
  <c r="U2208" i="1"/>
  <c r="Z2208" i="1" s="1"/>
  <c r="U2207" i="1"/>
  <c r="Z2207" i="1" s="1"/>
  <c r="U2206" i="1"/>
  <c r="Z2206" i="1" s="1"/>
  <c r="U2205" i="1"/>
  <c r="Z2205" i="1" s="1"/>
  <c r="U2204" i="1"/>
  <c r="Z2204" i="1" s="1"/>
  <c r="U2203" i="1"/>
  <c r="Z2203" i="1" s="1"/>
  <c r="U2202" i="1"/>
  <c r="U2201" i="1"/>
  <c r="U2200" i="1"/>
  <c r="U2199" i="1"/>
  <c r="U2198" i="1"/>
  <c r="U2197" i="1"/>
  <c r="U2196" i="1"/>
  <c r="U2195" i="1"/>
  <c r="U2194" i="1"/>
  <c r="U2193" i="1"/>
  <c r="U2192" i="1"/>
  <c r="U2191" i="1"/>
  <c r="U2190" i="1"/>
  <c r="U2189" i="1"/>
  <c r="U2188" i="1"/>
  <c r="U2187" i="1"/>
  <c r="U2186" i="1"/>
  <c r="U2185" i="1"/>
  <c r="U2184" i="1"/>
  <c r="U2183" i="1"/>
  <c r="U2182" i="1"/>
  <c r="U2181" i="1"/>
  <c r="U2180" i="1"/>
  <c r="U2179" i="1"/>
  <c r="U2178" i="1"/>
  <c r="U2177" i="1"/>
  <c r="U2176" i="1"/>
  <c r="U2175" i="1"/>
  <c r="U2174" i="1"/>
  <c r="U2173" i="1"/>
  <c r="U2172" i="1"/>
  <c r="U2171" i="1"/>
  <c r="U2170" i="1"/>
  <c r="U2169" i="1"/>
  <c r="U2168" i="1"/>
  <c r="U2167" i="1"/>
  <c r="U2166" i="1"/>
  <c r="U2165" i="1"/>
  <c r="U2164" i="1"/>
  <c r="U2163" i="1"/>
  <c r="U2162" i="1"/>
  <c r="U2161" i="1"/>
  <c r="U2160" i="1"/>
  <c r="U2159" i="1"/>
  <c r="U2158" i="1"/>
  <c r="U2157" i="1"/>
  <c r="U2156" i="1"/>
  <c r="U2155" i="1"/>
  <c r="U2154" i="1"/>
  <c r="U2153" i="1"/>
  <c r="U2152" i="1"/>
  <c r="U2151" i="1"/>
  <c r="U2150" i="1"/>
  <c r="U2149" i="1"/>
  <c r="U2148" i="1"/>
  <c r="U2147" i="1"/>
  <c r="U2146" i="1"/>
  <c r="U2145" i="1"/>
  <c r="U2144" i="1"/>
  <c r="U2143" i="1"/>
  <c r="U2142" i="1"/>
  <c r="U2141" i="1"/>
  <c r="U2140" i="1"/>
  <c r="U2139" i="1"/>
  <c r="U2138" i="1"/>
  <c r="U2137" i="1"/>
  <c r="U2136" i="1"/>
  <c r="U2135" i="1"/>
  <c r="U2134" i="1"/>
  <c r="U2133" i="1"/>
  <c r="U2132" i="1"/>
  <c r="U2131" i="1"/>
  <c r="U2130" i="1"/>
  <c r="U2129" i="1"/>
  <c r="U2128" i="1"/>
  <c r="U2127" i="1"/>
  <c r="U2126" i="1"/>
  <c r="U2125" i="1"/>
  <c r="U2124" i="1"/>
  <c r="U2123" i="1"/>
  <c r="U2122" i="1"/>
  <c r="U2121" i="1"/>
  <c r="U2120" i="1"/>
  <c r="U2119" i="1"/>
  <c r="U2118" i="1"/>
  <c r="U2117" i="1"/>
  <c r="U2116" i="1"/>
  <c r="U2115" i="1"/>
  <c r="U2114" i="1"/>
  <c r="U2113" i="1"/>
  <c r="U2112" i="1"/>
  <c r="U2111" i="1"/>
  <c r="U2110" i="1"/>
  <c r="U2109" i="1"/>
  <c r="U2108" i="1"/>
  <c r="U2107" i="1"/>
  <c r="U2106" i="1"/>
  <c r="U2105" i="1"/>
  <c r="U2104" i="1"/>
  <c r="U2103" i="1"/>
  <c r="U2102" i="1"/>
  <c r="U2101" i="1"/>
  <c r="U2100" i="1"/>
  <c r="U2099" i="1"/>
  <c r="U2098" i="1"/>
  <c r="Z2098" i="1" s="1"/>
  <c r="U2097" i="1"/>
  <c r="Z2097" i="1" s="1"/>
  <c r="U2096" i="1"/>
  <c r="Z2096" i="1" s="1"/>
  <c r="U2095" i="1"/>
  <c r="Z2095" i="1" s="1"/>
  <c r="U2094" i="1"/>
  <c r="U2093" i="1"/>
  <c r="Z2093" i="1" s="1"/>
  <c r="U2092" i="1"/>
  <c r="Z2092" i="1" s="1"/>
  <c r="U2091" i="1"/>
  <c r="Z2091" i="1" s="1"/>
  <c r="U2090" i="1"/>
  <c r="Z2090" i="1" s="1"/>
  <c r="U2089" i="1"/>
  <c r="Z2089" i="1" s="1"/>
  <c r="U2088" i="1"/>
  <c r="Z2088" i="1" s="1"/>
  <c r="U2087" i="1"/>
  <c r="U2086" i="1"/>
  <c r="Z2086" i="1" s="1"/>
  <c r="U2085" i="1"/>
  <c r="Z2085" i="1" s="1"/>
  <c r="U2084" i="1"/>
  <c r="V2084" i="1" s="1"/>
  <c r="AA2084" i="1" s="1"/>
  <c r="U2083" i="1"/>
  <c r="Z2083" i="1" s="1"/>
  <c r="U2082" i="1"/>
  <c r="Z2082" i="1" s="1"/>
  <c r="U2081" i="1"/>
  <c r="Z2081" i="1" s="1"/>
  <c r="U2080" i="1"/>
  <c r="V2080" i="1" s="1"/>
  <c r="AA2080" i="1" s="1"/>
  <c r="U2079" i="1"/>
  <c r="Z2079" i="1" s="1"/>
  <c r="U2078" i="1"/>
  <c r="Z2078" i="1" s="1"/>
  <c r="U2077" i="1"/>
  <c r="Z2077" i="1" s="1"/>
  <c r="U2076" i="1"/>
  <c r="V2076" i="1" s="1"/>
  <c r="AA2076" i="1" s="1"/>
  <c r="U2075" i="1"/>
  <c r="Z2075" i="1" s="1"/>
  <c r="U2074" i="1"/>
  <c r="Z2074" i="1" s="1"/>
  <c r="U2073" i="1"/>
  <c r="Z2073" i="1" s="1"/>
  <c r="U2072" i="1"/>
  <c r="V2072" i="1" s="1"/>
  <c r="AA2072" i="1" s="1"/>
  <c r="U2071" i="1"/>
  <c r="V2071" i="1" s="1"/>
  <c r="AA2071" i="1" s="1"/>
  <c r="U2070" i="1"/>
  <c r="Z2070" i="1" s="1"/>
  <c r="U2069" i="1"/>
  <c r="Z2069" i="1" s="1"/>
  <c r="U2068" i="1"/>
  <c r="Z2068" i="1" s="1"/>
  <c r="U2067" i="1"/>
  <c r="Z2067" i="1" s="1"/>
  <c r="U2066" i="1"/>
  <c r="Z2066" i="1" s="1"/>
  <c r="U2065" i="1"/>
  <c r="Z2065" i="1" s="1"/>
  <c r="U2064" i="1"/>
  <c r="Z2064" i="1" s="1"/>
  <c r="U2063" i="1"/>
  <c r="Z2063" i="1" s="1"/>
  <c r="U2062" i="1"/>
  <c r="Z2062" i="1" s="1"/>
  <c r="U2061" i="1"/>
  <c r="Z2061" i="1" s="1"/>
  <c r="U2060" i="1"/>
  <c r="Z2060" i="1" s="1"/>
  <c r="U2059" i="1"/>
  <c r="V2059" i="1" s="1"/>
  <c r="AA2059" i="1" s="1"/>
  <c r="U2058" i="1"/>
  <c r="Z2058" i="1" s="1"/>
  <c r="U2057" i="1"/>
  <c r="Z2057" i="1" s="1"/>
  <c r="U2056" i="1"/>
  <c r="V2056" i="1" s="1"/>
  <c r="AA2056" i="1" s="1"/>
  <c r="U2055" i="1"/>
  <c r="V2055" i="1" s="1"/>
  <c r="AA2055" i="1" s="1"/>
  <c r="U2054" i="1"/>
  <c r="Z2054" i="1" s="1"/>
  <c r="U2053" i="1"/>
  <c r="Z2053" i="1" s="1"/>
  <c r="U2052" i="1"/>
  <c r="Z2052" i="1" s="1"/>
  <c r="U2051" i="1"/>
  <c r="Z2051" i="1" s="1"/>
  <c r="U2050" i="1"/>
  <c r="Z2050" i="1" s="1"/>
  <c r="U2049" i="1"/>
  <c r="Z2049" i="1" s="1"/>
  <c r="U2048" i="1"/>
  <c r="V2048" i="1" s="1"/>
  <c r="AA2048" i="1" s="1"/>
  <c r="U2047" i="1"/>
  <c r="Z2047" i="1" s="1"/>
  <c r="U2046" i="1"/>
  <c r="Z2046" i="1" s="1"/>
  <c r="U2045" i="1"/>
  <c r="Z2045" i="1" s="1"/>
  <c r="U2044" i="1"/>
  <c r="V2044" i="1" s="1"/>
  <c r="AA2044" i="1" s="1"/>
  <c r="U2043" i="1"/>
  <c r="V2043" i="1" s="1"/>
  <c r="AA2043" i="1" s="1"/>
  <c r="U2042" i="1"/>
  <c r="Z2042" i="1" s="1"/>
  <c r="U2041" i="1"/>
  <c r="Z2041" i="1" s="1"/>
  <c r="U2040" i="1"/>
  <c r="Z2040" i="1" s="1"/>
  <c r="U2039" i="1"/>
  <c r="Z2039" i="1" s="1"/>
  <c r="U2038" i="1"/>
  <c r="Z2038" i="1" s="1"/>
  <c r="U2037" i="1"/>
  <c r="Z2037" i="1" s="1"/>
  <c r="U2036" i="1"/>
  <c r="Z2036" i="1" s="1"/>
  <c r="U2035" i="1"/>
  <c r="V2035" i="1" s="1"/>
  <c r="AA2035" i="1" s="1"/>
  <c r="U2034" i="1"/>
  <c r="Z2034" i="1" s="1"/>
  <c r="U2033" i="1"/>
  <c r="Z2033" i="1" s="1"/>
  <c r="U2032" i="1"/>
  <c r="V2032" i="1" s="1"/>
  <c r="AA2032" i="1" s="1"/>
  <c r="U2031" i="1"/>
  <c r="Z2031" i="1" s="1"/>
  <c r="U2030" i="1"/>
  <c r="Z2030" i="1" s="1"/>
  <c r="U2029" i="1"/>
  <c r="Z2029" i="1" s="1"/>
  <c r="U2028" i="1"/>
  <c r="Z2028" i="1" s="1"/>
  <c r="U2027" i="1"/>
  <c r="V2027" i="1" s="1"/>
  <c r="AA2027" i="1" s="1"/>
  <c r="U2026" i="1"/>
  <c r="Z2026" i="1" s="1"/>
  <c r="U2025" i="1"/>
  <c r="Z2025" i="1" s="1"/>
  <c r="U2024" i="1"/>
  <c r="V2024" i="1" s="1"/>
  <c r="AA2024" i="1" s="1"/>
  <c r="U2023" i="1"/>
  <c r="V2023" i="1" s="1"/>
  <c r="AA2023" i="1" s="1"/>
  <c r="U2022" i="1"/>
  <c r="Z2022" i="1" s="1"/>
  <c r="U2021" i="1"/>
  <c r="Z2021" i="1" s="1"/>
  <c r="U2020" i="1"/>
  <c r="Z2020" i="1" s="1"/>
  <c r="U2019" i="1"/>
  <c r="Z2019" i="1" s="1"/>
  <c r="U2018" i="1"/>
  <c r="Z2018" i="1" s="1"/>
  <c r="U2017" i="1"/>
  <c r="Z2017" i="1" s="1"/>
  <c r="U2016" i="1"/>
  <c r="V2016" i="1" s="1"/>
  <c r="AA2016" i="1" s="1"/>
  <c r="U2015" i="1"/>
  <c r="Z2015" i="1" s="1"/>
  <c r="U2014" i="1"/>
  <c r="Z2014" i="1" s="1"/>
  <c r="U2013" i="1"/>
  <c r="Z2013" i="1" s="1"/>
  <c r="U2012" i="1"/>
  <c r="V2012" i="1" s="1"/>
  <c r="AA2012" i="1" s="1"/>
  <c r="U2011" i="1"/>
  <c r="V2011" i="1" s="1"/>
  <c r="AA2011" i="1" s="1"/>
  <c r="U2010" i="1"/>
  <c r="Z2010" i="1" s="1"/>
  <c r="U2009" i="1"/>
  <c r="Z2009" i="1" s="1"/>
  <c r="U2008" i="1"/>
  <c r="Z2008" i="1" s="1"/>
  <c r="U2007" i="1"/>
  <c r="Z2007" i="1" s="1"/>
  <c r="U2006" i="1"/>
  <c r="Z2006" i="1" s="1"/>
  <c r="U2005" i="1"/>
  <c r="Z2005" i="1" s="1"/>
  <c r="U2004" i="1"/>
  <c r="Z2004" i="1" s="1"/>
  <c r="U2003" i="1"/>
  <c r="Z2003" i="1" s="1"/>
  <c r="U2002" i="1"/>
  <c r="Z2002" i="1" s="1"/>
  <c r="U2001" i="1"/>
  <c r="Z2001" i="1" s="1"/>
  <c r="U2000" i="1"/>
  <c r="V2000" i="1" s="1"/>
  <c r="AA2000" i="1" s="1"/>
  <c r="U1999" i="1"/>
  <c r="Z1999" i="1" s="1"/>
  <c r="U1998" i="1"/>
  <c r="Z1998" i="1" s="1"/>
  <c r="U1997" i="1"/>
  <c r="Z1997" i="1" s="1"/>
  <c r="U1996" i="1"/>
  <c r="Z1996" i="1" s="1"/>
  <c r="U1995" i="1"/>
  <c r="V1995" i="1" s="1"/>
  <c r="AA1995" i="1" s="1"/>
  <c r="U1994" i="1"/>
  <c r="Z1994" i="1" s="1"/>
  <c r="U1993" i="1"/>
  <c r="Z1993" i="1" s="1"/>
  <c r="U1992" i="1"/>
  <c r="V1992" i="1" s="1"/>
  <c r="AA1992" i="1" s="1"/>
  <c r="U1991" i="1"/>
  <c r="Z1991" i="1" s="1"/>
  <c r="U1990" i="1"/>
  <c r="Z1990" i="1" s="1"/>
  <c r="U1989" i="1"/>
  <c r="Z1989" i="1" s="1"/>
  <c r="U1988" i="1"/>
  <c r="Z1988" i="1" s="1"/>
  <c r="U1987" i="1"/>
  <c r="Z1987" i="1" s="1"/>
  <c r="U1986" i="1"/>
  <c r="Z1986" i="1" s="1"/>
  <c r="U1985" i="1"/>
  <c r="Z1985" i="1" s="1"/>
  <c r="U1984" i="1"/>
  <c r="V1984" i="1" s="1"/>
  <c r="AA1984" i="1" s="1"/>
  <c r="U1983" i="1"/>
  <c r="Z1983" i="1" s="1"/>
  <c r="U1982" i="1"/>
  <c r="Z1982" i="1" s="1"/>
  <c r="U1981" i="1"/>
  <c r="Z1981" i="1" s="1"/>
  <c r="U1980" i="1"/>
  <c r="V1980" i="1" s="1"/>
  <c r="AA1980" i="1" s="1"/>
  <c r="U1979" i="1"/>
  <c r="V1979" i="1" s="1"/>
  <c r="AA1979" i="1" s="1"/>
  <c r="U1978" i="1"/>
  <c r="Z1978" i="1" s="1"/>
  <c r="U1977" i="1"/>
  <c r="Z1977" i="1" s="1"/>
  <c r="U1976" i="1"/>
  <c r="Z1976" i="1" s="1"/>
  <c r="U1975" i="1"/>
  <c r="Z1975" i="1" s="1"/>
  <c r="U1974" i="1"/>
  <c r="Z1974" i="1" s="1"/>
  <c r="U1973" i="1"/>
  <c r="Z1973" i="1" s="1"/>
  <c r="U1972" i="1"/>
  <c r="Z1972" i="1" s="1"/>
  <c r="U1971" i="1"/>
  <c r="V1971" i="1" s="1"/>
  <c r="AA1971" i="1" s="1"/>
  <c r="U1970" i="1"/>
  <c r="Z1970" i="1" s="1"/>
  <c r="U1969" i="1"/>
  <c r="Z1969" i="1" s="1"/>
  <c r="U1968" i="1"/>
  <c r="V1968" i="1" s="1"/>
  <c r="AA1968" i="1" s="1"/>
  <c r="U1967" i="1"/>
  <c r="Z1967" i="1" s="1"/>
  <c r="U1966" i="1"/>
  <c r="Z1966" i="1" s="1"/>
  <c r="U1965" i="1"/>
  <c r="Z1965" i="1" s="1"/>
  <c r="U1964" i="1"/>
  <c r="Z1964" i="1" s="1"/>
  <c r="U1963" i="1"/>
  <c r="V1963" i="1" s="1"/>
  <c r="AA1963" i="1" s="1"/>
  <c r="U1962" i="1"/>
  <c r="Z1962" i="1" s="1"/>
  <c r="U1961" i="1"/>
  <c r="Z1961" i="1" s="1"/>
  <c r="U1960" i="1"/>
  <c r="V1960" i="1" s="1"/>
  <c r="AA1960" i="1" s="1"/>
  <c r="U1959" i="1"/>
  <c r="V1959" i="1" s="1"/>
  <c r="AA1959" i="1" s="1"/>
  <c r="U1958" i="1"/>
  <c r="Z1958" i="1" s="1"/>
  <c r="U1957" i="1"/>
  <c r="Z1957" i="1" s="1"/>
  <c r="U1956" i="1"/>
  <c r="Z1956" i="1" s="1"/>
  <c r="U1955" i="1"/>
  <c r="Z1955" i="1" s="1"/>
  <c r="U1954" i="1"/>
  <c r="Z1954" i="1" s="1"/>
  <c r="U1953" i="1"/>
  <c r="Z1953" i="1" s="1"/>
  <c r="U1952" i="1"/>
  <c r="V1952" i="1" s="1"/>
  <c r="AA1952" i="1" s="1"/>
  <c r="U1951" i="1"/>
  <c r="Z1951" i="1" s="1"/>
  <c r="U1950" i="1"/>
  <c r="Z1950" i="1" s="1"/>
  <c r="U1949" i="1"/>
  <c r="Z1949" i="1" s="1"/>
  <c r="U1948" i="1"/>
  <c r="Z1948" i="1" s="1"/>
  <c r="U1947" i="1"/>
  <c r="V1947" i="1" s="1"/>
  <c r="AA1947" i="1" s="1"/>
  <c r="U1946" i="1"/>
  <c r="Z1946" i="1" s="1"/>
  <c r="U1945" i="1"/>
  <c r="Z1945" i="1" s="1"/>
  <c r="U1944" i="1"/>
  <c r="Z1944" i="1" s="1"/>
  <c r="U1943" i="1"/>
  <c r="Z1943" i="1" s="1"/>
  <c r="U1942" i="1"/>
  <c r="Z1942" i="1" s="1"/>
  <c r="U1941" i="1"/>
  <c r="Z1941" i="1" s="1"/>
  <c r="U1940" i="1"/>
  <c r="Z1940" i="1" s="1"/>
  <c r="U1939" i="1"/>
  <c r="V1939" i="1" s="1"/>
  <c r="AA1939" i="1" s="1"/>
  <c r="U1938" i="1"/>
  <c r="Z1938" i="1" s="1"/>
  <c r="U1937" i="1"/>
  <c r="Z1937" i="1" s="1"/>
  <c r="U1936" i="1"/>
  <c r="V1936" i="1" s="1"/>
  <c r="AA1936" i="1" s="1"/>
  <c r="U1935" i="1"/>
  <c r="V1935" i="1" s="1"/>
  <c r="AA1935" i="1" s="1"/>
  <c r="U1934" i="1"/>
  <c r="Z1934" i="1" s="1"/>
  <c r="U1933" i="1"/>
  <c r="Z1933" i="1" s="1"/>
  <c r="U1932" i="1"/>
  <c r="Z1932" i="1" s="1"/>
  <c r="U1931" i="1"/>
  <c r="V1931" i="1" s="1"/>
  <c r="AA1931" i="1" s="1"/>
  <c r="U1930" i="1"/>
  <c r="V1930" i="1" s="1"/>
  <c r="AA1930" i="1" s="1"/>
  <c r="U1929" i="1"/>
  <c r="V1929" i="1" s="1"/>
  <c r="AA1929" i="1" s="1"/>
  <c r="U1928" i="1"/>
  <c r="V1928" i="1" s="1"/>
  <c r="AA1928" i="1" s="1"/>
  <c r="U1927" i="1"/>
  <c r="V1927" i="1" s="1"/>
  <c r="U1926" i="1"/>
  <c r="Z1926" i="1" s="1"/>
  <c r="U1925" i="1"/>
  <c r="Z1925" i="1" s="1"/>
  <c r="U1924" i="1"/>
  <c r="Z1924" i="1" s="1"/>
  <c r="U1923" i="1"/>
  <c r="Z1923" i="1" s="1"/>
  <c r="U1922" i="1"/>
  <c r="Z1922" i="1" s="1"/>
  <c r="U1921" i="1"/>
  <c r="Z1921" i="1" s="1"/>
  <c r="U1920" i="1"/>
  <c r="Z1920" i="1" s="1"/>
  <c r="U1919" i="1"/>
  <c r="Z1919" i="1" s="1"/>
  <c r="U1918" i="1"/>
  <c r="Z1918" i="1" s="1"/>
  <c r="U1917" i="1"/>
  <c r="Z1917" i="1" s="1"/>
  <c r="U1916" i="1"/>
  <c r="Z1916" i="1" s="1"/>
  <c r="U1915" i="1"/>
  <c r="Z1915" i="1" s="1"/>
  <c r="U1914" i="1"/>
  <c r="Z1914" i="1" s="1"/>
  <c r="U1913" i="1"/>
  <c r="Z1913" i="1" s="1"/>
  <c r="U1912" i="1"/>
  <c r="Z1912" i="1" s="1"/>
  <c r="U1911" i="1"/>
  <c r="Z1911" i="1" s="1"/>
  <c r="U1910" i="1"/>
  <c r="Z1910" i="1" s="1"/>
  <c r="U1909" i="1"/>
  <c r="Z1909" i="1" s="1"/>
  <c r="U1908" i="1"/>
  <c r="Z1908" i="1" s="1"/>
  <c r="U1907" i="1"/>
  <c r="Z1907" i="1" s="1"/>
  <c r="U1906" i="1"/>
  <c r="Z1906" i="1" s="1"/>
  <c r="U1905" i="1"/>
  <c r="Z1905" i="1" s="1"/>
  <c r="U1904" i="1"/>
  <c r="Z1904" i="1" s="1"/>
  <c r="U1903" i="1"/>
  <c r="Z1903" i="1" s="1"/>
  <c r="U1902" i="1"/>
  <c r="Z1902" i="1" s="1"/>
  <c r="U1901" i="1"/>
  <c r="Z1901" i="1" s="1"/>
  <c r="U1900" i="1"/>
  <c r="Z1900" i="1" s="1"/>
  <c r="U1899" i="1"/>
  <c r="Z1899" i="1" s="1"/>
  <c r="U1898" i="1"/>
  <c r="Z1898" i="1" s="1"/>
  <c r="U1897" i="1"/>
  <c r="Z1897" i="1" s="1"/>
  <c r="U1896" i="1"/>
  <c r="Z1896" i="1" s="1"/>
  <c r="U1895" i="1"/>
  <c r="Z1895" i="1" s="1"/>
  <c r="U1894" i="1"/>
  <c r="Z1894" i="1" s="1"/>
  <c r="U1893" i="1"/>
  <c r="Z1893" i="1" s="1"/>
  <c r="U1892" i="1"/>
  <c r="Z1892" i="1" s="1"/>
  <c r="U1891" i="1"/>
  <c r="Z1891" i="1" s="1"/>
  <c r="U1890" i="1"/>
  <c r="Z1890" i="1" s="1"/>
  <c r="U1889" i="1"/>
  <c r="Z1889" i="1" s="1"/>
  <c r="U1888" i="1"/>
  <c r="Z1888" i="1" s="1"/>
  <c r="U1887" i="1"/>
  <c r="Z1887" i="1" s="1"/>
  <c r="U1886" i="1"/>
  <c r="Z1886" i="1" s="1"/>
  <c r="U1885" i="1"/>
  <c r="Z1885" i="1" s="1"/>
  <c r="U1884" i="1"/>
  <c r="Z1884" i="1" s="1"/>
  <c r="U1883" i="1"/>
  <c r="Z1883" i="1" s="1"/>
  <c r="U1882" i="1"/>
  <c r="Z1882" i="1" s="1"/>
  <c r="U1881" i="1"/>
  <c r="Z1881" i="1" s="1"/>
  <c r="U1880" i="1"/>
  <c r="Z1880" i="1" s="1"/>
  <c r="U1879" i="1"/>
  <c r="Z1879" i="1" s="1"/>
  <c r="U1878" i="1"/>
  <c r="Z1878" i="1" s="1"/>
  <c r="U1877" i="1"/>
  <c r="Z1877" i="1" s="1"/>
  <c r="U1876" i="1"/>
  <c r="Z1876" i="1" s="1"/>
  <c r="U1875" i="1"/>
  <c r="Z1875" i="1" s="1"/>
  <c r="U1874" i="1"/>
  <c r="Z1874" i="1" s="1"/>
  <c r="U1873" i="1"/>
  <c r="Z1873" i="1" s="1"/>
  <c r="U1872" i="1"/>
  <c r="Z1872" i="1" s="1"/>
  <c r="U1871" i="1"/>
  <c r="Z1871" i="1" s="1"/>
  <c r="U1870" i="1"/>
  <c r="Z1870" i="1" s="1"/>
  <c r="U1869" i="1"/>
  <c r="Z1869" i="1" s="1"/>
  <c r="U1868" i="1"/>
  <c r="Z1868" i="1" s="1"/>
  <c r="U1867" i="1"/>
  <c r="Z1867" i="1" s="1"/>
  <c r="U1866" i="1"/>
  <c r="Z1866" i="1" s="1"/>
  <c r="U1865" i="1"/>
  <c r="Z1865" i="1" s="1"/>
  <c r="U1864" i="1"/>
  <c r="Z1864" i="1" s="1"/>
  <c r="U1863" i="1"/>
  <c r="Z1863" i="1" s="1"/>
  <c r="U1862" i="1"/>
  <c r="Z1862" i="1" s="1"/>
  <c r="U1861" i="1"/>
  <c r="Z1861" i="1" s="1"/>
  <c r="U1860" i="1"/>
  <c r="Z1860" i="1" s="1"/>
  <c r="U1859" i="1"/>
  <c r="Z1859" i="1" s="1"/>
  <c r="U1858" i="1"/>
  <c r="Z1858" i="1" s="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Z1767" i="1" s="1"/>
  <c r="U1766" i="1"/>
  <c r="Z1766" i="1" s="1"/>
  <c r="U1765" i="1"/>
  <c r="Z1765" i="1" s="1"/>
  <c r="U1764" i="1"/>
  <c r="Z1764" i="1" s="1"/>
  <c r="U1763" i="1"/>
  <c r="Z1763" i="1" s="1"/>
  <c r="U1762" i="1"/>
  <c r="Z1762" i="1" s="1"/>
  <c r="U1761" i="1"/>
  <c r="U1760" i="1"/>
  <c r="Z1760" i="1" s="1"/>
  <c r="U1759" i="1"/>
  <c r="Z1759" i="1" s="1"/>
  <c r="U1758" i="1"/>
  <c r="Z1758" i="1" s="1"/>
  <c r="U1757" i="1"/>
  <c r="Z1757" i="1" s="1"/>
  <c r="U1756" i="1"/>
  <c r="Z1756" i="1" s="1"/>
  <c r="U1755" i="1"/>
  <c r="Z1755" i="1" s="1"/>
  <c r="U1754" i="1"/>
  <c r="U1753" i="1"/>
  <c r="V1753" i="1" s="1"/>
  <c r="AA1753" i="1" s="1"/>
  <c r="U1752" i="1"/>
  <c r="Z1752" i="1" s="1"/>
  <c r="U1751" i="1"/>
  <c r="Z1751" i="1" s="1"/>
  <c r="U1750" i="1"/>
  <c r="U1749" i="1"/>
  <c r="V1749" i="1" s="1"/>
  <c r="AA1749" i="1" s="1"/>
  <c r="U1748" i="1"/>
  <c r="Z1748" i="1" s="1"/>
  <c r="U1747" i="1"/>
  <c r="Z1747" i="1" s="1"/>
  <c r="U1746" i="1"/>
  <c r="U1745" i="1"/>
  <c r="V1745" i="1" s="1"/>
  <c r="AA1745" i="1" s="1"/>
  <c r="U1744" i="1"/>
  <c r="Z1744" i="1" s="1"/>
  <c r="U1743" i="1"/>
  <c r="Z1743" i="1" s="1"/>
  <c r="U1742" i="1"/>
  <c r="U1741" i="1"/>
  <c r="V1741" i="1" s="1"/>
  <c r="AA1741" i="1" s="1"/>
  <c r="U1740" i="1"/>
  <c r="Z1740" i="1" s="1"/>
  <c r="U1739" i="1"/>
  <c r="Z1739" i="1" s="1"/>
  <c r="U1738" i="1"/>
  <c r="V1738" i="1" s="1"/>
  <c r="AA1738" i="1" s="1"/>
  <c r="U1737" i="1"/>
  <c r="V1737" i="1" s="1"/>
  <c r="AA1737" i="1" s="1"/>
  <c r="U1736" i="1"/>
  <c r="V1736" i="1" s="1"/>
  <c r="AA1736" i="1" s="1"/>
  <c r="U1735" i="1"/>
  <c r="V1735" i="1" s="1"/>
  <c r="AA1735" i="1" s="1"/>
  <c r="U1734" i="1"/>
  <c r="V1734" i="1" s="1"/>
  <c r="AA1734" i="1" s="1"/>
  <c r="U1733" i="1"/>
  <c r="V1733" i="1" s="1"/>
  <c r="AA1733" i="1" s="1"/>
  <c r="U1732" i="1"/>
  <c r="V1732" i="1" s="1"/>
  <c r="AA1732" i="1" s="1"/>
  <c r="U1731" i="1"/>
  <c r="V1731" i="1" s="1"/>
  <c r="AA1731" i="1" s="1"/>
  <c r="U1730" i="1"/>
  <c r="V1730" i="1" s="1"/>
  <c r="AA1730" i="1" s="1"/>
  <c r="U1729" i="1"/>
  <c r="V1729" i="1" s="1"/>
  <c r="AA1729" i="1" s="1"/>
  <c r="U1728" i="1"/>
  <c r="V1728" i="1" s="1"/>
  <c r="AA1728" i="1" s="1"/>
  <c r="U1727" i="1"/>
  <c r="V1727" i="1" s="1"/>
  <c r="AA1727" i="1" s="1"/>
  <c r="U1726" i="1"/>
  <c r="V1726" i="1" s="1"/>
  <c r="AA1726" i="1" s="1"/>
  <c r="U1725" i="1"/>
  <c r="V1725" i="1" s="1"/>
  <c r="AA1725" i="1" s="1"/>
  <c r="U1724" i="1"/>
  <c r="V1724" i="1" s="1"/>
  <c r="AA1724" i="1" s="1"/>
  <c r="U1723" i="1"/>
  <c r="V1723" i="1" s="1"/>
  <c r="AA1723" i="1" s="1"/>
  <c r="U1722" i="1"/>
  <c r="V1722" i="1" s="1"/>
  <c r="AA1722" i="1" s="1"/>
  <c r="U1721" i="1"/>
  <c r="V1721" i="1" s="1"/>
  <c r="AA1721" i="1" s="1"/>
  <c r="U1720" i="1"/>
  <c r="V1720" i="1" s="1"/>
  <c r="AA1720" i="1" s="1"/>
  <c r="U1719" i="1"/>
  <c r="V1719" i="1" s="1"/>
  <c r="AA1719" i="1" s="1"/>
  <c r="U1718" i="1"/>
  <c r="V1718" i="1" s="1"/>
  <c r="AA1718" i="1" s="1"/>
  <c r="U1717" i="1"/>
  <c r="V1717" i="1" s="1"/>
  <c r="AA1717" i="1" s="1"/>
  <c r="U1716" i="1"/>
  <c r="V1716" i="1" s="1"/>
  <c r="AA1716" i="1" s="1"/>
  <c r="U1715" i="1"/>
  <c r="V1715" i="1" s="1"/>
  <c r="AA1715" i="1" s="1"/>
  <c r="U1714" i="1"/>
  <c r="V1714" i="1" s="1"/>
  <c r="AA1714" i="1" s="1"/>
  <c r="U1713" i="1"/>
  <c r="V1713" i="1" s="1"/>
  <c r="AA1713" i="1" s="1"/>
  <c r="U1712" i="1"/>
  <c r="V1712" i="1" s="1"/>
  <c r="AA1712" i="1" s="1"/>
  <c r="U1711" i="1"/>
  <c r="V1711" i="1" s="1"/>
  <c r="AA1711" i="1" s="1"/>
  <c r="U1710" i="1"/>
  <c r="V1710" i="1" s="1"/>
  <c r="AA1710" i="1" s="1"/>
  <c r="U1709" i="1"/>
  <c r="V1709" i="1" s="1"/>
  <c r="AA1709" i="1" s="1"/>
  <c r="U1708" i="1"/>
  <c r="V1708" i="1" s="1"/>
  <c r="AA1708" i="1" s="1"/>
  <c r="U1707" i="1"/>
  <c r="V1707" i="1" s="1"/>
  <c r="AA1707" i="1" s="1"/>
  <c r="U1706" i="1"/>
  <c r="V1706" i="1" s="1"/>
  <c r="AA1706" i="1" s="1"/>
  <c r="U1705" i="1"/>
  <c r="V1705" i="1" s="1"/>
  <c r="AA1705" i="1" s="1"/>
  <c r="U1704" i="1"/>
  <c r="V1704" i="1" s="1"/>
  <c r="AA1704" i="1" s="1"/>
  <c r="U1703" i="1"/>
  <c r="V1703" i="1" s="1"/>
  <c r="AA1703" i="1" s="1"/>
  <c r="U1702" i="1"/>
  <c r="V1702" i="1" s="1"/>
  <c r="AA1702" i="1" s="1"/>
  <c r="U1701" i="1"/>
  <c r="V1701" i="1" s="1"/>
  <c r="AA1701" i="1" s="1"/>
  <c r="U1700" i="1"/>
  <c r="V1700" i="1" s="1"/>
  <c r="AA1700" i="1" s="1"/>
  <c r="U1699" i="1"/>
  <c r="V1699" i="1" s="1"/>
  <c r="AA1699" i="1" s="1"/>
  <c r="U1698" i="1"/>
  <c r="V1698" i="1" s="1"/>
  <c r="AA1698" i="1" s="1"/>
  <c r="U1697" i="1"/>
  <c r="V1697" i="1" s="1"/>
  <c r="AA1697" i="1" s="1"/>
  <c r="U1696" i="1"/>
  <c r="V1696" i="1" s="1"/>
  <c r="AA1696" i="1" s="1"/>
  <c r="U1695" i="1"/>
  <c r="V1695" i="1" s="1"/>
  <c r="AA1695" i="1" s="1"/>
  <c r="U1694" i="1"/>
  <c r="V1694" i="1" s="1"/>
  <c r="AA1694" i="1" s="1"/>
  <c r="U1693" i="1"/>
  <c r="V1693" i="1" s="1"/>
  <c r="AA1693" i="1" s="1"/>
  <c r="U1692" i="1"/>
  <c r="V1692" i="1" s="1"/>
  <c r="AA1692" i="1" s="1"/>
  <c r="U1691" i="1"/>
  <c r="V1691" i="1" s="1"/>
  <c r="AA1691" i="1" s="1"/>
  <c r="U1690" i="1"/>
  <c r="V1690" i="1" s="1"/>
  <c r="AA1690" i="1" s="1"/>
  <c r="U1689" i="1"/>
  <c r="V1689" i="1" s="1"/>
  <c r="AA1689" i="1" s="1"/>
  <c r="U1688" i="1"/>
  <c r="V1688" i="1" s="1"/>
  <c r="AA1688" i="1" s="1"/>
  <c r="U1687" i="1"/>
  <c r="V1687" i="1" s="1"/>
  <c r="AA1687" i="1" s="1"/>
  <c r="U1686" i="1"/>
  <c r="V1686" i="1" s="1"/>
  <c r="AA1686" i="1" s="1"/>
  <c r="U1685" i="1"/>
  <c r="V1685" i="1" s="1"/>
  <c r="AA1685" i="1" s="1"/>
  <c r="U1684" i="1"/>
  <c r="V1684" i="1" s="1"/>
  <c r="AA1684" i="1" s="1"/>
  <c r="U1683" i="1"/>
  <c r="V1683" i="1" s="1"/>
  <c r="AA1683" i="1" s="1"/>
  <c r="U1682" i="1"/>
  <c r="V1682" i="1" s="1"/>
  <c r="AA1682" i="1" s="1"/>
  <c r="U1681" i="1"/>
  <c r="V1681" i="1" s="1"/>
  <c r="AA1681" i="1" s="1"/>
  <c r="U1680" i="1"/>
  <c r="V1680" i="1" s="1"/>
  <c r="AA1680" i="1" s="1"/>
  <c r="U1679" i="1"/>
  <c r="V1679" i="1" s="1"/>
  <c r="AA1679" i="1" s="1"/>
  <c r="U1678" i="1"/>
  <c r="V1678" i="1" s="1"/>
  <c r="AA1678" i="1" s="1"/>
  <c r="U1677" i="1"/>
  <c r="V1677" i="1" s="1"/>
  <c r="AA1677" i="1" s="1"/>
  <c r="U1676" i="1"/>
  <c r="V1676" i="1" s="1"/>
  <c r="AA1676" i="1" s="1"/>
  <c r="U1675" i="1"/>
  <c r="V1675" i="1" s="1"/>
  <c r="AA1675" i="1" s="1"/>
  <c r="U1674" i="1"/>
  <c r="V1674" i="1" s="1"/>
  <c r="AA1674" i="1" s="1"/>
  <c r="U1673" i="1"/>
  <c r="V1673" i="1" s="1"/>
  <c r="AA1673" i="1" s="1"/>
  <c r="U1672" i="1"/>
  <c r="V1672" i="1" s="1"/>
  <c r="AA1672" i="1" s="1"/>
  <c r="U1671" i="1"/>
  <c r="V1671" i="1" s="1"/>
  <c r="AA1671" i="1" s="1"/>
  <c r="U1670" i="1"/>
  <c r="V1670" i="1" s="1"/>
  <c r="AA1670" i="1" s="1"/>
  <c r="U1669" i="1"/>
  <c r="V1669" i="1" s="1"/>
  <c r="AA1669" i="1" s="1"/>
  <c r="U1668" i="1"/>
  <c r="V1668" i="1" s="1"/>
  <c r="AA1668" i="1" s="1"/>
  <c r="U1667" i="1"/>
  <c r="V1667" i="1" s="1"/>
  <c r="AA1667" i="1" s="1"/>
  <c r="U1666" i="1"/>
  <c r="V1666" i="1" s="1"/>
  <c r="AA1666" i="1" s="1"/>
  <c r="U1665" i="1"/>
  <c r="V1665" i="1" s="1"/>
  <c r="AA1665" i="1" s="1"/>
  <c r="U1664" i="1"/>
  <c r="V1664" i="1" s="1"/>
  <c r="AA1664" i="1" s="1"/>
  <c r="U1663" i="1"/>
  <c r="V1663" i="1" s="1"/>
  <c r="AA1663" i="1" s="1"/>
  <c r="U1662" i="1"/>
  <c r="V1662" i="1" s="1"/>
  <c r="AA1662" i="1" s="1"/>
  <c r="U1661" i="1"/>
  <c r="V1661" i="1" s="1"/>
  <c r="AA1661" i="1" s="1"/>
  <c r="U1660" i="1"/>
  <c r="V1660" i="1" s="1"/>
  <c r="AA1660" i="1" s="1"/>
  <c r="U1659" i="1"/>
  <c r="V1659" i="1" s="1"/>
  <c r="AA1659" i="1" s="1"/>
  <c r="U1658" i="1"/>
  <c r="V1658" i="1" s="1"/>
  <c r="AA1658" i="1" s="1"/>
  <c r="U1657" i="1"/>
  <c r="V1657" i="1" s="1"/>
  <c r="AA1657" i="1" s="1"/>
  <c r="U1656" i="1"/>
  <c r="V1656" i="1" s="1"/>
  <c r="AA1656" i="1" s="1"/>
  <c r="U1655" i="1"/>
  <c r="V1655" i="1" s="1"/>
  <c r="AA1655" i="1" s="1"/>
  <c r="U1654" i="1"/>
  <c r="V1654" i="1" s="1"/>
  <c r="AA1654" i="1" s="1"/>
  <c r="U1653" i="1"/>
  <c r="V1653" i="1" s="1"/>
  <c r="AA1653" i="1" s="1"/>
  <c r="U1652" i="1"/>
  <c r="V1652" i="1" s="1"/>
  <c r="AA1652" i="1" s="1"/>
  <c r="U1651" i="1"/>
  <c r="V1651" i="1" s="1"/>
  <c r="AA1651" i="1" s="1"/>
  <c r="U1650" i="1"/>
  <c r="V1650" i="1" s="1"/>
  <c r="AA1650" i="1" s="1"/>
  <c r="U1649" i="1"/>
  <c r="V1649" i="1" s="1"/>
  <c r="AA1649" i="1" s="1"/>
  <c r="U1648" i="1"/>
  <c r="V1648" i="1" s="1"/>
  <c r="AA1648" i="1" s="1"/>
  <c r="U1647" i="1"/>
  <c r="V1647" i="1" s="1"/>
  <c r="AA1647" i="1" s="1"/>
  <c r="U1646" i="1"/>
  <c r="V1646" i="1" s="1"/>
  <c r="AA1646" i="1" s="1"/>
  <c r="U1645" i="1"/>
  <c r="V1645" i="1" s="1"/>
  <c r="AA1645" i="1" s="1"/>
  <c r="U1644" i="1"/>
  <c r="V1644" i="1" s="1"/>
  <c r="AA1644" i="1" s="1"/>
  <c r="U1643" i="1"/>
  <c r="V1643" i="1" s="1"/>
  <c r="AA1643" i="1" s="1"/>
  <c r="U1642" i="1"/>
  <c r="V1642" i="1" s="1"/>
  <c r="AA1642" i="1" s="1"/>
  <c r="U1641" i="1"/>
  <c r="V1641" i="1" s="1"/>
  <c r="AA1641" i="1" s="1"/>
  <c r="U1640" i="1"/>
  <c r="V1640" i="1" s="1"/>
  <c r="AA1640" i="1" s="1"/>
  <c r="U1639" i="1"/>
  <c r="V1639" i="1" s="1"/>
  <c r="AA1639" i="1" s="1"/>
  <c r="U1638" i="1"/>
  <c r="V1638" i="1" s="1"/>
  <c r="AA1638" i="1" s="1"/>
  <c r="U1637" i="1"/>
  <c r="V1637" i="1" s="1"/>
  <c r="AA1637" i="1" s="1"/>
  <c r="U1636" i="1"/>
  <c r="V1636" i="1" s="1"/>
  <c r="AA1636" i="1" s="1"/>
  <c r="U1635" i="1"/>
  <c r="V1635" i="1" s="1"/>
  <c r="AA1635" i="1" s="1"/>
  <c r="U1634" i="1"/>
  <c r="V1634" i="1" s="1"/>
  <c r="AA1634" i="1" s="1"/>
  <c r="U1633" i="1"/>
  <c r="V1633" i="1" s="1"/>
  <c r="AA1633" i="1" s="1"/>
  <c r="U1632" i="1"/>
  <c r="V1632" i="1" s="1"/>
  <c r="AA1632" i="1" s="1"/>
  <c r="U1631" i="1"/>
  <c r="V1631" i="1" s="1"/>
  <c r="AA1631" i="1" s="1"/>
  <c r="U1630" i="1"/>
  <c r="V1630" i="1" s="1"/>
  <c r="AA1630" i="1" s="1"/>
  <c r="U1629" i="1"/>
  <c r="V1629" i="1" s="1"/>
  <c r="AA1629" i="1" s="1"/>
  <c r="U1628" i="1"/>
  <c r="V1628" i="1" s="1"/>
  <c r="AA1628" i="1" s="1"/>
  <c r="U1627" i="1"/>
  <c r="V1627" i="1" s="1"/>
  <c r="AA1627" i="1" s="1"/>
  <c r="U1626" i="1"/>
  <c r="V1626" i="1" s="1"/>
  <c r="AA1626" i="1" s="1"/>
  <c r="U1625" i="1"/>
  <c r="V1625" i="1" s="1"/>
  <c r="AA1625" i="1" s="1"/>
  <c r="U1624" i="1"/>
  <c r="V1624" i="1" s="1"/>
  <c r="AA1624" i="1" s="1"/>
  <c r="U1623" i="1"/>
  <c r="V1623" i="1" s="1"/>
  <c r="AA1623" i="1" s="1"/>
  <c r="U1622" i="1"/>
  <c r="V1622" i="1" s="1"/>
  <c r="AA1622" i="1" s="1"/>
  <c r="U1621" i="1"/>
  <c r="V1621" i="1" s="1"/>
  <c r="AA1621" i="1" s="1"/>
  <c r="U1620" i="1"/>
  <c r="V1620" i="1" s="1"/>
  <c r="AA1620" i="1" s="1"/>
  <c r="U1619" i="1"/>
  <c r="V1619" i="1" s="1"/>
  <c r="AA1619" i="1" s="1"/>
  <c r="U1618" i="1"/>
  <c r="V1618" i="1" s="1"/>
  <c r="AA1618" i="1" s="1"/>
  <c r="U1617" i="1"/>
  <c r="V1617" i="1" s="1"/>
  <c r="AA1617" i="1" s="1"/>
  <c r="U1616" i="1"/>
  <c r="V1616" i="1" s="1"/>
  <c r="AA1616" i="1" s="1"/>
  <c r="U1615" i="1"/>
  <c r="V1615" i="1" s="1"/>
  <c r="AA1615" i="1" s="1"/>
  <c r="U1614" i="1"/>
  <c r="V1614" i="1" s="1"/>
  <c r="AA1614" i="1" s="1"/>
  <c r="U1613" i="1"/>
  <c r="V1613" i="1" s="1"/>
  <c r="AA1613" i="1" s="1"/>
  <c r="U1612" i="1"/>
  <c r="V1612" i="1" s="1"/>
  <c r="AA1612" i="1" s="1"/>
  <c r="U1611" i="1"/>
  <c r="V1611" i="1" s="1"/>
  <c r="AA1611" i="1" s="1"/>
  <c r="U1610" i="1"/>
  <c r="V1610" i="1" s="1"/>
  <c r="AA1610" i="1" s="1"/>
  <c r="U1609" i="1"/>
  <c r="V1609" i="1" s="1"/>
  <c r="AA1609" i="1" s="1"/>
  <c r="U1608" i="1"/>
  <c r="V1608" i="1" s="1"/>
  <c r="AA1608" i="1" s="1"/>
  <c r="U1607" i="1"/>
  <c r="V1607" i="1" s="1"/>
  <c r="AA1607" i="1" s="1"/>
  <c r="U1606" i="1"/>
  <c r="V1606" i="1" s="1"/>
  <c r="AA1606" i="1" s="1"/>
  <c r="U1605" i="1"/>
  <c r="V1605" i="1" s="1"/>
  <c r="AA1605" i="1" s="1"/>
  <c r="U1604" i="1"/>
  <c r="V1604" i="1" s="1"/>
  <c r="AA1604" i="1" s="1"/>
  <c r="U1603" i="1"/>
  <c r="V1603" i="1" s="1"/>
  <c r="AA1603" i="1" s="1"/>
  <c r="U1602" i="1"/>
  <c r="V1602" i="1" s="1"/>
  <c r="AA1602" i="1" s="1"/>
  <c r="U1601" i="1"/>
  <c r="V1601" i="1" s="1"/>
  <c r="AA1601" i="1" s="1"/>
  <c r="U1600" i="1"/>
  <c r="V1600" i="1" s="1"/>
  <c r="AA1600" i="1" s="1"/>
  <c r="U1599" i="1"/>
  <c r="V1599" i="1" s="1"/>
  <c r="AA1599" i="1" s="1"/>
  <c r="U1598" i="1"/>
  <c r="V1598" i="1" s="1"/>
  <c r="AA1598" i="1" s="1"/>
  <c r="U1597" i="1"/>
  <c r="V1597" i="1" s="1"/>
  <c r="AA1597" i="1" s="1"/>
  <c r="U1596" i="1"/>
  <c r="V1596" i="1" s="1"/>
  <c r="AA1596" i="1" s="1"/>
  <c r="U1595" i="1"/>
  <c r="V1595" i="1" s="1"/>
  <c r="AA1595" i="1" s="1"/>
  <c r="U1594" i="1"/>
  <c r="V1594" i="1" s="1"/>
  <c r="AA1594" i="1" s="1"/>
  <c r="U1593" i="1"/>
  <c r="V1593" i="1" s="1"/>
  <c r="AA1593" i="1" s="1"/>
  <c r="U1592" i="1"/>
  <c r="V1592" i="1" s="1"/>
  <c r="AA1592" i="1" s="1"/>
  <c r="U1591" i="1"/>
  <c r="V1591" i="1" s="1"/>
  <c r="AA1591" i="1" s="1"/>
  <c r="U1590" i="1"/>
  <c r="V1590" i="1" s="1"/>
  <c r="AA1590" i="1" s="1"/>
  <c r="U1589" i="1"/>
  <c r="V1589" i="1" s="1"/>
  <c r="AA1589" i="1" s="1"/>
  <c r="U1588" i="1"/>
  <c r="V1588" i="1" s="1"/>
  <c r="AA1588" i="1" s="1"/>
  <c r="U1587" i="1"/>
  <c r="V1587" i="1" s="1"/>
  <c r="AA1587" i="1" s="1"/>
  <c r="U1586" i="1"/>
  <c r="V1586" i="1" s="1"/>
  <c r="AA1586" i="1" s="1"/>
  <c r="U1585" i="1"/>
  <c r="V1585" i="1" s="1"/>
  <c r="AA1585" i="1" s="1"/>
  <c r="T1584" i="1"/>
  <c r="U1584" i="1" s="1"/>
  <c r="U1583" i="1"/>
  <c r="Z1583" i="1" s="1"/>
  <c r="U1582" i="1"/>
  <c r="Z1582" i="1" s="1"/>
  <c r="U1581" i="1"/>
  <c r="Z1581" i="1" s="1"/>
  <c r="U1580" i="1"/>
  <c r="U1579" i="1"/>
  <c r="Z1579" i="1" s="1"/>
  <c r="U1578" i="1"/>
  <c r="V1578" i="1" s="1"/>
  <c r="AA1578" i="1" s="1"/>
  <c r="U1577" i="1"/>
  <c r="V1577" i="1" s="1"/>
  <c r="AA1577" i="1" s="1"/>
  <c r="U1576" i="1"/>
  <c r="V1576" i="1" s="1"/>
  <c r="AA1576" i="1" s="1"/>
  <c r="U1575" i="1"/>
  <c r="V1575" i="1" s="1"/>
  <c r="AA1575" i="1" s="1"/>
  <c r="U1574" i="1"/>
  <c r="V1574" i="1" s="1"/>
  <c r="AA1574" i="1" s="1"/>
  <c r="U1573" i="1"/>
  <c r="V1573" i="1" s="1"/>
  <c r="AA1573" i="1" s="1"/>
  <c r="U1572" i="1"/>
  <c r="V1572" i="1" s="1"/>
  <c r="AA1572" i="1" s="1"/>
  <c r="U1571" i="1"/>
  <c r="V1571" i="1" s="1"/>
  <c r="AA1571" i="1" s="1"/>
  <c r="U1570" i="1"/>
  <c r="V1570" i="1" s="1"/>
  <c r="AA1570" i="1" s="1"/>
  <c r="U1569" i="1"/>
  <c r="V1569" i="1" s="1"/>
  <c r="AA1569" i="1" s="1"/>
  <c r="U1568" i="1"/>
  <c r="V1568" i="1" s="1"/>
  <c r="AA1568" i="1" s="1"/>
  <c r="U1567" i="1"/>
  <c r="V1567" i="1" s="1"/>
  <c r="AA1567" i="1" s="1"/>
  <c r="U1566" i="1"/>
  <c r="V1566" i="1" s="1"/>
  <c r="AA1566" i="1" s="1"/>
  <c r="U1565" i="1"/>
  <c r="V1565" i="1" s="1"/>
  <c r="AA1565" i="1" s="1"/>
  <c r="U1564" i="1"/>
  <c r="V1564" i="1" s="1"/>
  <c r="AA1564" i="1" s="1"/>
  <c r="U1563" i="1"/>
  <c r="V1563" i="1" s="1"/>
  <c r="AA1563" i="1" s="1"/>
  <c r="U1562" i="1"/>
  <c r="V1562" i="1" s="1"/>
  <c r="AA1562" i="1" s="1"/>
  <c r="U1561" i="1"/>
  <c r="V1561" i="1" s="1"/>
  <c r="AA1561" i="1" s="1"/>
  <c r="U1560" i="1"/>
  <c r="V1560" i="1" s="1"/>
  <c r="AA1560" i="1" s="1"/>
  <c r="U1559" i="1"/>
  <c r="V1559" i="1" s="1"/>
  <c r="AA1559" i="1" s="1"/>
  <c r="U1558" i="1"/>
  <c r="V1558" i="1" s="1"/>
  <c r="AA1558" i="1" s="1"/>
  <c r="U1557" i="1"/>
  <c r="V1557" i="1" s="1"/>
  <c r="AA1557" i="1" s="1"/>
  <c r="U1556" i="1"/>
  <c r="V1556" i="1" s="1"/>
  <c r="AA1556" i="1" s="1"/>
  <c r="U1555" i="1"/>
  <c r="V1555" i="1" s="1"/>
  <c r="AA1555" i="1" s="1"/>
  <c r="U1554" i="1"/>
  <c r="V1554" i="1" s="1"/>
  <c r="AA1554" i="1" s="1"/>
  <c r="U1553" i="1"/>
  <c r="V1553" i="1" s="1"/>
  <c r="AA1553" i="1" s="1"/>
  <c r="U1552" i="1"/>
  <c r="V1552" i="1" s="1"/>
  <c r="AA1552" i="1" s="1"/>
  <c r="U1551" i="1"/>
  <c r="V1551" i="1" s="1"/>
  <c r="AA1551" i="1" s="1"/>
  <c r="U1550" i="1"/>
  <c r="V1550" i="1" s="1"/>
  <c r="AA1550" i="1" s="1"/>
  <c r="U1549" i="1"/>
  <c r="V1549" i="1" s="1"/>
  <c r="AA1549" i="1" s="1"/>
  <c r="U1548" i="1"/>
  <c r="V1548" i="1" s="1"/>
  <c r="AA1548" i="1" s="1"/>
  <c r="U1547" i="1"/>
  <c r="V1547" i="1" s="1"/>
  <c r="AA1547" i="1" s="1"/>
  <c r="U1546" i="1"/>
  <c r="V1546" i="1" s="1"/>
  <c r="AA1546" i="1" s="1"/>
  <c r="U1545" i="1"/>
  <c r="V1545" i="1" s="1"/>
  <c r="AA1545" i="1" s="1"/>
  <c r="U1544" i="1"/>
  <c r="V1544" i="1" s="1"/>
  <c r="AA1544" i="1" s="1"/>
  <c r="U1543" i="1"/>
  <c r="V1543" i="1" s="1"/>
  <c r="AA1543" i="1" s="1"/>
  <c r="U1542" i="1"/>
  <c r="V1542" i="1" s="1"/>
  <c r="AA1542" i="1" s="1"/>
  <c r="U1541" i="1"/>
  <c r="V1541" i="1" s="1"/>
  <c r="AA1541" i="1" s="1"/>
  <c r="U1540" i="1"/>
  <c r="V1540" i="1" s="1"/>
  <c r="AA1540" i="1" s="1"/>
  <c r="U1539" i="1"/>
  <c r="V1539" i="1" s="1"/>
  <c r="AA1539" i="1" s="1"/>
  <c r="U1538" i="1"/>
  <c r="V1538" i="1" s="1"/>
  <c r="AA1538" i="1" s="1"/>
  <c r="U1537" i="1"/>
  <c r="V1537" i="1" s="1"/>
  <c r="AA1537" i="1" s="1"/>
  <c r="U1536" i="1"/>
  <c r="V1536" i="1" s="1"/>
  <c r="AA1536" i="1" s="1"/>
  <c r="U1535" i="1"/>
  <c r="V1535" i="1" s="1"/>
  <c r="AA1535" i="1" s="1"/>
  <c r="U1534" i="1"/>
  <c r="V1534" i="1" s="1"/>
  <c r="AA1534" i="1" s="1"/>
  <c r="U1533" i="1"/>
  <c r="V1533" i="1" s="1"/>
  <c r="AA1533" i="1" s="1"/>
  <c r="U1532" i="1"/>
  <c r="V1532" i="1" s="1"/>
  <c r="AA1532" i="1" s="1"/>
  <c r="U1531" i="1"/>
  <c r="V1531" i="1" s="1"/>
  <c r="AA1531" i="1" s="1"/>
  <c r="U1530" i="1"/>
  <c r="V1530" i="1" s="1"/>
  <c r="AA1530" i="1" s="1"/>
  <c r="U1529" i="1"/>
  <c r="V1529" i="1" s="1"/>
  <c r="AA1529" i="1" s="1"/>
  <c r="U1528" i="1"/>
  <c r="V1528" i="1" s="1"/>
  <c r="AA1528" i="1" s="1"/>
  <c r="U1527" i="1"/>
  <c r="V1527" i="1" s="1"/>
  <c r="AA1527" i="1" s="1"/>
  <c r="U1526" i="1"/>
  <c r="V1526" i="1" s="1"/>
  <c r="AA1526" i="1" s="1"/>
  <c r="U1525" i="1"/>
  <c r="V1525" i="1" s="1"/>
  <c r="AA1525" i="1" s="1"/>
  <c r="U1524" i="1"/>
  <c r="V1524" i="1" s="1"/>
  <c r="AA1524" i="1" s="1"/>
  <c r="U1523" i="1"/>
  <c r="V1523" i="1" s="1"/>
  <c r="AA1523" i="1" s="1"/>
  <c r="U1522" i="1"/>
  <c r="V1522" i="1" s="1"/>
  <c r="AA1522" i="1" s="1"/>
  <c r="U1521" i="1"/>
  <c r="V1521" i="1" s="1"/>
  <c r="AA1521" i="1" s="1"/>
  <c r="U1520" i="1"/>
  <c r="V1520" i="1" s="1"/>
  <c r="AA1520" i="1" s="1"/>
  <c r="U1519" i="1"/>
  <c r="V1519" i="1" s="1"/>
  <c r="AA1519" i="1" s="1"/>
  <c r="U1518" i="1"/>
  <c r="V1518" i="1" s="1"/>
  <c r="AA1518" i="1" s="1"/>
  <c r="U1517" i="1"/>
  <c r="V1517" i="1" s="1"/>
  <c r="AA1517" i="1" s="1"/>
  <c r="U1516" i="1"/>
  <c r="V1516" i="1" s="1"/>
  <c r="AA1516" i="1" s="1"/>
  <c r="U1515" i="1"/>
  <c r="V1515" i="1" s="1"/>
  <c r="AA1515" i="1" s="1"/>
  <c r="U1514" i="1"/>
  <c r="V1514" i="1" s="1"/>
  <c r="AA1514" i="1" s="1"/>
  <c r="U1513" i="1"/>
  <c r="V1513" i="1" s="1"/>
  <c r="AA1513" i="1" s="1"/>
  <c r="U1512" i="1"/>
  <c r="V1512" i="1" s="1"/>
  <c r="AA1512" i="1" s="1"/>
  <c r="U1511" i="1"/>
  <c r="V1511" i="1" s="1"/>
  <c r="AA1511" i="1" s="1"/>
  <c r="U1510" i="1"/>
  <c r="V1510" i="1" s="1"/>
  <c r="AA1510" i="1" s="1"/>
  <c r="U1509" i="1"/>
  <c r="V1509" i="1" s="1"/>
  <c r="AA1509" i="1" s="1"/>
  <c r="U1508" i="1"/>
  <c r="V1508" i="1" s="1"/>
  <c r="AA1508" i="1" s="1"/>
  <c r="U1507" i="1"/>
  <c r="V1507" i="1" s="1"/>
  <c r="AA1507" i="1" s="1"/>
  <c r="U1506" i="1"/>
  <c r="V1506" i="1" s="1"/>
  <c r="AA1506" i="1" s="1"/>
  <c r="U1505" i="1"/>
  <c r="V1505" i="1" s="1"/>
  <c r="AA1505" i="1" s="1"/>
  <c r="U1504" i="1"/>
  <c r="V1504" i="1" s="1"/>
  <c r="AA1504" i="1" s="1"/>
  <c r="U1503" i="1"/>
  <c r="V1503" i="1" s="1"/>
  <c r="AA1503" i="1" s="1"/>
  <c r="U1502" i="1"/>
  <c r="V1502" i="1" s="1"/>
  <c r="AA1502" i="1" s="1"/>
  <c r="U1501" i="1"/>
  <c r="V1501" i="1" s="1"/>
  <c r="AA1501" i="1" s="1"/>
  <c r="U1500" i="1"/>
  <c r="V1500" i="1" s="1"/>
  <c r="AA1500" i="1" s="1"/>
  <c r="U1499" i="1"/>
  <c r="V1499" i="1" s="1"/>
  <c r="AA1499" i="1" s="1"/>
  <c r="U1498" i="1"/>
  <c r="V1498" i="1" s="1"/>
  <c r="AA1498" i="1" s="1"/>
  <c r="U1497" i="1"/>
  <c r="V1497" i="1" s="1"/>
  <c r="AA1497" i="1" s="1"/>
  <c r="U1496" i="1"/>
  <c r="V1496" i="1" s="1"/>
  <c r="AA1496" i="1" s="1"/>
  <c r="U1495" i="1"/>
  <c r="V1495" i="1" s="1"/>
  <c r="AA1495" i="1" s="1"/>
  <c r="U1494" i="1"/>
  <c r="V1494" i="1" s="1"/>
  <c r="AA1494" i="1" s="1"/>
  <c r="U1493" i="1"/>
  <c r="V1493" i="1" s="1"/>
  <c r="AA1493" i="1" s="1"/>
  <c r="U1492" i="1"/>
  <c r="V1492" i="1" s="1"/>
  <c r="AA1492" i="1" s="1"/>
  <c r="U1491" i="1"/>
  <c r="V1491" i="1" s="1"/>
  <c r="AA1491" i="1" s="1"/>
  <c r="U1490" i="1"/>
  <c r="V1490" i="1" s="1"/>
  <c r="AA1490" i="1" s="1"/>
  <c r="U1489" i="1"/>
  <c r="V1489" i="1" s="1"/>
  <c r="AA1489" i="1" s="1"/>
  <c r="U1488" i="1"/>
  <c r="V1488" i="1" s="1"/>
  <c r="AA1488" i="1" s="1"/>
  <c r="U1487" i="1"/>
  <c r="V1487" i="1" s="1"/>
  <c r="AA1487" i="1" s="1"/>
  <c r="U1486" i="1"/>
  <c r="V1486" i="1" s="1"/>
  <c r="AA1486" i="1" s="1"/>
  <c r="U1485" i="1"/>
  <c r="V1485" i="1" s="1"/>
  <c r="AA1485" i="1" s="1"/>
  <c r="U1484" i="1"/>
  <c r="V1484" i="1" s="1"/>
  <c r="AA1484" i="1" s="1"/>
  <c r="U1483" i="1"/>
  <c r="V1483" i="1" s="1"/>
  <c r="AA1483" i="1" s="1"/>
  <c r="U1482" i="1"/>
  <c r="V1482" i="1" s="1"/>
  <c r="AA1482" i="1" s="1"/>
  <c r="U1481" i="1"/>
  <c r="V1481" i="1" s="1"/>
  <c r="AA1481" i="1" s="1"/>
  <c r="U1480" i="1"/>
  <c r="V1480" i="1" s="1"/>
  <c r="AA1480" i="1" s="1"/>
  <c r="U1479" i="1"/>
  <c r="V1479" i="1" s="1"/>
  <c r="AA1479" i="1" s="1"/>
  <c r="U1478" i="1"/>
  <c r="V1478" i="1" s="1"/>
  <c r="AA1478" i="1" s="1"/>
  <c r="U1477" i="1"/>
  <c r="V1477" i="1" s="1"/>
  <c r="AA1477" i="1" s="1"/>
  <c r="U1476" i="1"/>
  <c r="V1476" i="1" s="1"/>
  <c r="AA1476" i="1" s="1"/>
  <c r="U1475" i="1"/>
  <c r="V1475" i="1" s="1"/>
  <c r="AA1475" i="1" s="1"/>
  <c r="U1474" i="1"/>
  <c r="V1474" i="1" s="1"/>
  <c r="AA1474" i="1" s="1"/>
  <c r="U1473" i="1"/>
  <c r="V1473" i="1" s="1"/>
  <c r="AA1473" i="1" s="1"/>
  <c r="U1472" i="1"/>
  <c r="V1472" i="1" s="1"/>
  <c r="AA1472" i="1" s="1"/>
  <c r="U1471" i="1"/>
  <c r="V1471" i="1" s="1"/>
  <c r="AA1471" i="1" s="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U1406" i="1"/>
  <c r="U1405" i="1"/>
  <c r="U1404" i="1"/>
  <c r="U1403" i="1"/>
  <c r="U1402" i="1"/>
  <c r="U1401" i="1"/>
  <c r="U1400" i="1"/>
  <c r="U1399" i="1"/>
  <c r="U1398" i="1"/>
  <c r="U1397" i="1"/>
  <c r="U1396" i="1"/>
  <c r="U1395" i="1"/>
  <c r="U1394" i="1"/>
  <c r="U1393" i="1"/>
  <c r="U1392" i="1"/>
  <c r="U1391" i="1"/>
  <c r="U1390" i="1"/>
  <c r="U1389" i="1"/>
  <c r="U1388" i="1"/>
  <c r="U1387" i="1"/>
  <c r="U1386" i="1"/>
  <c r="U1385" i="1"/>
  <c r="U1384" i="1"/>
  <c r="U1383" i="1"/>
  <c r="U1382" i="1"/>
  <c r="T1381" i="1"/>
  <c r="U1381" i="1" s="1"/>
  <c r="Z1381" i="1" s="1"/>
  <c r="U1380" i="1"/>
  <c r="Z1380" i="1" s="1"/>
  <c r="U1379" i="1"/>
  <c r="Z1379" i="1" s="1"/>
  <c r="U1378" i="1"/>
  <c r="V1378" i="1" s="1"/>
  <c r="AA1378" i="1" s="1"/>
  <c r="U1377" i="1"/>
  <c r="V1377" i="1" s="1"/>
  <c r="AA1377" i="1" s="1"/>
  <c r="U1376" i="1"/>
  <c r="Z1376" i="1" s="1"/>
  <c r="U1375" i="1"/>
  <c r="Z1375" i="1" s="1"/>
  <c r="U1374" i="1"/>
  <c r="U1373" i="1"/>
  <c r="V1373" i="1" s="1"/>
  <c r="AA1373" i="1" s="1"/>
  <c r="U1372" i="1"/>
  <c r="Z1372" i="1" s="1"/>
  <c r="U1371" i="1"/>
  <c r="Z1371" i="1" s="1"/>
  <c r="U1370" i="1"/>
  <c r="V1370" i="1" s="1"/>
  <c r="AA1370" i="1" s="1"/>
  <c r="U1369" i="1"/>
  <c r="Z1369" i="1" s="1"/>
  <c r="U1368" i="1"/>
  <c r="Z1368" i="1" s="1"/>
  <c r="U1367" i="1"/>
  <c r="Z1367" i="1" s="1"/>
  <c r="U1366" i="1"/>
  <c r="U1365" i="1"/>
  <c r="V1365" i="1" s="1"/>
  <c r="AA1365" i="1" s="1"/>
  <c r="U1364" i="1"/>
  <c r="Z1364" i="1" s="1"/>
  <c r="U1363" i="1"/>
  <c r="Z1363" i="1" s="1"/>
  <c r="U1362" i="1"/>
  <c r="V1362" i="1" s="1"/>
  <c r="AA1362" i="1" s="1"/>
  <c r="U1361" i="1"/>
  <c r="V1361" i="1" s="1"/>
  <c r="AA1361" i="1" s="1"/>
  <c r="U1360" i="1"/>
  <c r="Z1360" i="1" s="1"/>
  <c r="U1359" i="1"/>
  <c r="Z1359" i="1" s="1"/>
  <c r="U1358" i="1"/>
  <c r="U1357" i="1"/>
  <c r="V1357" i="1" s="1"/>
  <c r="AA1357" i="1" s="1"/>
  <c r="U1356" i="1"/>
  <c r="Z1356" i="1" s="1"/>
  <c r="U1355" i="1"/>
  <c r="Z1355" i="1" s="1"/>
  <c r="U1354" i="1"/>
  <c r="U1353" i="1"/>
  <c r="Z1353" i="1" s="1"/>
  <c r="U1352" i="1"/>
  <c r="U1351" i="1"/>
  <c r="V1351" i="1" s="1"/>
  <c r="AA1351" i="1" s="1"/>
  <c r="U1350" i="1"/>
  <c r="U1349" i="1"/>
  <c r="Z1349" i="1" s="1"/>
  <c r="U1348" i="1"/>
  <c r="V1348" i="1" s="1"/>
  <c r="AA1348" i="1" s="1"/>
  <c r="U1347" i="1"/>
  <c r="U1346" i="1"/>
  <c r="Z1346" i="1" s="1"/>
  <c r="U1345" i="1"/>
  <c r="Z1345" i="1" s="1"/>
  <c r="U1344" i="1"/>
  <c r="V1344" i="1" s="1"/>
  <c r="AA1344" i="1" s="1"/>
  <c r="U1343" i="1"/>
  <c r="Z1343" i="1" s="1"/>
  <c r="U1342" i="1"/>
  <c r="U1341" i="1"/>
  <c r="Z1341" i="1" s="1"/>
  <c r="U1340" i="1"/>
  <c r="U1339" i="1"/>
  <c r="V1339" i="1" s="1"/>
  <c r="AA1339" i="1" s="1"/>
  <c r="U1338" i="1"/>
  <c r="Z1338" i="1" s="1"/>
  <c r="U1337" i="1"/>
  <c r="Z1337" i="1" s="1"/>
  <c r="U1336" i="1"/>
  <c r="Z1336" i="1" s="1"/>
  <c r="U1335" i="1"/>
  <c r="U1334" i="1"/>
  <c r="U1333" i="1"/>
  <c r="Z1333" i="1" s="1"/>
  <c r="U1332" i="1"/>
  <c r="V1332" i="1" s="1"/>
  <c r="AA1332" i="1" s="1"/>
  <c r="U1331" i="1"/>
  <c r="Z1331" i="1" s="1"/>
  <c r="U1330" i="1"/>
  <c r="U1329" i="1"/>
  <c r="Z1329" i="1" s="1"/>
  <c r="U1328" i="1"/>
  <c r="V1328" i="1" s="1"/>
  <c r="AA1328" i="1" s="1"/>
  <c r="U1327" i="1"/>
  <c r="V1327" i="1" s="1"/>
  <c r="AA1327" i="1" s="1"/>
  <c r="U1326" i="1"/>
  <c r="U1325" i="1"/>
  <c r="Z1325" i="1" s="1"/>
  <c r="U1324" i="1"/>
  <c r="U1323" i="1"/>
  <c r="Z1323" i="1" s="1"/>
  <c r="U1322" i="1"/>
  <c r="Z1322" i="1" s="1"/>
  <c r="U1321" i="1"/>
  <c r="Z1321" i="1" s="1"/>
  <c r="U1320" i="1"/>
  <c r="Z1320" i="1" s="1"/>
  <c r="U1319" i="1"/>
  <c r="V1319" i="1" s="1"/>
  <c r="AA1319" i="1" s="1"/>
  <c r="U1318" i="1"/>
  <c r="U1317" i="1"/>
  <c r="Z1317" i="1" s="1"/>
  <c r="U1316" i="1"/>
  <c r="V1316" i="1" s="1"/>
  <c r="AA1316" i="1" s="1"/>
  <c r="U1315" i="1"/>
  <c r="V1315" i="1" s="1"/>
  <c r="AA1315" i="1" s="1"/>
  <c r="U1314" i="1"/>
  <c r="Z1314" i="1" s="1"/>
  <c r="U1313" i="1"/>
  <c r="Z1313" i="1" s="1"/>
  <c r="U1312" i="1"/>
  <c r="Z1312" i="1" s="1"/>
  <c r="U1311" i="1"/>
  <c r="Z1311" i="1" s="1"/>
  <c r="U1310" i="1"/>
  <c r="Z1310" i="1" s="1"/>
  <c r="U1309" i="1"/>
  <c r="Z1309" i="1" s="1"/>
  <c r="U1308" i="1"/>
  <c r="V1308" i="1" s="1"/>
  <c r="AA1308" i="1" s="1"/>
  <c r="U1307" i="1"/>
  <c r="Z1307" i="1" s="1"/>
  <c r="U1306" i="1"/>
  <c r="Z1306" i="1" s="1"/>
  <c r="U1305" i="1"/>
  <c r="Z1305" i="1" s="1"/>
  <c r="U1304" i="1"/>
  <c r="Z1304" i="1" s="1"/>
  <c r="U1303" i="1"/>
  <c r="V1303" i="1" s="1"/>
  <c r="AA1303" i="1" s="1"/>
  <c r="U1302" i="1"/>
  <c r="Z1302" i="1" s="1"/>
  <c r="U1301" i="1"/>
  <c r="Z1301" i="1" s="1"/>
  <c r="U1300" i="1"/>
  <c r="Z1300" i="1" s="1"/>
  <c r="U1299" i="1"/>
  <c r="Z1299" i="1" s="1"/>
  <c r="U1298" i="1"/>
  <c r="Z1298" i="1" s="1"/>
  <c r="U1297" i="1"/>
  <c r="Z1297" i="1" s="1"/>
  <c r="U1296" i="1"/>
  <c r="Z1296" i="1" s="1"/>
  <c r="U1295" i="1"/>
  <c r="Z1295" i="1" s="1"/>
  <c r="U1294" i="1"/>
  <c r="Z1294" i="1" s="1"/>
  <c r="U1293" i="1"/>
  <c r="Z1293" i="1" s="1"/>
  <c r="U1292" i="1"/>
  <c r="V1292" i="1" s="1"/>
  <c r="AA1292" i="1" s="1"/>
  <c r="U1291" i="1"/>
  <c r="V1291" i="1" s="1"/>
  <c r="AA1291" i="1" s="1"/>
  <c r="U1290" i="1"/>
  <c r="U1289" i="1"/>
  <c r="Z1289" i="1" s="1"/>
  <c r="U1288" i="1"/>
  <c r="Z1288" i="1" s="1"/>
  <c r="U1287" i="1"/>
  <c r="V1287" i="1" s="1"/>
  <c r="AA1287" i="1" s="1"/>
  <c r="U1286" i="1"/>
  <c r="Z1286" i="1" s="1"/>
  <c r="U1285" i="1"/>
  <c r="Z1285" i="1" s="1"/>
  <c r="U1284" i="1"/>
  <c r="V1284" i="1" s="1"/>
  <c r="AA1284" i="1" s="1"/>
  <c r="U1283" i="1"/>
  <c r="U1282" i="1"/>
  <c r="Z1282" i="1" s="1"/>
  <c r="U1281" i="1"/>
  <c r="Z1281" i="1" s="1"/>
  <c r="U1280" i="1"/>
  <c r="U1279" i="1"/>
  <c r="Z1279" i="1" s="1"/>
  <c r="U1278" i="1"/>
  <c r="Z1278" i="1" s="1"/>
  <c r="U1277" i="1"/>
  <c r="Z1277" i="1" s="1"/>
  <c r="U1276" i="1"/>
  <c r="V1276" i="1" s="1"/>
  <c r="AA1276" i="1" s="1"/>
  <c r="U1275" i="1"/>
  <c r="U1274" i="1"/>
  <c r="Z1274" i="1" s="1"/>
  <c r="U1273" i="1"/>
  <c r="Z1273" i="1" s="1"/>
  <c r="U1272" i="1"/>
  <c r="V1272" i="1" s="1"/>
  <c r="AA1272" i="1" s="1"/>
  <c r="U1271" i="1"/>
  <c r="V1271" i="1" s="1"/>
  <c r="AA1271" i="1" s="1"/>
  <c r="U1270" i="1"/>
  <c r="U1269" i="1"/>
  <c r="Z1269" i="1" s="1"/>
  <c r="U1268" i="1"/>
  <c r="V1268" i="1" s="1"/>
  <c r="AA1268" i="1" s="1"/>
  <c r="U1267" i="1"/>
  <c r="U1266" i="1"/>
  <c r="Z1266" i="1" s="1"/>
  <c r="U1265" i="1"/>
  <c r="Z1265" i="1" s="1"/>
  <c r="U1264" i="1"/>
  <c r="V1264" i="1" s="1"/>
  <c r="AA1264" i="1" s="1"/>
  <c r="U1263" i="1"/>
  <c r="V1263" i="1" s="1"/>
  <c r="AA1263" i="1" s="1"/>
  <c r="U1262" i="1"/>
  <c r="U1261" i="1"/>
  <c r="Z1261" i="1" s="1"/>
  <c r="U1260" i="1"/>
  <c r="V1260" i="1" s="1"/>
  <c r="AA1260" i="1" s="1"/>
  <c r="U1259" i="1"/>
  <c r="U1258" i="1"/>
  <c r="Z1258" i="1" s="1"/>
  <c r="U1257" i="1"/>
  <c r="Z1257" i="1" s="1"/>
  <c r="U1256" i="1"/>
  <c r="V1256" i="1" s="1"/>
  <c r="AA1256" i="1" s="1"/>
  <c r="U1255" i="1"/>
  <c r="V1255" i="1" s="1"/>
  <c r="AA1255" i="1" s="1"/>
  <c r="U1254" i="1"/>
  <c r="U1253" i="1"/>
  <c r="Z1253" i="1" s="1"/>
  <c r="U1252" i="1"/>
  <c r="V1252" i="1" s="1"/>
  <c r="AA1252" i="1" s="1"/>
  <c r="U1251" i="1"/>
  <c r="U1250" i="1"/>
  <c r="Z1250" i="1" s="1"/>
  <c r="U1249" i="1"/>
  <c r="Z1249" i="1" s="1"/>
  <c r="U1248" i="1"/>
  <c r="V1248" i="1" s="1"/>
  <c r="AA1248" i="1" s="1"/>
  <c r="U1247" i="1"/>
  <c r="V1247" i="1" s="1"/>
  <c r="AA1247" i="1" s="1"/>
  <c r="U1246" i="1"/>
  <c r="U1245" i="1"/>
  <c r="Z1245" i="1" s="1"/>
  <c r="U1244" i="1"/>
  <c r="V1244" i="1" s="1"/>
  <c r="AA1244" i="1" s="1"/>
  <c r="U1243" i="1"/>
  <c r="U1242" i="1"/>
  <c r="Z1242" i="1" s="1"/>
  <c r="U1241" i="1"/>
  <c r="Z1241" i="1" s="1"/>
  <c r="U1240" i="1"/>
  <c r="V1240" i="1" s="1"/>
  <c r="AA1240" i="1" s="1"/>
  <c r="U1239" i="1"/>
  <c r="V1239" i="1" s="1"/>
  <c r="AA1239" i="1" s="1"/>
  <c r="U1238" i="1"/>
  <c r="U1237" i="1"/>
  <c r="Z1237" i="1" s="1"/>
  <c r="U1236" i="1"/>
  <c r="V1236" i="1" s="1"/>
  <c r="AA1236" i="1" s="1"/>
  <c r="U1235" i="1"/>
  <c r="U1234" i="1"/>
  <c r="Z1234" i="1" s="1"/>
  <c r="U1233" i="1"/>
  <c r="U1232" i="1"/>
  <c r="V1232" i="1" s="1"/>
  <c r="AA1232" i="1" s="1"/>
  <c r="U1231" i="1"/>
  <c r="V1231" i="1" s="1"/>
  <c r="AA1231" i="1" s="1"/>
  <c r="U1230" i="1"/>
  <c r="U1229" i="1"/>
  <c r="U1228" i="1"/>
  <c r="V1228" i="1" s="1"/>
  <c r="AA1228" i="1" s="1"/>
  <c r="U1227" i="1"/>
  <c r="V1227" i="1" s="1"/>
  <c r="AA1227" i="1" s="1"/>
  <c r="U1226" i="1"/>
  <c r="Z1226" i="1" s="1"/>
  <c r="U1225" i="1"/>
  <c r="U1224" i="1"/>
  <c r="V1224" i="1" s="1"/>
  <c r="AA1224" i="1" s="1"/>
  <c r="U1223" i="1"/>
  <c r="V1223" i="1" s="1"/>
  <c r="AA1223" i="1" s="1"/>
  <c r="U1222" i="1"/>
  <c r="Z1222" i="1" s="1"/>
  <c r="U1221" i="1"/>
  <c r="U1220" i="1"/>
  <c r="V1220" i="1" s="1"/>
  <c r="AA1220" i="1" s="1"/>
  <c r="U1219" i="1"/>
  <c r="V1219" i="1" s="1"/>
  <c r="AA1219" i="1" s="1"/>
  <c r="U1218" i="1"/>
  <c r="Z1218" i="1" s="1"/>
  <c r="U1217" i="1"/>
  <c r="U1216" i="1"/>
  <c r="V1216" i="1" s="1"/>
  <c r="AA1216" i="1" s="1"/>
  <c r="U1215" i="1"/>
  <c r="V1215" i="1" s="1"/>
  <c r="AA1215" i="1" s="1"/>
  <c r="U1214" i="1"/>
  <c r="Z1214" i="1" s="1"/>
  <c r="U1213" i="1"/>
  <c r="U1212" i="1"/>
  <c r="V1212" i="1" s="1"/>
  <c r="AA1212" i="1" s="1"/>
  <c r="U1211" i="1"/>
  <c r="V1211" i="1" s="1"/>
  <c r="AA1211" i="1" s="1"/>
  <c r="U1210" i="1"/>
  <c r="Z1210" i="1" s="1"/>
  <c r="U1209" i="1"/>
  <c r="U1208" i="1"/>
  <c r="V1208" i="1" s="1"/>
  <c r="AA1208" i="1" s="1"/>
  <c r="U1207" i="1"/>
  <c r="V1207" i="1" s="1"/>
  <c r="AA1207" i="1" s="1"/>
  <c r="U1206" i="1"/>
  <c r="Z1206" i="1" s="1"/>
  <c r="U1205" i="1"/>
  <c r="U1204" i="1"/>
  <c r="V1204" i="1" s="1"/>
  <c r="AA1204" i="1" s="1"/>
  <c r="U1203" i="1"/>
  <c r="V1203" i="1" s="1"/>
  <c r="AA1203" i="1" s="1"/>
  <c r="U1202" i="1"/>
  <c r="Z1202" i="1" s="1"/>
  <c r="U1201" i="1"/>
  <c r="U1200" i="1"/>
  <c r="V1200" i="1" s="1"/>
  <c r="AA1200" i="1" s="1"/>
  <c r="U1199" i="1"/>
  <c r="V1199" i="1" s="1"/>
  <c r="AA1199" i="1" s="1"/>
  <c r="U1198" i="1"/>
  <c r="Z1198" i="1" s="1"/>
  <c r="U1197" i="1"/>
  <c r="U1196" i="1"/>
  <c r="V1196" i="1" s="1"/>
  <c r="AA1196" i="1" s="1"/>
  <c r="U1195" i="1"/>
  <c r="V1195" i="1" s="1"/>
  <c r="AA1195" i="1" s="1"/>
  <c r="U1194" i="1"/>
  <c r="Z1194" i="1" s="1"/>
  <c r="U1193" i="1"/>
  <c r="U1192" i="1"/>
  <c r="V1192" i="1" s="1"/>
  <c r="AA1192" i="1" s="1"/>
  <c r="U1191" i="1"/>
  <c r="V1191" i="1" s="1"/>
  <c r="AA1191" i="1" s="1"/>
  <c r="U1190" i="1"/>
  <c r="Z1190" i="1" s="1"/>
  <c r="U1189" i="1"/>
  <c r="U1188" i="1"/>
  <c r="V1188" i="1" s="1"/>
  <c r="AA1188" i="1" s="1"/>
  <c r="U1187" i="1"/>
  <c r="V1187" i="1" s="1"/>
  <c r="AA1187" i="1" s="1"/>
  <c r="U1186" i="1"/>
  <c r="Z1186" i="1" s="1"/>
  <c r="U1185" i="1"/>
  <c r="U1184" i="1"/>
  <c r="V1184" i="1" s="1"/>
  <c r="AA1184" i="1" s="1"/>
  <c r="U1183" i="1"/>
  <c r="V1183" i="1" s="1"/>
  <c r="AA1183" i="1" s="1"/>
  <c r="U1182" i="1"/>
  <c r="Z1182" i="1" s="1"/>
  <c r="U1181" i="1"/>
  <c r="U1180" i="1"/>
  <c r="V1180" i="1" s="1"/>
  <c r="AA1180" i="1" s="1"/>
  <c r="U1179" i="1"/>
  <c r="Z1179" i="1" s="1"/>
  <c r="U1178" i="1"/>
  <c r="Z1178" i="1" s="1"/>
  <c r="U1176" i="1"/>
  <c r="V1176" i="1" s="1"/>
  <c r="AA1176" i="1" s="1"/>
  <c r="U1175" i="1"/>
  <c r="V1175" i="1" s="1"/>
  <c r="AA1175" i="1" s="1"/>
  <c r="U1174" i="1"/>
  <c r="Z1174" i="1" s="1"/>
  <c r="U1173" i="1"/>
  <c r="U1172" i="1"/>
  <c r="V1172" i="1" s="1"/>
  <c r="AA1172" i="1" s="1"/>
  <c r="U1171" i="1"/>
  <c r="V1171" i="1" s="1"/>
  <c r="AA1171" i="1" s="1"/>
  <c r="U1170" i="1"/>
  <c r="Z1170" i="1" s="1"/>
  <c r="U1169" i="1"/>
  <c r="U1168" i="1"/>
  <c r="V1168" i="1" s="1"/>
  <c r="AA1168" i="1" s="1"/>
  <c r="U1167" i="1"/>
  <c r="Z1167" i="1" s="1"/>
  <c r="U1166" i="1"/>
  <c r="Z1166" i="1" s="1"/>
  <c r="U1165" i="1"/>
  <c r="U1164" i="1"/>
  <c r="V1164" i="1" s="1"/>
  <c r="AA1164" i="1" s="1"/>
  <c r="U1163" i="1"/>
  <c r="Z1163" i="1" s="1"/>
  <c r="U1162" i="1"/>
  <c r="Z1162" i="1" s="1"/>
  <c r="U1161" i="1"/>
  <c r="U1160" i="1"/>
  <c r="V1160" i="1" s="1"/>
  <c r="AA1160" i="1" s="1"/>
  <c r="U1159" i="1"/>
  <c r="V1159" i="1" s="1"/>
  <c r="AA1159" i="1" s="1"/>
  <c r="U1158" i="1"/>
  <c r="Z1158" i="1" s="1"/>
  <c r="U1157" i="1"/>
  <c r="U1156" i="1"/>
  <c r="V1156" i="1" s="1"/>
  <c r="AA1156" i="1" s="1"/>
  <c r="U1155" i="1"/>
  <c r="V1155" i="1" s="1"/>
  <c r="AA1155" i="1" s="1"/>
  <c r="U1154" i="1"/>
  <c r="Z1154" i="1" s="1"/>
  <c r="U1153" i="1"/>
  <c r="U1152" i="1"/>
  <c r="V1152" i="1" s="1"/>
  <c r="AA1152" i="1" s="1"/>
  <c r="U1151" i="1"/>
  <c r="V1151" i="1" s="1"/>
  <c r="AA1151" i="1" s="1"/>
  <c r="U1150" i="1"/>
  <c r="Z1150" i="1" s="1"/>
  <c r="U1149" i="1"/>
  <c r="U1148" i="1"/>
  <c r="V1148" i="1" s="1"/>
  <c r="AA1148" i="1" s="1"/>
  <c r="U1147" i="1"/>
  <c r="Z1147" i="1" s="1"/>
  <c r="U1146" i="1"/>
  <c r="Z1146" i="1" s="1"/>
  <c r="U1145" i="1"/>
  <c r="U1144" i="1"/>
  <c r="V1144" i="1" s="1"/>
  <c r="AA1144" i="1" s="1"/>
  <c r="U1143" i="1"/>
  <c r="V1143" i="1" s="1"/>
  <c r="AA1143" i="1" s="1"/>
  <c r="U1142" i="1"/>
  <c r="Z1142" i="1" s="1"/>
  <c r="U1141" i="1"/>
  <c r="U1140" i="1"/>
  <c r="V1140" i="1" s="1"/>
  <c r="AA1140" i="1" s="1"/>
  <c r="U1139" i="1"/>
  <c r="V1139" i="1" s="1"/>
  <c r="AA1139" i="1" s="1"/>
  <c r="U1138" i="1"/>
  <c r="Z1138" i="1" s="1"/>
  <c r="U1137" i="1"/>
  <c r="U1136" i="1"/>
  <c r="V1136" i="1" s="1"/>
  <c r="AA1136" i="1" s="1"/>
  <c r="U1135" i="1"/>
  <c r="V1135" i="1" s="1"/>
  <c r="AA1135" i="1" s="1"/>
  <c r="U1134" i="1"/>
  <c r="Z1134" i="1" s="1"/>
  <c r="U1133" i="1"/>
  <c r="U1132" i="1"/>
  <c r="V1132" i="1" s="1"/>
  <c r="AA1132" i="1" s="1"/>
  <c r="U1131" i="1"/>
  <c r="Z1131" i="1" s="1"/>
  <c r="U1130" i="1"/>
  <c r="Z1130" i="1" s="1"/>
  <c r="U1128" i="1"/>
  <c r="V1128" i="1" s="1"/>
  <c r="AA1128" i="1" s="1"/>
  <c r="U1127" i="1"/>
  <c r="V1127" i="1" s="1"/>
  <c r="AA1127" i="1" s="1"/>
  <c r="U1126" i="1"/>
  <c r="Z1126" i="1" s="1"/>
  <c r="U1125" i="1"/>
  <c r="U1124" i="1"/>
  <c r="V1124" i="1" s="1"/>
  <c r="AA1124" i="1" s="1"/>
  <c r="U1123" i="1"/>
  <c r="V1123" i="1" s="1"/>
  <c r="AA1123" i="1" s="1"/>
  <c r="U1122" i="1"/>
  <c r="Z1122" i="1" s="1"/>
  <c r="U1121" i="1"/>
  <c r="U1120" i="1"/>
  <c r="V1120" i="1" s="1"/>
  <c r="AA1120" i="1" s="1"/>
  <c r="U1119" i="1"/>
  <c r="V1119" i="1" s="1"/>
  <c r="AA1119" i="1" s="1"/>
  <c r="U1118" i="1"/>
  <c r="Z1118" i="1" s="1"/>
  <c r="U1117" i="1"/>
  <c r="U1116" i="1"/>
  <c r="V1116" i="1" s="1"/>
  <c r="AA1116" i="1" s="1"/>
  <c r="U1115" i="1"/>
  <c r="Z1115" i="1" s="1"/>
  <c r="U1114" i="1"/>
  <c r="Z1114" i="1" s="1"/>
  <c r="U1113" i="1"/>
  <c r="U1112" i="1"/>
  <c r="V1112" i="1" s="1"/>
  <c r="AA1112" i="1" s="1"/>
  <c r="U1111" i="1"/>
  <c r="V1111" i="1" s="1"/>
  <c r="AA1111" i="1" s="1"/>
  <c r="U1110" i="1"/>
  <c r="Z1110" i="1" s="1"/>
  <c r="U1109" i="1"/>
  <c r="U1108" i="1"/>
  <c r="V1108" i="1" s="1"/>
  <c r="AA1108" i="1" s="1"/>
  <c r="U1107" i="1"/>
  <c r="V1107" i="1" s="1"/>
  <c r="AA1107" i="1" s="1"/>
  <c r="U1106" i="1"/>
  <c r="Z1106" i="1" s="1"/>
  <c r="U1105" i="1"/>
  <c r="U1104" i="1"/>
  <c r="V1104" i="1" s="1"/>
  <c r="AA1104" i="1" s="1"/>
  <c r="U1103" i="1"/>
  <c r="Z1103" i="1" s="1"/>
  <c r="U1102" i="1"/>
  <c r="Z1102" i="1" s="1"/>
  <c r="U1101" i="1"/>
  <c r="U1100" i="1"/>
  <c r="V1100" i="1" s="1"/>
  <c r="AA1100" i="1" s="1"/>
  <c r="U1099" i="1"/>
  <c r="Z1099" i="1" s="1"/>
  <c r="U1098" i="1"/>
  <c r="Z1098" i="1" s="1"/>
  <c r="U1097" i="1"/>
  <c r="U1096" i="1"/>
  <c r="V1096" i="1" s="1"/>
  <c r="AA1096" i="1" s="1"/>
  <c r="U1095" i="1"/>
  <c r="V1095" i="1" s="1"/>
  <c r="AA1095" i="1" s="1"/>
  <c r="U1094" i="1"/>
  <c r="Z1094" i="1" s="1"/>
  <c r="U1093" i="1"/>
  <c r="U1092" i="1"/>
  <c r="V1092" i="1" s="1"/>
  <c r="AA1092" i="1" s="1"/>
  <c r="U1091" i="1"/>
  <c r="V1091" i="1" s="1"/>
  <c r="AA1091" i="1" s="1"/>
  <c r="U1090" i="1"/>
  <c r="Z1090" i="1" s="1"/>
  <c r="U1089" i="1"/>
  <c r="U1088" i="1"/>
  <c r="V1088" i="1" s="1"/>
  <c r="AA1088" i="1" s="1"/>
  <c r="U1087" i="1"/>
  <c r="V1087" i="1" s="1"/>
  <c r="AA1087" i="1" s="1"/>
  <c r="U1086" i="1"/>
  <c r="Z1086" i="1" s="1"/>
  <c r="U1085" i="1"/>
  <c r="U1084" i="1"/>
  <c r="V1084" i="1" s="1"/>
  <c r="AA1084" i="1" s="1"/>
  <c r="U1083" i="1"/>
  <c r="Z1083" i="1" s="1"/>
  <c r="U1082" i="1"/>
  <c r="Z1082" i="1" s="1"/>
  <c r="U1081" i="1"/>
  <c r="U1080" i="1"/>
  <c r="V1080" i="1" s="1"/>
  <c r="AA1080" i="1" s="1"/>
  <c r="U1079" i="1"/>
  <c r="V1079" i="1" s="1"/>
  <c r="AA1079" i="1" s="1"/>
  <c r="U1078" i="1"/>
  <c r="Z1078" i="1" s="1"/>
  <c r="U1077" i="1"/>
  <c r="U1076" i="1"/>
  <c r="V1076" i="1" s="1"/>
  <c r="AA1076" i="1" s="1"/>
  <c r="U1075" i="1"/>
  <c r="V1075" i="1" s="1"/>
  <c r="AA1075" i="1" s="1"/>
  <c r="U1074" i="1"/>
  <c r="Z1074" i="1" s="1"/>
  <c r="U1073" i="1"/>
  <c r="U1072" i="1"/>
  <c r="V1072" i="1" s="1"/>
  <c r="AA1072" i="1" s="1"/>
  <c r="U1071" i="1"/>
  <c r="V1071" i="1" s="1"/>
  <c r="AA1071" i="1" s="1"/>
  <c r="U1070" i="1"/>
  <c r="Z1070" i="1" s="1"/>
  <c r="U1069" i="1"/>
  <c r="U1068" i="1"/>
  <c r="V1068" i="1" s="1"/>
  <c r="AA1068" i="1" s="1"/>
  <c r="U1067" i="1"/>
  <c r="Z1067" i="1" s="1"/>
  <c r="U1066" i="1"/>
  <c r="Z1066" i="1" s="1"/>
  <c r="U1065" i="1"/>
  <c r="U1064" i="1"/>
  <c r="V1064" i="1" s="1"/>
  <c r="AA1064" i="1" s="1"/>
  <c r="U1063" i="1"/>
  <c r="V1063" i="1" s="1"/>
  <c r="AA1063" i="1" s="1"/>
  <c r="U1062" i="1"/>
  <c r="Z1062" i="1" s="1"/>
  <c r="U1061" i="1"/>
  <c r="U1060" i="1"/>
  <c r="V1060" i="1" s="1"/>
  <c r="AA1060" i="1" s="1"/>
  <c r="U1059" i="1"/>
  <c r="V1059" i="1" s="1"/>
  <c r="AA1059" i="1" s="1"/>
  <c r="U1058" i="1"/>
  <c r="Z1058" i="1" s="1"/>
  <c r="U1057" i="1"/>
  <c r="U1056" i="1"/>
  <c r="V1056" i="1" s="1"/>
  <c r="AA1056" i="1" s="1"/>
  <c r="U1055" i="1"/>
  <c r="V1055" i="1" s="1"/>
  <c r="AA1055" i="1" s="1"/>
  <c r="U1054" i="1"/>
  <c r="Z1054" i="1" s="1"/>
  <c r="U1053" i="1"/>
  <c r="U1052" i="1"/>
  <c r="V1052" i="1" s="1"/>
  <c r="AA1052" i="1" s="1"/>
  <c r="U1051" i="1"/>
  <c r="Z1051" i="1" s="1"/>
  <c r="U1050" i="1"/>
  <c r="Z1050" i="1" s="1"/>
  <c r="U1049" i="1"/>
  <c r="U1048" i="1"/>
  <c r="V1048" i="1" s="1"/>
  <c r="AA1048" i="1" s="1"/>
  <c r="U1047" i="1"/>
  <c r="V1047" i="1" s="1"/>
  <c r="AA1047" i="1" s="1"/>
  <c r="U1046" i="1"/>
  <c r="Z1046" i="1" s="1"/>
  <c r="U1045" i="1"/>
  <c r="Z1045" i="1" s="1"/>
  <c r="U1044" i="1"/>
  <c r="V1044" i="1" s="1"/>
  <c r="AA1044" i="1" s="1"/>
  <c r="U1043" i="1"/>
  <c r="V1043" i="1" s="1"/>
  <c r="AA1043" i="1" s="1"/>
  <c r="U1042" i="1"/>
  <c r="Z1042" i="1" s="1"/>
  <c r="U1041" i="1"/>
  <c r="Z1041" i="1" s="1"/>
  <c r="U1040" i="1"/>
  <c r="V1040" i="1" s="1"/>
  <c r="AA1040" i="1" s="1"/>
  <c r="U1039" i="1"/>
  <c r="V1039" i="1" s="1"/>
  <c r="AA1039" i="1" s="1"/>
  <c r="U1038" i="1"/>
  <c r="V1038" i="1" s="1"/>
  <c r="AA1038" i="1" s="1"/>
  <c r="U1037" i="1"/>
  <c r="Z1037" i="1" s="1"/>
  <c r="U1036" i="1"/>
  <c r="V1036" i="1" s="1"/>
  <c r="AA1036" i="1" s="1"/>
  <c r="U1035" i="1"/>
  <c r="V1035" i="1" s="1"/>
  <c r="AA1035" i="1" s="1"/>
  <c r="U1034" i="1"/>
  <c r="V1034" i="1" s="1"/>
  <c r="AA1034" i="1" s="1"/>
  <c r="U1033" i="1"/>
  <c r="Z1033" i="1" s="1"/>
  <c r="U1032" i="1"/>
  <c r="V1032" i="1" s="1"/>
  <c r="AA1032" i="1" s="1"/>
  <c r="U1031" i="1"/>
  <c r="V1031" i="1" s="1"/>
  <c r="AA1031" i="1" s="1"/>
  <c r="U1030" i="1"/>
  <c r="Z1030" i="1" s="1"/>
  <c r="U1029" i="1"/>
  <c r="Z1029" i="1" s="1"/>
  <c r="U1028" i="1"/>
  <c r="V1028" i="1" s="1"/>
  <c r="AA1028" i="1" s="1"/>
  <c r="U1027" i="1"/>
  <c r="V1027" i="1" s="1"/>
  <c r="AA1027" i="1" s="1"/>
  <c r="U1026" i="1"/>
  <c r="Z1026" i="1" s="1"/>
  <c r="U1025" i="1"/>
  <c r="Z1025" i="1" s="1"/>
  <c r="U1024" i="1"/>
  <c r="V1024" i="1" s="1"/>
  <c r="AA1024" i="1" s="1"/>
  <c r="U1023" i="1"/>
  <c r="V1023" i="1" s="1"/>
  <c r="AA1023" i="1" s="1"/>
  <c r="U1022" i="1"/>
  <c r="V1022" i="1" s="1"/>
  <c r="AA1022" i="1" s="1"/>
  <c r="U1021" i="1"/>
  <c r="Z1021" i="1" s="1"/>
  <c r="U1020" i="1"/>
  <c r="V1020" i="1" s="1"/>
  <c r="AA1020" i="1" s="1"/>
  <c r="U1019" i="1"/>
  <c r="V1019" i="1" s="1"/>
  <c r="AA1019" i="1" s="1"/>
  <c r="U1018" i="1"/>
  <c r="V1018" i="1" s="1"/>
  <c r="AA1018" i="1" s="1"/>
  <c r="U1017" i="1"/>
  <c r="Z1017" i="1" s="1"/>
  <c r="U1016" i="1"/>
  <c r="V1016" i="1" s="1"/>
  <c r="AA1016" i="1" s="1"/>
  <c r="U1015" i="1"/>
  <c r="V1015" i="1" s="1"/>
  <c r="AA1015" i="1" s="1"/>
  <c r="U1014" i="1"/>
  <c r="Z1014" i="1" s="1"/>
  <c r="U1013" i="1"/>
  <c r="Z1013" i="1" s="1"/>
  <c r="U1012" i="1"/>
  <c r="V1012" i="1" s="1"/>
  <c r="AA1012" i="1" s="1"/>
  <c r="U1011" i="1"/>
  <c r="V1011" i="1" s="1"/>
  <c r="AA1011" i="1" s="1"/>
  <c r="U1010" i="1"/>
  <c r="Z1010" i="1" s="1"/>
  <c r="U1009" i="1"/>
  <c r="Z1009" i="1" s="1"/>
  <c r="U1008" i="1"/>
  <c r="V1008" i="1" s="1"/>
  <c r="AA1008" i="1" s="1"/>
  <c r="U1007" i="1"/>
  <c r="V1007" i="1" s="1"/>
  <c r="AA1007" i="1" s="1"/>
  <c r="U1006" i="1"/>
  <c r="V1006" i="1" s="1"/>
  <c r="AA1006" i="1" s="1"/>
  <c r="U1005" i="1"/>
  <c r="Z1005" i="1" s="1"/>
  <c r="U1004" i="1"/>
  <c r="V1004" i="1" s="1"/>
  <c r="AA1004" i="1" s="1"/>
  <c r="U1003" i="1"/>
  <c r="V1003" i="1" s="1"/>
  <c r="AA1003" i="1" s="1"/>
  <c r="U1002" i="1"/>
  <c r="V1002" i="1" s="1"/>
  <c r="AA1002" i="1" s="1"/>
  <c r="U1001" i="1"/>
  <c r="Z1001" i="1" s="1"/>
  <c r="U1000" i="1"/>
  <c r="V1000" i="1" s="1"/>
  <c r="AA1000" i="1" s="1"/>
  <c r="U999" i="1"/>
  <c r="V999" i="1" s="1"/>
  <c r="AA999" i="1" s="1"/>
  <c r="U998" i="1"/>
  <c r="Z998" i="1" s="1"/>
  <c r="U997" i="1"/>
  <c r="Z997" i="1" s="1"/>
  <c r="U996" i="1"/>
  <c r="V996" i="1" s="1"/>
  <c r="AA996" i="1" s="1"/>
  <c r="U995" i="1"/>
  <c r="Z995" i="1" s="1"/>
  <c r="U994" i="1"/>
  <c r="Z994" i="1" s="1"/>
  <c r="U993" i="1"/>
  <c r="Z993" i="1" s="1"/>
  <c r="U992" i="1"/>
  <c r="V992" i="1" s="1"/>
  <c r="AA992" i="1" s="1"/>
  <c r="U991" i="1"/>
  <c r="Z991" i="1" s="1"/>
  <c r="U990" i="1"/>
  <c r="Z990" i="1" s="1"/>
  <c r="U989" i="1"/>
  <c r="Z989" i="1" s="1"/>
  <c r="U988" i="1"/>
  <c r="V988" i="1" s="1"/>
  <c r="AA988" i="1" s="1"/>
  <c r="U987" i="1"/>
  <c r="Z987" i="1" s="1"/>
  <c r="U986" i="1"/>
  <c r="Z986" i="1" s="1"/>
  <c r="U985" i="1"/>
  <c r="Z985" i="1" s="1"/>
  <c r="U984" i="1"/>
  <c r="V984" i="1" s="1"/>
  <c r="AA984" i="1" s="1"/>
  <c r="U983" i="1"/>
  <c r="Z983" i="1" s="1"/>
  <c r="U982" i="1"/>
  <c r="Z982" i="1" s="1"/>
  <c r="U981" i="1"/>
  <c r="Z981" i="1" s="1"/>
  <c r="U980" i="1"/>
  <c r="V980" i="1" s="1"/>
  <c r="AA980" i="1" s="1"/>
  <c r="U979" i="1"/>
  <c r="Z979" i="1" s="1"/>
  <c r="U978" i="1"/>
  <c r="Z978" i="1" s="1"/>
  <c r="U977" i="1"/>
  <c r="Z977" i="1" s="1"/>
  <c r="U976" i="1"/>
  <c r="V976" i="1" s="1"/>
  <c r="AA976" i="1" s="1"/>
  <c r="U975" i="1"/>
  <c r="Z975" i="1" s="1"/>
  <c r="U974" i="1"/>
  <c r="Z974" i="1" s="1"/>
  <c r="U973" i="1"/>
  <c r="Z973" i="1" s="1"/>
  <c r="U972" i="1"/>
  <c r="V972" i="1" s="1"/>
  <c r="AA972" i="1" s="1"/>
  <c r="U971" i="1"/>
  <c r="Z971" i="1" s="1"/>
  <c r="U970" i="1"/>
  <c r="Z970" i="1" s="1"/>
  <c r="U969" i="1"/>
  <c r="Z969" i="1" s="1"/>
  <c r="U968" i="1"/>
  <c r="V968" i="1" s="1"/>
  <c r="AA968" i="1" s="1"/>
  <c r="U967" i="1"/>
  <c r="Z967" i="1" s="1"/>
  <c r="U966" i="1"/>
  <c r="Z966" i="1" s="1"/>
  <c r="U965" i="1"/>
  <c r="Z965" i="1" s="1"/>
  <c r="U964" i="1"/>
  <c r="V964" i="1" s="1"/>
  <c r="AA964" i="1" s="1"/>
  <c r="U963" i="1"/>
  <c r="Z963" i="1" s="1"/>
  <c r="U962" i="1"/>
  <c r="Z962" i="1" s="1"/>
  <c r="U961" i="1"/>
  <c r="Z961" i="1" s="1"/>
  <c r="U960" i="1"/>
  <c r="V960" i="1" s="1"/>
  <c r="AA960" i="1" s="1"/>
  <c r="U959" i="1"/>
  <c r="Z959" i="1" s="1"/>
  <c r="U958" i="1"/>
  <c r="Z958" i="1" s="1"/>
  <c r="U957" i="1"/>
  <c r="Z957" i="1" s="1"/>
  <c r="U956" i="1"/>
  <c r="V956" i="1" s="1"/>
  <c r="AA956" i="1" s="1"/>
  <c r="U955" i="1"/>
  <c r="Z955" i="1" s="1"/>
  <c r="U954" i="1"/>
  <c r="Z954" i="1" s="1"/>
  <c r="U953" i="1"/>
  <c r="Z953" i="1" s="1"/>
  <c r="U952" i="1"/>
  <c r="V952" i="1" s="1"/>
  <c r="AA952" i="1" s="1"/>
  <c r="U951" i="1"/>
  <c r="Z951" i="1" s="1"/>
  <c r="U950" i="1"/>
  <c r="Z950" i="1" s="1"/>
  <c r="U949" i="1"/>
  <c r="Z949" i="1" s="1"/>
  <c r="U948" i="1"/>
  <c r="V948" i="1" s="1"/>
  <c r="AA948" i="1" s="1"/>
  <c r="U947" i="1"/>
  <c r="Z947" i="1" s="1"/>
  <c r="U946" i="1"/>
  <c r="Z946" i="1" s="1"/>
  <c r="U945" i="1"/>
  <c r="Z945" i="1" s="1"/>
  <c r="U944" i="1"/>
  <c r="V944" i="1" s="1"/>
  <c r="AA944" i="1" s="1"/>
  <c r="U943" i="1"/>
  <c r="Z943" i="1" s="1"/>
  <c r="U942" i="1"/>
  <c r="Z942" i="1" s="1"/>
  <c r="U941" i="1"/>
  <c r="Z941" i="1" s="1"/>
  <c r="U940" i="1"/>
  <c r="V940" i="1" s="1"/>
  <c r="AA940" i="1" s="1"/>
  <c r="U939" i="1"/>
  <c r="Z939" i="1" s="1"/>
  <c r="U938" i="1"/>
  <c r="Z938" i="1" s="1"/>
  <c r="U937" i="1"/>
  <c r="Z937" i="1" s="1"/>
  <c r="U936" i="1"/>
  <c r="V936" i="1" s="1"/>
  <c r="AA936" i="1" s="1"/>
  <c r="U935" i="1"/>
  <c r="Z935" i="1" s="1"/>
  <c r="U934" i="1"/>
  <c r="Z934" i="1" s="1"/>
  <c r="U933" i="1"/>
  <c r="Z933" i="1" s="1"/>
  <c r="U932" i="1"/>
  <c r="V932" i="1" s="1"/>
  <c r="AA932" i="1" s="1"/>
  <c r="U931" i="1"/>
  <c r="Z931" i="1" s="1"/>
  <c r="U930" i="1"/>
  <c r="Z930" i="1" s="1"/>
  <c r="U929" i="1"/>
  <c r="Z929" i="1" s="1"/>
  <c r="U928" i="1"/>
  <c r="V928" i="1" s="1"/>
  <c r="AA928" i="1" s="1"/>
  <c r="U927" i="1"/>
  <c r="Z927" i="1" s="1"/>
  <c r="U926" i="1"/>
  <c r="Z926" i="1" s="1"/>
  <c r="U925" i="1"/>
  <c r="Z925" i="1" s="1"/>
  <c r="U924" i="1"/>
  <c r="V924" i="1" s="1"/>
  <c r="AA924" i="1" s="1"/>
  <c r="U923" i="1"/>
  <c r="Z923" i="1" s="1"/>
  <c r="U922" i="1"/>
  <c r="Z922" i="1" s="1"/>
  <c r="U921" i="1"/>
  <c r="Z921" i="1" s="1"/>
  <c r="U920" i="1"/>
  <c r="V920" i="1" s="1"/>
  <c r="AA920" i="1" s="1"/>
  <c r="U919" i="1"/>
  <c r="Z919" i="1" s="1"/>
  <c r="U918" i="1"/>
  <c r="Z918" i="1" s="1"/>
  <c r="U917" i="1"/>
  <c r="Z917" i="1" s="1"/>
  <c r="U916" i="1"/>
  <c r="V916" i="1" s="1"/>
  <c r="AA916" i="1" s="1"/>
  <c r="U915" i="1"/>
  <c r="Z915" i="1" s="1"/>
  <c r="U914" i="1"/>
  <c r="Z914" i="1" s="1"/>
  <c r="U913" i="1"/>
  <c r="Z913" i="1" s="1"/>
  <c r="U912" i="1"/>
  <c r="V912" i="1" s="1"/>
  <c r="AA912" i="1" s="1"/>
  <c r="U911" i="1"/>
  <c r="Z911" i="1" s="1"/>
  <c r="U910" i="1"/>
  <c r="Z910" i="1" s="1"/>
  <c r="U909" i="1"/>
  <c r="Z909" i="1" s="1"/>
  <c r="U908" i="1"/>
  <c r="V908" i="1" s="1"/>
  <c r="AA908" i="1" s="1"/>
  <c r="U907" i="1"/>
  <c r="Z907" i="1" s="1"/>
  <c r="U906" i="1"/>
  <c r="Z906" i="1" s="1"/>
  <c r="U905" i="1"/>
  <c r="Z905" i="1" s="1"/>
  <c r="U904" i="1"/>
  <c r="V904" i="1" s="1"/>
  <c r="AA904" i="1" s="1"/>
  <c r="U903" i="1"/>
  <c r="Z903" i="1" s="1"/>
  <c r="U902" i="1"/>
  <c r="Z902" i="1" s="1"/>
  <c r="U901" i="1"/>
  <c r="Z901" i="1" s="1"/>
  <c r="U900" i="1"/>
  <c r="V900" i="1" s="1"/>
  <c r="AA900" i="1" s="1"/>
  <c r="U899" i="1"/>
  <c r="Z899" i="1" s="1"/>
  <c r="U898" i="1"/>
  <c r="Z898" i="1" s="1"/>
  <c r="U897" i="1"/>
  <c r="Z897" i="1" s="1"/>
  <c r="U896" i="1"/>
  <c r="V896" i="1" s="1"/>
  <c r="AA896" i="1" s="1"/>
  <c r="U895" i="1"/>
  <c r="Z895" i="1" s="1"/>
  <c r="U894" i="1"/>
  <c r="Z894" i="1" s="1"/>
  <c r="U893" i="1"/>
  <c r="Z893" i="1" s="1"/>
  <c r="U892" i="1"/>
  <c r="V892" i="1" s="1"/>
  <c r="AA892" i="1" s="1"/>
  <c r="U891" i="1"/>
  <c r="Z891" i="1" s="1"/>
  <c r="U890" i="1"/>
  <c r="Z890" i="1" s="1"/>
  <c r="U889" i="1"/>
  <c r="Z889" i="1" s="1"/>
  <c r="U888" i="1"/>
  <c r="V888" i="1" s="1"/>
  <c r="AA888" i="1" s="1"/>
  <c r="U887" i="1"/>
  <c r="Z887" i="1" s="1"/>
  <c r="U886" i="1"/>
  <c r="Z886" i="1" s="1"/>
  <c r="U885" i="1"/>
  <c r="Z885" i="1" s="1"/>
  <c r="U884" i="1"/>
  <c r="V884" i="1" s="1"/>
  <c r="AA884" i="1" s="1"/>
  <c r="U883" i="1"/>
  <c r="Z883" i="1" s="1"/>
  <c r="U882" i="1"/>
  <c r="Z882" i="1" s="1"/>
  <c r="U881" i="1"/>
  <c r="Z881" i="1" s="1"/>
  <c r="U880" i="1"/>
  <c r="V880" i="1" s="1"/>
  <c r="AA880" i="1" s="1"/>
  <c r="U879" i="1"/>
  <c r="Z879" i="1" s="1"/>
  <c r="U878" i="1"/>
  <c r="Z878" i="1" s="1"/>
  <c r="U877" i="1"/>
  <c r="Z877" i="1" s="1"/>
  <c r="U876" i="1"/>
  <c r="V876" i="1" s="1"/>
  <c r="AA876" i="1" s="1"/>
  <c r="U875" i="1"/>
  <c r="Z875" i="1" s="1"/>
  <c r="U874" i="1"/>
  <c r="Z874" i="1" s="1"/>
  <c r="U873" i="1"/>
  <c r="Z873" i="1" s="1"/>
  <c r="U872" i="1"/>
  <c r="V872" i="1" s="1"/>
  <c r="AA872" i="1" s="1"/>
  <c r="U871" i="1"/>
  <c r="Z871" i="1" s="1"/>
  <c r="U870" i="1"/>
  <c r="Z870" i="1" s="1"/>
  <c r="U869" i="1"/>
  <c r="Z869" i="1" s="1"/>
  <c r="U868" i="1"/>
  <c r="V868" i="1" s="1"/>
  <c r="AA868" i="1" s="1"/>
  <c r="U867" i="1"/>
  <c r="Z867" i="1" s="1"/>
  <c r="U866" i="1"/>
  <c r="Z866" i="1" s="1"/>
  <c r="U865" i="1"/>
  <c r="Z865" i="1" s="1"/>
  <c r="U864" i="1"/>
  <c r="V864" i="1" s="1"/>
  <c r="AA864" i="1" s="1"/>
  <c r="U863" i="1"/>
  <c r="Z863" i="1" s="1"/>
  <c r="U862" i="1"/>
  <c r="Z862" i="1" s="1"/>
  <c r="U861" i="1"/>
  <c r="Z861" i="1" s="1"/>
  <c r="U860" i="1"/>
  <c r="V860" i="1" s="1"/>
  <c r="AA860" i="1" s="1"/>
  <c r="U859" i="1"/>
  <c r="Z859" i="1" s="1"/>
  <c r="U858" i="1"/>
  <c r="Z858" i="1" s="1"/>
  <c r="U857" i="1"/>
  <c r="Z857" i="1" s="1"/>
  <c r="U856" i="1"/>
  <c r="V856" i="1" s="1"/>
  <c r="AA856" i="1" s="1"/>
  <c r="U855" i="1"/>
  <c r="Z855" i="1" s="1"/>
  <c r="U854" i="1"/>
  <c r="Z854" i="1" s="1"/>
  <c r="U853" i="1"/>
  <c r="Z853" i="1" s="1"/>
  <c r="U852" i="1"/>
  <c r="V852" i="1" s="1"/>
  <c r="AA852" i="1" s="1"/>
  <c r="U851" i="1"/>
  <c r="Z851" i="1" s="1"/>
  <c r="U850" i="1"/>
  <c r="Z850" i="1" s="1"/>
  <c r="U849" i="1"/>
  <c r="Z849" i="1" s="1"/>
  <c r="U848" i="1"/>
  <c r="V848" i="1" s="1"/>
  <c r="AA848" i="1" s="1"/>
  <c r="U847" i="1"/>
  <c r="Z847" i="1" s="1"/>
  <c r="U846" i="1"/>
  <c r="Z846" i="1" s="1"/>
  <c r="U845" i="1"/>
  <c r="Z845" i="1" s="1"/>
  <c r="U844" i="1"/>
  <c r="V844" i="1" s="1"/>
  <c r="AA844" i="1" s="1"/>
  <c r="U843" i="1"/>
  <c r="Z843" i="1" s="1"/>
  <c r="U842" i="1"/>
  <c r="Z842" i="1" s="1"/>
  <c r="U841" i="1"/>
  <c r="Z841" i="1" s="1"/>
  <c r="U840" i="1"/>
  <c r="V840" i="1" s="1"/>
  <c r="AA840" i="1" s="1"/>
  <c r="U839" i="1"/>
  <c r="Z839" i="1" s="1"/>
  <c r="U838" i="1"/>
  <c r="Z838" i="1" s="1"/>
  <c r="U837" i="1"/>
  <c r="Z837" i="1" s="1"/>
  <c r="U836" i="1"/>
  <c r="V836" i="1" s="1"/>
  <c r="AA836" i="1" s="1"/>
  <c r="U835" i="1"/>
  <c r="Z835" i="1" s="1"/>
  <c r="U834" i="1"/>
  <c r="Z834" i="1" s="1"/>
  <c r="U833" i="1"/>
  <c r="Z833" i="1" s="1"/>
  <c r="U832" i="1"/>
  <c r="V832" i="1" s="1"/>
  <c r="AA832" i="1" s="1"/>
  <c r="U831" i="1"/>
  <c r="Z831" i="1" s="1"/>
  <c r="U830" i="1"/>
  <c r="Z830" i="1" s="1"/>
  <c r="U829" i="1"/>
  <c r="Z829" i="1" s="1"/>
  <c r="U828" i="1"/>
  <c r="V828" i="1" s="1"/>
  <c r="AA828" i="1" s="1"/>
  <c r="U827" i="1"/>
  <c r="Z827" i="1" s="1"/>
  <c r="U826" i="1"/>
  <c r="Z826" i="1" s="1"/>
  <c r="U825" i="1"/>
  <c r="Z825" i="1" s="1"/>
  <c r="U824" i="1"/>
  <c r="V824" i="1" s="1"/>
  <c r="AA824" i="1" s="1"/>
  <c r="U823" i="1"/>
  <c r="Z823" i="1" s="1"/>
  <c r="U822" i="1"/>
  <c r="Z822" i="1" s="1"/>
  <c r="U821" i="1"/>
  <c r="Z821" i="1" s="1"/>
  <c r="U820" i="1"/>
  <c r="V820" i="1" s="1"/>
  <c r="AA820" i="1" s="1"/>
  <c r="U819" i="1"/>
  <c r="Z819" i="1" s="1"/>
  <c r="U818" i="1"/>
  <c r="Z818" i="1" s="1"/>
  <c r="U817" i="1"/>
  <c r="Z817" i="1" s="1"/>
  <c r="U816" i="1"/>
  <c r="V816" i="1" s="1"/>
  <c r="AA816" i="1" s="1"/>
  <c r="U815" i="1"/>
  <c r="Z815" i="1" s="1"/>
  <c r="U814" i="1"/>
  <c r="Z814" i="1" s="1"/>
  <c r="U813" i="1"/>
  <c r="Z813" i="1" s="1"/>
  <c r="U812" i="1"/>
  <c r="V812" i="1" s="1"/>
  <c r="AA812" i="1" s="1"/>
  <c r="U811" i="1"/>
  <c r="Z811" i="1" s="1"/>
  <c r="U810" i="1"/>
  <c r="Z810" i="1" s="1"/>
  <c r="U809" i="1"/>
  <c r="Z809" i="1" s="1"/>
  <c r="U808" i="1"/>
  <c r="V808" i="1" s="1"/>
  <c r="AA808" i="1" s="1"/>
  <c r="U807" i="1"/>
  <c r="Z807" i="1" s="1"/>
  <c r="U806" i="1"/>
  <c r="Z806" i="1" s="1"/>
  <c r="U805" i="1"/>
  <c r="Z805" i="1" s="1"/>
  <c r="U804" i="1"/>
  <c r="V804" i="1" s="1"/>
  <c r="AA804" i="1" s="1"/>
  <c r="U803" i="1"/>
  <c r="Z803" i="1" s="1"/>
  <c r="U802" i="1"/>
  <c r="Z802" i="1" s="1"/>
  <c r="U801" i="1"/>
  <c r="Z801" i="1" s="1"/>
  <c r="U800" i="1"/>
  <c r="V800" i="1" s="1"/>
  <c r="AA800" i="1" s="1"/>
  <c r="U799" i="1"/>
  <c r="Z799" i="1" s="1"/>
  <c r="U798" i="1"/>
  <c r="Z798" i="1" s="1"/>
  <c r="U797" i="1"/>
  <c r="Z797" i="1" s="1"/>
  <c r="U796" i="1"/>
  <c r="V796" i="1" s="1"/>
  <c r="AA796" i="1" s="1"/>
  <c r="U795" i="1"/>
  <c r="Z795" i="1" s="1"/>
  <c r="U794" i="1"/>
  <c r="Z794" i="1" s="1"/>
  <c r="U793" i="1"/>
  <c r="Z793" i="1" s="1"/>
  <c r="U792" i="1"/>
  <c r="V792" i="1" s="1"/>
  <c r="AA792" i="1" s="1"/>
  <c r="U791" i="1"/>
  <c r="Z791" i="1" s="1"/>
  <c r="U790" i="1"/>
  <c r="Z790" i="1" s="1"/>
  <c r="U789" i="1"/>
  <c r="Z789" i="1" s="1"/>
  <c r="U788" i="1"/>
  <c r="V788" i="1" s="1"/>
  <c r="AA788" i="1" s="1"/>
  <c r="U787" i="1"/>
  <c r="Z787" i="1" s="1"/>
  <c r="U786" i="1"/>
  <c r="Z786" i="1" s="1"/>
  <c r="U785" i="1"/>
  <c r="Z785" i="1" s="1"/>
  <c r="U784" i="1"/>
  <c r="V784" i="1" s="1"/>
  <c r="AA784" i="1" s="1"/>
  <c r="U783" i="1"/>
  <c r="Z783" i="1" s="1"/>
  <c r="U782" i="1"/>
  <c r="Z782" i="1" s="1"/>
  <c r="U781" i="1"/>
  <c r="Z781" i="1" s="1"/>
  <c r="U780" i="1"/>
  <c r="V780" i="1" s="1"/>
  <c r="AA780" i="1" s="1"/>
  <c r="U779" i="1"/>
  <c r="Z779" i="1" s="1"/>
  <c r="U778" i="1"/>
  <c r="Z778" i="1" s="1"/>
  <c r="U777" i="1"/>
  <c r="Z777" i="1" s="1"/>
  <c r="U776" i="1"/>
  <c r="V776" i="1" s="1"/>
  <c r="AA776" i="1" s="1"/>
  <c r="U775" i="1"/>
  <c r="Z775" i="1" s="1"/>
  <c r="U774" i="1"/>
  <c r="Z774" i="1" s="1"/>
  <c r="U773" i="1"/>
  <c r="Z773" i="1" s="1"/>
  <c r="U772" i="1"/>
  <c r="V772" i="1" s="1"/>
  <c r="AA772" i="1" s="1"/>
  <c r="U771" i="1"/>
  <c r="Z771" i="1" s="1"/>
  <c r="U770" i="1"/>
  <c r="Z770" i="1" s="1"/>
  <c r="U769" i="1"/>
  <c r="Z769" i="1" s="1"/>
  <c r="U768" i="1"/>
  <c r="V768" i="1" s="1"/>
  <c r="AA768" i="1" s="1"/>
  <c r="U767" i="1"/>
  <c r="Z767" i="1" s="1"/>
  <c r="U766" i="1"/>
  <c r="Z766" i="1" s="1"/>
  <c r="U765" i="1"/>
  <c r="Z765" i="1" s="1"/>
  <c r="U764" i="1"/>
  <c r="V764" i="1" s="1"/>
  <c r="AA764" i="1" s="1"/>
  <c r="U763" i="1"/>
  <c r="Z763" i="1" s="1"/>
  <c r="U762" i="1"/>
  <c r="Z762" i="1" s="1"/>
  <c r="U761" i="1"/>
  <c r="Z761" i="1" s="1"/>
  <c r="U760" i="1"/>
  <c r="V760" i="1" s="1"/>
  <c r="AA760" i="1" s="1"/>
  <c r="U759" i="1"/>
  <c r="Z759" i="1" s="1"/>
  <c r="U758" i="1"/>
  <c r="Z758" i="1" s="1"/>
  <c r="U757" i="1"/>
  <c r="Z757" i="1" s="1"/>
  <c r="U756" i="1"/>
  <c r="V756" i="1" s="1"/>
  <c r="AA756" i="1" s="1"/>
  <c r="U755" i="1"/>
  <c r="Z755" i="1" s="1"/>
  <c r="U754" i="1"/>
  <c r="V754" i="1" s="1"/>
  <c r="AA754" i="1" s="1"/>
  <c r="U753" i="1"/>
  <c r="Z753" i="1" s="1"/>
  <c r="U752" i="1"/>
  <c r="Z752" i="1" s="1"/>
  <c r="U751" i="1"/>
  <c r="Z751" i="1" s="1"/>
  <c r="U750" i="1"/>
  <c r="V750" i="1" s="1"/>
  <c r="AA750" i="1" s="1"/>
  <c r="U749" i="1"/>
  <c r="Z749" i="1" s="1"/>
  <c r="U748" i="1"/>
  <c r="Z748" i="1" s="1"/>
  <c r="U747" i="1"/>
  <c r="Z747" i="1" s="1"/>
  <c r="U746" i="1"/>
  <c r="V746" i="1" s="1"/>
  <c r="AA746" i="1" s="1"/>
  <c r="U745" i="1"/>
  <c r="Z745" i="1" s="1"/>
  <c r="U744" i="1"/>
  <c r="Z744" i="1" s="1"/>
  <c r="U743" i="1"/>
  <c r="Z743" i="1" s="1"/>
  <c r="U742" i="1"/>
  <c r="Z742" i="1" s="1"/>
  <c r="U741" i="1"/>
  <c r="Z741" i="1" s="1"/>
  <c r="U740" i="1"/>
  <c r="Z740" i="1" s="1"/>
  <c r="U739" i="1"/>
  <c r="Z739" i="1" s="1"/>
  <c r="U738" i="1"/>
  <c r="Z738" i="1" s="1"/>
  <c r="U737" i="1"/>
  <c r="Z737" i="1" s="1"/>
  <c r="U736" i="1"/>
  <c r="Z736" i="1" s="1"/>
  <c r="U735" i="1"/>
  <c r="Z735" i="1" s="1"/>
  <c r="U734" i="1"/>
  <c r="Z734" i="1" s="1"/>
  <c r="U733" i="1"/>
  <c r="Z733" i="1" s="1"/>
  <c r="U732" i="1"/>
  <c r="Z732" i="1" s="1"/>
  <c r="U731" i="1"/>
  <c r="Z731" i="1" s="1"/>
  <c r="U730" i="1"/>
  <c r="Z730" i="1" s="1"/>
  <c r="U729" i="1"/>
  <c r="Z729" i="1" s="1"/>
  <c r="U728" i="1"/>
  <c r="Z728" i="1" s="1"/>
  <c r="U727" i="1"/>
  <c r="Z727" i="1" s="1"/>
  <c r="U726" i="1"/>
  <c r="Z726" i="1" s="1"/>
  <c r="U725" i="1"/>
  <c r="Z725" i="1" s="1"/>
  <c r="U724" i="1"/>
  <c r="Z724" i="1" s="1"/>
  <c r="U723" i="1"/>
  <c r="Z723" i="1" s="1"/>
  <c r="U722" i="1"/>
  <c r="Z722" i="1" s="1"/>
  <c r="U721" i="1"/>
  <c r="Z721" i="1" s="1"/>
  <c r="U720" i="1"/>
  <c r="Z720" i="1" s="1"/>
  <c r="U719" i="1"/>
  <c r="Z719" i="1" s="1"/>
  <c r="U718" i="1"/>
  <c r="Z718" i="1" s="1"/>
  <c r="U717" i="1"/>
  <c r="Z717" i="1" s="1"/>
  <c r="U716" i="1"/>
  <c r="Z716" i="1" s="1"/>
  <c r="U715" i="1"/>
  <c r="Z715" i="1" s="1"/>
  <c r="U714" i="1"/>
  <c r="Z714" i="1" s="1"/>
  <c r="U713" i="1"/>
  <c r="Z713" i="1" s="1"/>
  <c r="U712" i="1"/>
  <c r="Z712" i="1" s="1"/>
  <c r="U711" i="1"/>
  <c r="Z711" i="1" s="1"/>
  <c r="U710" i="1"/>
  <c r="Z710" i="1" s="1"/>
  <c r="U709" i="1"/>
  <c r="Z709" i="1" s="1"/>
  <c r="U708" i="1"/>
  <c r="Z708" i="1" s="1"/>
  <c r="U707" i="1"/>
  <c r="Z707" i="1" s="1"/>
  <c r="U706" i="1"/>
  <c r="Z706" i="1" s="1"/>
  <c r="U705" i="1"/>
  <c r="Z705" i="1" s="1"/>
  <c r="U704" i="1"/>
  <c r="Z704" i="1" s="1"/>
  <c r="U703" i="1"/>
  <c r="Z703" i="1" s="1"/>
  <c r="U702" i="1"/>
  <c r="Z702" i="1" s="1"/>
  <c r="U701" i="1"/>
  <c r="Z701" i="1" s="1"/>
  <c r="U700" i="1"/>
  <c r="Z700" i="1" s="1"/>
  <c r="U699" i="1"/>
  <c r="Z699" i="1" s="1"/>
  <c r="U698" i="1"/>
  <c r="Z698" i="1" s="1"/>
  <c r="U697" i="1"/>
  <c r="Z697" i="1" s="1"/>
  <c r="U696" i="1"/>
  <c r="Z696" i="1" s="1"/>
  <c r="U695" i="1"/>
  <c r="Z695" i="1" s="1"/>
  <c r="U694" i="1"/>
  <c r="Z694" i="1" s="1"/>
  <c r="U693" i="1"/>
  <c r="Z693" i="1" s="1"/>
  <c r="U692" i="1"/>
  <c r="Z692" i="1" s="1"/>
  <c r="U691" i="1"/>
  <c r="Z691" i="1" s="1"/>
  <c r="U690" i="1"/>
  <c r="Z690" i="1" s="1"/>
  <c r="U689" i="1"/>
  <c r="Z689" i="1" s="1"/>
  <c r="U688" i="1"/>
  <c r="Z688" i="1" s="1"/>
  <c r="U687" i="1"/>
  <c r="Z687" i="1" s="1"/>
  <c r="U686" i="1"/>
  <c r="Z686" i="1" s="1"/>
  <c r="U685" i="1"/>
  <c r="Z685" i="1" s="1"/>
  <c r="U684" i="1"/>
  <c r="Z684" i="1" s="1"/>
  <c r="U683" i="1"/>
  <c r="Z683" i="1" s="1"/>
  <c r="U682" i="1"/>
  <c r="Z682" i="1" s="1"/>
  <c r="U681" i="1"/>
  <c r="Z681" i="1" s="1"/>
  <c r="U680" i="1"/>
  <c r="Z680" i="1" s="1"/>
  <c r="U679" i="1"/>
  <c r="Z679" i="1" s="1"/>
  <c r="U678" i="1"/>
  <c r="Z678" i="1" s="1"/>
  <c r="U677" i="1"/>
  <c r="Z677" i="1" s="1"/>
  <c r="U676" i="1"/>
  <c r="Z676" i="1" s="1"/>
  <c r="U675" i="1"/>
  <c r="Z675" i="1" s="1"/>
  <c r="U674" i="1"/>
  <c r="Z674" i="1" s="1"/>
  <c r="U673" i="1"/>
  <c r="Z673" i="1" s="1"/>
  <c r="U672" i="1"/>
  <c r="Z672" i="1" s="1"/>
  <c r="U671" i="1"/>
  <c r="Z671" i="1" s="1"/>
  <c r="U670" i="1"/>
  <c r="Z670" i="1" s="1"/>
  <c r="U669" i="1"/>
  <c r="Z669" i="1" s="1"/>
  <c r="U668" i="1"/>
  <c r="Z668" i="1" s="1"/>
  <c r="U667" i="1"/>
  <c r="Z667" i="1" s="1"/>
  <c r="U666" i="1"/>
  <c r="Z666" i="1" s="1"/>
  <c r="U665" i="1"/>
  <c r="Z665" i="1" s="1"/>
  <c r="U664" i="1"/>
  <c r="Z664" i="1" s="1"/>
  <c r="U663" i="1"/>
  <c r="Z663" i="1" s="1"/>
  <c r="U662" i="1"/>
  <c r="Z662" i="1" s="1"/>
  <c r="U661" i="1"/>
  <c r="Z661" i="1" s="1"/>
  <c r="U660" i="1"/>
  <c r="Z660" i="1" s="1"/>
  <c r="U659" i="1"/>
  <c r="Z659" i="1" s="1"/>
  <c r="U658" i="1"/>
  <c r="Z658" i="1" s="1"/>
  <c r="U657" i="1"/>
  <c r="Z657" i="1" s="1"/>
  <c r="U656" i="1"/>
  <c r="Z656" i="1" s="1"/>
  <c r="U655" i="1"/>
  <c r="Z655" i="1" s="1"/>
  <c r="U654" i="1"/>
  <c r="Z654" i="1" s="1"/>
  <c r="U653" i="1"/>
  <c r="Z653" i="1" s="1"/>
  <c r="U652" i="1"/>
  <c r="Z652" i="1" s="1"/>
  <c r="U651" i="1"/>
  <c r="Z651" i="1" s="1"/>
  <c r="U650" i="1"/>
  <c r="Z650" i="1" s="1"/>
  <c r="U649" i="1"/>
  <c r="Z649" i="1" s="1"/>
  <c r="U648" i="1"/>
  <c r="Z648" i="1" s="1"/>
  <c r="U647" i="1"/>
  <c r="Z647" i="1" s="1"/>
  <c r="U646" i="1"/>
  <c r="Z646" i="1" s="1"/>
  <c r="U645" i="1"/>
  <c r="Z645" i="1" s="1"/>
  <c r="U644" i="1"/>
  <c r="Z644" i="1" s="1"/>
  <c r="U643" i="1"/>
  <c r="Z643" i="1" s="1"/>
  <c r="U642" i="1"/>
  <c r="Z642" i="1" s="1"/>
  <c r="U641" i="1"/>
  <c r="Z641" i="1" s="1"/>
  <c r="U640" i="1"/>
  <c r="Z640" i="1" s="1"/>
  <c r="U639" i="1"/>
  <c r="Z639" i="1" s="1"/>
  <c r="U638" i="1"/>
  <c r="Z638" i="1" s="1"/>
  <c r="U637" i="1"/>
  <c r="Z637" i="1" s="1"/>
  <c r="U636" i="1"/>
  <c r="Z636" i="1" s="1"/>
  <c r="U635" i="1"/>
  <c r="Z635" i="1" s="1"/>
  <c r="U634" i="1"/>
  <c r="Z634" i="1" s="1"/>
  <c r="U633" i="1"/>
  <c r="Z633" i="1" s="1"/>
  <c r="U632" i="1"/>
  <c r="Z632" i="1" s="1"/>
  <c r="U631" i="1"/>
  <c r="Z631" i="1" s="1"/>
  <c r="U630" i="1"/>
  <c r="Z630" i="1" s="1"/>
  <c r="U629" i="1"/>
  <c r="Z629" i="1" s="1"/>
  <c r="U628" i="1"/>
  <c r="Z628" i="1" s="1"/>
  <c r="U627" i="1"/>
  <c r="Z627" i="1" s="1"/>
  <c r="U626" i="1"/>
  <c r="Z626" i="1" s="1"/>
  <c r="U625" i="1"/>
  <c r="Z625" i="1" s="1"/>
  <c r="U624" i="1"/>
  <c r="Z624" i="1" s="1"/>
  <c r="U623" i="1"/>
  <c r="Z623" i="1" s="1"/>
  <c r="U622" i="1"/>
  <c r="Z622" i="1" s="1"/>
  <c r="U621" i="1"/>
  <c r="Z621" i="1" s="1"/>
  <c r="U620" i="1"/>
  <c r="Z620" i="1" s="1"/>
  <c r="U619" i="1"/>
  <c r="Z619" i="1" s="1"/>
  <c r="U618" i="1"/>
  <c r="Z618" i="1" s="1"/>
  <c r="U617" i="1"/>
  <c r="Z617" i="1" s="1"/>
  <c r="U616" i="1"/>
  <c r="Z616" i="1" s="1"/>
  <c r="U615" i="1"/>
  <c r="Z615" i="1" s="1"/>
  <c r="U614" i="1"/>
  <c r="Z614" i="1" s="1"/>
  <c r="U613" i="1"/>
  <c r="Z613" i="1" s="1"/>
  <c r="U612" i="1"/>
  <c r="Z612" i="1" s="1"/>
  <c r="U611" i="1"/>
  <c r="Z611" i="1" s="1"/>
  <c r="U610" i="1"/>
  <c r="Z610" i="1" s="1"/>
  <c r="U609" i="1"/>
  <c r="Z609" i="1" s="1"/>
  <c r="U608" i="1"/>
  <c r="Z608" i="1" s="1"/>
  <c r="U607" i="1"/>
  <c r="Z607" i="1" s="1"/>
  <c r="U606" i="1"/>
  <c r="Z606" i="1" s="1"/>
  <c r="U605" i="1"/>
  <c r="Z605" i="1" s="1"/>
  <c r="U604" i="1"/>
  <c r="Z604" i="1" s="1"/>
  <c r="U603" i="1"/>
  <c r="Z603" i="1" s="1"/>
  <c r="U602" i="1"/>
  <c r="Z602" i="1" s="1"/>
  <c r="U601" i="1"/>
  <c r="Z601" i="1" s="1"/>
  <c r="U600" i="1"/>
  <c r="Z600" i="1" s="1"/>
  <c r="U599" i="1"/>
  <c r="Z599" i="1" s="1"/>
  <c r="U598" i="1"/>
  <c r="Z598" i="1" s="1"/>
  <c r="U597" i="1"/>
  <c r="Z597" i="1" s="1"/>
  <c r="U596" i="1"/>
  <c r="Z596" i="1" s="1"/>
  <c r="U595" i="1"/>
  <c r="Z595" i="1" s="1"/>
  <c r="U594" i="1"/>
  <c r="Z594" i="1" s="1"/>
  <c r="U593" i="1"/>
  <c r="Z593" i="1" s="1"/>
  <c r="U592" i="1"/>
  <c r="Z592" i="1" s="1"/>
  <c r="U591" i="1"/>
  <c r="Z591" i="1" s="1"/>
  <c r="U590" i="1"/>
  <c r="Z590" i="1" s="1"/>
  <c r="U589" i="1"/>
  <c r="Z589" i="1" s="1"/>
  <c r="U588" i="1"/>
  <c r="Z588" i="1" s="1"/>
  <c r="U587" i="1"/>
  <c r="Z587" i="1" s="1"/>
  <c r="U586" i="1"/>
  <c r="Z586" i="1" s="1"/>
  <c r="U585" i="1"/>
  <c r="Z585" i="1" s="1"/>
  <c r="U584" i="1"/>
  <c r="Z584" i="1" s="1"/>
  <c r="U583" i="1"/>
  <c r="Z583" i="1" s="1"/>
  <c r="U582" i="1"/>
  <c r="Z582" i="1" s="1"/>
  <c r="U581" i="1"/>
  <c r="Z581" i="1" s="1"/>
  <c r="U580" i="1"/>
  <c r="Z580" i="1" s="1"/>
  <c r="U579" i="1"/>
  <c r="Z579" i="1" s="1"/>
  <c r="U578" i="1"/>
  <c r="Z578" i="1" s="1"/>
  <c r="U577" i="1"/>
  <c r="Z577" i="1" s="1"/>
  <c r="U576" i="1"/>
  <c r="Z576" i="1" s="1"/>
  <c r="U575" i="1"/>
  <c r="Z575" i="1" s="1"/>
  <c r="U574" i="1"/>
  <c r="Z574" i="1" s="1"/>
  <c r="U573" i="1"/>
  <c r="Z573" i="1" s="1"/>
  <c r="U572" i="1"/>
  <c r="Z572" i="1" s="1"/>
  <c r="U571" i="1"/>
  <c r="Z571" i="1" s="1"/>
  <c r="U570" i="1"/>
  <c r="Z570" i="1" s="1"/>
  <c r="U569" i="1"/>
  <c r="Z569" i="1" s="1"/>
  <c r="U568" i="1"/>
  <c r="Z568" i="1" s="1"/>
  <c r="U567" i="1"/>
  <c r="Z567" i="1" s="1"/>
  <c r="U566" i="1"/>
  <c r="Z566" i="1" s="1"/>
  <c r="U565" i="1"/>
  <c r="Z565" i="1" s="1"/>
  <c r="U564" i="1"/>
  <c r="Z564" i="1" s="1"/>
  <c r="U563" i="1"/>
  <c r="Z563" i="1" s="1"/>
  <c r="U562" i="1"/>
  <c r="Z562" i="1" s="1"/>
  <c r="U561" i="1"/>
  <c r="Z561" i="1" s="1"/>
  <c r="U560" i="1"/>
  <c r="Z560" i="1" s="1"/>
  <c r="U559" i="1"/>
  <c r="Z559" i="1" s="1"/>
  <c r="U558" i="1"/>
  <c r="Z558" i="1" s="1"/>
  <c r="U557" i="1"/>
  <c r="Z557" i="1" s="1"/>
  <c r="U556" i="1"/>
  <c r="Z556" i="1" s="1"/>
  <c r="U555" i="1"/>
  <c r="Z555" i="1" s="1"/>
  <c r="U554" i="1"/>
  <c r="Z554" i="1" s="1"/>
  <c r="U553" i="1"/>
  <c r="Z553" i="1" s="1"/>
  <c r="U552" i="1"/>
  <c r="Z552" i="1" s="1"/>
  <c r="U551" i="1"/>
  <c r="Z551" i="1" s="1"/>
  <c r="U550" i="1"/>
  <c r="Z550" i="1" s="1"/>
  <c r="U549" i="1"/>
  <c r="Z549" i="1" s="1"/>
  <c r="U548" i="1"/>
  <c r="Z548" i="1" s="1"/>
  <c r="U547" i="1"/>
  <c r="Z547" i="1" s="1"/>
  <c r="U546" i="1"/>
  <c r="Z546" i="1" s="1"/>
  <c r="U545" i="1"/>
  <c r="Z545" i="1" s="1"/>
  <c r="U544" i="1"/>
  <c r="Z544" i="1" s="1"/>
  <c r="U543" i="1"/>
  <c r="Z543" i="1" s="1"/>
  <c r="U542" i="1"/>
  <c r="Z542" i="1" s="1"/>
  <c r="U541" i="1"/>
  <c r="Z541" i="1" s="1"/>
  <c r="U540" i="1"/>
  <c r="Z540" i="1" s="1"/>
  <c r="U539" i="1"/>
  <c r="Z539" i="1" s="1"/>
  <c r="U538" i="1"/>
  <c r="Z538" i="1" s="1"/>
  <c r="U537" i="1"/>
  <c r="Z537" i="1" s="1"/>
  <c r="U536" i="1"/>
  <c r="Z536" i="1" s="1"/>
  <c r="U535" i="1"/>
  <c r="Z535" i="1" s="1"/>
  <c r="U534" i="1"/>
  <c r="Z534" i="1" s="1"/>
  <c r="U533" i="1"/>
  <c r="Z533" i="1" s="1"/>
  <c r="U532" i="1"/>
  <c r="Z532" i="1" s="1"/>
  <c r="U531" i="1"/>
  <c r="Z531" i="1" s="1"/>
  <c r="U530" i="1"/>
  <c r="Z530" i="1" s="1"/>
  <c r="U529" i="1"/>
  <c r="Z529" i="1" s="1"/>
  <c r="U528" i="1"/>
  <c r="Z528" i="1" s="1"/>
  <c r="U527" i="1"/>
  <c r="Z527" i="1" s="1"/>
  <c r="U526" i="1"/>
  <c r="Z526" i="1" s="1"/>
  <c r="U525" i="1"/>
  <c r="Z525" i="1" s="1"/>
  <c r="U524" i="1"/>
  <c r="Z524" i="1" s="1"/>
  <c r="U523" i="1"/>
  <c r="Z523" i="1" s="1"/>
  <c r="U522" i="1"/>
  <c r="Z522" i="1" s="1"/>
  <c r="U521" i="1"/>
  <c r="Z521" i="1" s="1"/>
  <c r="U520" i="1"/>
  <c r="Z520" i="1" s="1"/>
  <c r="U519" i="1"/>
  <c r="Z519" i="1" s="1"/>
  <c r="U518" i="1"/>
  <c r="Z518" i="1" s="1"/>
  <c r="U517" i="1"/>
  <c r="Z517" i="1" s="1"/>
  <c r="U516" i="1"/>
  <c r="Z516" i="1" s="1"/>
  <c r="U515" i="1"/>
  <c r="Z515" i="1" s="1"/>
  <c r="U514" i="1"/>
  <c r="Z514" i="1" s="1"/>
  <c r="U513" i="1"/>
  <c r="Z513" i="1" s="1"/>
  <c r="U512" i="1"/>
  <c r="Z512" i="1" s="1"/>
  <c r="U511" i="1"/>
  <c r="Z511" i="1" s="1"/>
  <c r="U510" i="1"/>
  <c r="Z510" i="1" s="1"/>
  <c r="U509" i="1"/>
  <c r="Z509" i="1" s="1"/>
  <c r="U508" i="1"/>
  <c r="Z508" i="1" s="1"/>
  <c r="U507" i="1"/>
  <c r="Z507" i="1" s="1"/>
  <c r="U506" i="1"/>
  <c r="Z506" i="1" s="1"/>
  <c r="U505" i="1"/>
  <c r="Z505" i="1" s="1"/>
  <c r="U504" i="1"/>
  <c r="Z504" i="1" s="1"/>
  <c r="U503" i="1"/>
  <c r="Z503" i="1" s="1"/>
  <c r="U502" i="1"/>
  <c r="Z502" i="1" s="1"/>
  <c r="U501" i="1"/>
  <c r="Z501" i="1" s="1"/>
  <c r="U500" i="1"/>
  <c r="Z500" i="1" s="1"/>
  <c r="U499" i="1"/>
  <c r="Z499" i="1" s="1"/>
  <c r="U498" i="1"/>
  <c r="Z498" i="1" s="1"/>
  <c r="U497" i="1"/>
  <c r="Z497" i="1" s="1"/>
  <c r="U496" i="1"/>
  <c r="Z496" i="1" s="1"/>
  <c r="U495" i="1"/>
  <c r="Z495" i="1" s="1"/>
  <c r="U494" i="1"/>
  <c r="Z494" i="1" s="1"/>
  <c r="U493" i="1"/>
  <c r="Z493" i="1" s="1"/>
  <c r="U492" i="1"/>
  <c r="Z492" i="1" s="1"/>
  <c r="U491" i="1"/>
  <c r="Z491" i="1" s="1"/>
  <c r="U490" i="1"/>
  <c r="Z490" i="1" s="1"/>
  <c r="U489" i="1"/>
  <c r="Z489" i="1" s="1"/>
  <c r="U488" i="1"/>
  <c r="Z488" i="1" s="1"/>
  <c r="U487" i="1"/>
  <c r="Z487" i="1" s="1"/>
  <c r="U486" i="1"/>
  <c r="Z486" i="1" s="1"/>
  <c r="U485" i="1"/>
  <c r="Z485" i="1" s="1"/>
  <c r="U484" i="1"/>
  <c r="Z484" i="1" s="1"/>
  <c r="U483" i="1"/>
  <c r="Z483" i="1" s="1"/>
  <c r="U482" i="1"/>
  <c r="Z482" i="1" s="1"/>
  <c r="U481" i="1"/>
  <c r="Z481" i="1" s="1"/>
  <c r="U480" i="1"/>
  <c r="Z480" i="1" s="1"/>
  <c r="U479" i="1"/>
  <c r="Z479" i="1" s="1"/>
  <c r="U478" i="1"/>
  <c r="Z478" i="1" s="1"/>
  <c r="U477" i="1"/>
  <c r="Z477" i="1" s="1"/>
  <c r="U476" i="1"/>
  <c r="Z476" i="1" s="1"/>
  <c r="U475" i="1"/>
  <c r="Z475" i="1" s="1"/>
  <c r="U474" i="1"/>
  <c r="Z474" i="1" s="1"/>
  <c r="U473" i="1"/>
  <c r="Z473" i="1" s="1"/>
  <c r="U472" i="1"/>
  <c r="Z472" i="1" s="1"/>
  <c r="U471" i="1"/>
  <c r="Z471" i="1" s="1"/>
  <c r="U470" i="1"/>
  <c r="Z470" i="1" s="1"/>
  <c r="U469" i="1"/>
  <c r="Z469" i="1" s="1"/>
  <c r="U468" i="1"/>
  <c r="Z468" i="1" s="1"/>
  <c r="U467" i="1"/>
  <c r="Z467" i="1" s="1"/>
  <c r="U466" i="1"/>
  <c r="Z466" i="1" s="1"/>
  <c r="U465" i="1"/>
  <c r="Z465" i="1" s="1"/>
  <c r="U464" i="1"/>
  <c r="Z464" i="1" s="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Z158" i="1" s="1"/>
  <c r="U157" i="1"/>
  <c r="Z157" i="1" s="1"/>
  <c r="U156" i="1"/>
  <c r="Z156" i="1" s="1"/>
  <c r="U155" i="1"/>
  <c r="Z155" i="1" s="1"/>
  <c r="U154" i="1"/>
  <c r="Z154" i="1" s="1"/>
  <c r="U153" i="1"/>
  <c r="Z153" i="1" s="1"/>
  <c r="U152" i="1"/>
  <c r="Z152" i="1" s="1"/>
  <c r="U151" i="1"/>
  <c r="Z151" i="1" s="1"/>
  <c r="U150" i="1"/>
  <c r="Z150" i="1" s="1"/>
  <c r="U149" i="1"/>
  <c r="Z149" i="1" s="1"/>
  <c r="U148" i="1"/>
  <c r="Z148" i="1" s="1"/>
  <c r="U147" i="1"/>
  <c r="Z147" i="1" s="1"/>
  <c r="U146" i="1"/>
  <c r="U145" i="1"/>
  <c r="Z145" i="1" s="1"/>
  <c r="U144" i="1"/>
  <c r="Z144" i="1" s="1"/>
  <c r="U143" i="1"/>
  <c r="Z143" i="1" s="1"/>
  <c r="U142" i="1"/>
  <c r="Z142" i="1" s="1"/>
  <c r="U141" i="1"/>
  <c r="Z141" i="1" s="1"/>
  <c r="U140" i="1"/>
  <c r="Z140" i="1" s="1"/>
  <c r="U139" i="1"/>
  <c r="Z139" i="1" s="1"/>
  <c r="U138" i="1"/>
  <c r="Z138" i="1" s="1"/>
  <c r="U137" i="1"/>
  <c r="Z137" i="1" s="1"/>
  <c r="U136" i="1"/>
  <c r="Z136" i="1" s="1"/>
  <c r="U135" i="1"/>
  <c r="Z135" i="1" s="1"/>
  <c r="U134" i="1"/>
  <c r="Z134" i="1" s="1"/>
  <c r="U133" i="1"/>
  <c r="Z133" i="1" s="1"/>
  <c r="U132" i="1"/>
  <c r="U131" i="1"/>
  <c r="Z131" i="1" s="1"/>
  <c r="U130" i="1"/>
  <c r="Z130" i="1" s="1"/>
  <c r="U129" i="1"/>
  <c r="Z129" i="1" s="1"/>
  <c r="U128" i="1"/>
  <c r="Z128" i="1" s="1"/>
  <c r="U127" i="1"/>
  <c r="Z127" i="1" s="1"/>
  <c r="U126" i="1"/>
  <c r="Z126" i="1" s="1"/>
  <c r="U125" i="1"/>
  <c r="Z125" i="1" s="1"/>
  <c r="U124" i="1"/>
  <c r="Z124" i="1" s="1"/>
  <c r="U123" i="1"/>
  <c r="Z123" i="1" s="1"/>
  <c r="U122" i="1"/>
  <c r="Z122" i="1" s="1"/>
  <c r="U121" i="1"/>
  <c r="Z121" i="1" s="1"/>
  <c r="U120" i="1"/>
  <c r="Z120" i="1" s="1"/>
  <c r="U119" i="1"/>
  <c r="Z119" i="1" s="1"/>
  <c r="U118" i="1"/>
  <c r="Z118" i="1" s="1"/>
  <c r="U117" i="1"/>
  <c r="Z117" i="1" s="1"/>
  <c r="U116" i="1"/>
  <c r="Z116" i="1" s="1"/>
  <c r="U115" i="1"/>
  <c r="Z115" i="1" s="1"/>
  <c r="U114" i="1"/>
  <c r="Z114" i="1" s="1"/>
  <c r="U113" i="1"/>
  <c r="Z113" i="1" s="1"/>
  <c r="U112" i="1"/>
  <c r="Z112" i="1" s="1"/>
  <c r="U111" i="1"/>
  <c r="Z111" i="1" s="1"/>
  <c r="U110" i="1"/>
  <c r="Z110" i="1" s="1"/>
  <c r="U109" i="1"/>
  <c r="Z109" i="1" s="1"/>
  <c r="U108" i="1"/>
  <c r="U107" i="1"/>
  <c r="Z107" i="1" s="1"/>
  <c r="U106" i="1"/>
  <c r="Z106" i="1" s="1"/>
  <c r="U105" i="1"/>
  <c r="Z105" i="1" s="1"/>
  <c r="U104" i="1"/>
  <c r="Z104" i="1" s="1"/>
  <c r="U103" i="1"/>
  <c r="Z103" i="1" s="1"/>
  <c r="U102" i="1"/>
  <c r="Z102" i="1" s="1"/>
  <c r="U101" i="1"/>
  <c r="Z101" i="1" s="1"/>
  <c r="U100" i="1"/>
  <c r="Z100" i="1" s="1"/>
  <c r="U99" i="1"/>
  <c r="Z99" i="1" s="1"/>
  <c r="U98" i="1"/>
  <c r="Z98" i="1" s="1"/>
  <c r="U97" i="1"/>
  <c r="Z97" i="1" s="1"/>
  <c r="U96" i="1"/>
  <c r="Z96" i="1" s="1"/>
  <c r="U95" i="1"/>
  <c r="Z95" i="1" s="1"/>
  <c r="U94" i="1"/>
  <c r="Z94" i="1" s="1"/>
  <c r="U93" i="1"/>
  <c r="Z93" i="1" s="1"/>
  <c r="U92" i="1"/>
  <c r="Z92" i="1" s="1"/>
  <c r="U91" i="1"/>
  <c r="Z91" i="1" s="1"/>
  <c r="U90" i="1"/>
  <c r="Z90" i="1" s="1"/>
  <c r="U89" i="1"/>
  <c r="Z89" i="1" s="1"/>
  <c r="U88" i="1"/>
  <c r="Z88" i="1" s="1"/>
  <c r="U87" i="1"/>
  <c r="Z87" i="1" s="1"/>
  <c r="U86" i="1"/>
  <c r="Z86" i="1" s="1"/>
  <c r="U85" i="1"/>
  <c r="Z85" i="1" s="1"/>
  <c r="U84" i="1"/>
  <c r="Z84" i="1" s="1"/>
  <c r="U83" i="1"/>
  <c r="Z83" i="1" s="1"/>
  <c r="U82" i="1"/>
  <c r="Z82" i="1" s="1"/>
  <c r="U81" i="1"/>
  <c r="Z81" i="1" s="1"/>
  <c r="U80" i="1"/>
  <c r="Z80" i="1" s="1"/>
  <c r="U79" i="1"/>
  <c r="Z79" i="1" s="1"/>
  <c r="U78" i="1"/>
  <c r="Z78" i="1" s="1"/>
  <c r="U77" i="1"/>
  <c r="Z77" i="1" s="1"/>
  <c r="U76" i="1"/>
  <c r="U75" i="1"/>
  <c r="Z75" i="1" s="1"/>
  <c r="U74" i="1"/>
  <c r="Z74" i="1" s="1"/>
  <c r="U73" i="1"/>
  <c r="U72" i="1"/>
  <c r="Z72" i="1" s="1"/>
  <c r="U71" i="1"/>
  <c r="Z71" i="1" s="1"/>
  <c r="U70" i="1"/>
  <c r="Z70" i="1" s="1"/>
  <c r="U69" i="1"/>
  <c r="Z69" i="1" s="1"/>
  <c r="U68" i="1"/>
  <c r="Z68" i="1" s="1"/>
  <c r="U67" i="1"/>
  <c r="Z67" i="1" s="1"/>
  <c r="U66" i="1"/>
  <c r="Z66" i="1" s="1"/>
  <c r="U65" i="1"/>
  <c r="U64" i="1"/>
  <c r="Z64" i="1" s="1"/>
  <c r="U63" i="1"/>
  <c r="Z63" i="1" s="1"/>
  <c r="U62" i="1"/>
  <c r="Z62" i="1" s="1"/>
  <c r="U61" i="1"/>
  <c r="Z61" i="1" s="1"/>
  <c r="U60" i="1"/>
  <c r="Z60" i="1" s="1"/>
  <c r="U59" i="1"/>
  <c r="Z59" i="1" s="1"/>
  <c r="U58" i="1"/>
  <c r="Z58" i="1" s="1"/>
  <c r="U57" i="1"/>
  <c r="U56" i="1"/>
  <c r="Z56" i="1" s="1"/>
  <c r="U55" i="1"/>
  <c r="Z55" i="1" s="1"/>
  <c r="U54" i="1"/>
  <c r="Z54" i="1" s="1"/>
  <c r="U53" i="1"/>
  <c r="Z53" i="1" s="1"/>
  <c r="U52" i="1"/>
  <c r="Z52" i="1" s="1"/>
  <c r="U51" i="1"/>
  <c r="U50" i="1"/>
  <c r="Z50" i="1" s="1"/>
  <c r="U49" i="1"/>
  <c r="Z49" i="1" s="1"/>
  <c r="U48" i="1"/>
  <c r="Z48" i="1" s="1"/>
  <c r="U47" i="1"/>
  <c r="Z47" i="1" s="1"/>
  <c r="U46" i="1"/>
  <c r="U45" i="1"/>
  <c r="Z45" i="1" s="1"/>
  <c r="U44" i="1"/>
  <c r="Z44" i="1" s="1"/>
  <c r="U43" i="1"/>
  <c r="Z43" i="1" s="1"/>
  <c r="U42" i="1"/>
  <c r="Z42" i="1" s="1"/>
  <c r="U41" i="1"/>
  <c r="Z41" i="1" s="1"/>
  <c r="U40" i="1"/>
  <c r="Z40" i="1" s="1"/>
  <c r="U39" i="1"/>
  <c r="U38" i="1"/>
  <c r="Z38" i="1" s="1"/>
  <c r="U37" i="1"/>
  <c r="Z37" i="1" s="1"/>
  <c r="U36" i="1"/>
  <c r="Z36" i="1" s="1"/>
  <c r="U35" i="1"/>
  <c r="Z35" i="1" s="1"/>
  <c r="U34" i="1"/>
  <c r="Z34" i="1" s="1"/>
  <c r="U33" i="1"/>
  <c r="Z33" i="1" s="1"/>
  <c r="U32" i="1"/>
  <c r="Z32" i="1" s="1"/>
  <c r="U31" i="1"/>
  <c r="Z31" i="1" s="1"/>
  <c r="U30" i="1"/>
  <c r="Z30" i="1" s="1"/>
  <c r="U29" i="1"/>
  <c r="Z29" i="1" s="1"/>
  <c r="U28" i="1"/>
  <c r="Z28" i="1" s="1"/>
  <c r="U27" i="1"/>
  <c r="Z27" i="1" s="1"/>
  <c r="U26" i="1"/>
  <c r="Z26" i="1" s="1"/>
  <c r="U25" i="1"/>
  <c r="Z25" i="1" s="1"/>
  <c r="U24" i="1"/>
  <c r="Z24" i="1" s="1"/>
  <c r="U23" i="1"/>
  <c r="Z23" i="1" s="1"/>
  <c r="U22" i="1"/>
  <c r="Z22" i="1" s="1"/>
  <c r="U21" i="1"/>
  <c r="V21" i="1" s="1"/>
  <c r="AA21" i="1" s="1"/>
  <c r="U20" i="1"/>
  <c r="Z20" i="1" s="1"/>
  <c r="U19" i="1"/>
  <c r="Z19" i="1" s="1"/>
  <c r="U18" i="1"/>
  <c r="V18" i="1" s="1"/>
  <c r="AA18" i="1" s="1"/>
  <c r="U17" i="1"/>
  <c r="D9" i="1"/>
  <c r="U3455" i="1" l="1"/>
  <c r="V3729" i="1"/>
  <c r="AA3457" i="1"/>
  <c r="Z17" i="1"/>
  <c r="V1467" i="1"/>
  <c r="AA1467" i="1" s="1"/>
  <c r="V1464" i="1"/>
  <c r="AA1464" i="1" s="1"/>
  <c r="V1468" i="1"/>
  <c r="AA1468" i="1" s="1"/>
  <c r="V1465" i="1"/>
  <c r="AA1465" i="1" s="1"/>
  <c r="V1469" i="1"/>
  <c r="AA1469" i="1" s="1"/>
  <c r="V69" i="1"/>
  <c r="AA69" i="1" s="1"/>
  <c r="V92" i="1"/>
  <c r="AA92" i="1" s="1"/>
  <c r="V1466" i="1"/>
  <c r="AA1466" i="1" s="1"/>
  <c r="V1470" i="1"/>
  <c r="AA1470" i="1" s="1"/>
  <c r="Z1385" i="1"/>
  <c r="Z1389" i="1"/>
  <c r="Z1393" i="1"/>
  <c r="Z1397" i="1"/>
  <c r="Z1401" i="1"/>
  <c r="Z1405" i="1"/>
  <c r="V1409" i="1"/>
  <c r="AA1409" i="1" s="1"/>
  <c r="V1413" i="1"/>
  <c r="AA1413" i="1" s="1"/>
  <c r="V1417" i="1"/>
  <c r="AA1417" i="1" s="1"/>
  <c r="V1421" i="1"/>
  <c r="AA1421" i="1" s="1"/>
  <c r="V1425" i="1"/>
  <c r="AA1425" i="1" s="1"/>
  <c r="V2472" i="1"/>
  <c r="AA2472" i="1" s="1"/>
  <c r="V2543" i="1"/>
  <c r="AA2543" i="1" s="1"/>
  <c r="Z1382" i="1"/>
  <c r="Z1386" i="1"/>
  <c r="Z1390" i="1"/>
  <c r="Z1394" i="1"/>
  <c r="Z1398" i="1"/>
  <c r="Z1402" i="1"/>
  <c r="Z1406" i="1"/>
  <c r="V1426" i="1"/>
  <c r="AA1426" i="1" s="1"/>
  <c r="Z1383" i="1"/>
  <c r="Z1387" i="1"/>
  <c r="Z1391" i="1"/>
  <c r="Z1395" i="1"/>
  <c r="Z1399" i="1"/>
  <c r="Z1403" i="1"/>
  <c r="Z1407" i="1"/>
  <c r="V1411" i="1"/>
  <c r="AA1411" i="1" s="1"/>
  <c r="V1415" i="1"/>
  <c r="AA1415" i="1" s="1"/>
  <c r="V1419" i="1"/>
  <c r="AA1419" i="1" s="1"/>
  <c r="V1423" i="1"/>
  <c r="AA1423" i="1" s="1"/>
  <c r="Z1384" i="1"/>
  <c r="Z1388" i="1"/>
  <c r="Z1392" i="1"/>
  <c r="Z1396" i="1"/>
  <c r="Z1400" i="1"/>
  <c r="Z1404" i="1"/>
  <c r="Z1408" i="1"/>
  <c r="V1412" i="1"/>
  <c r="AA1412" i="1" s="1"/>
  <c r="V1416" i="1"/>
  <c r="AA1416" i="1" s="1"/>
  <c r="V1420" i="1"/>
  <c r="AA1420" i="1" s="1"/>
  <c r="Z1315" i="1"/>
  <c r="V2584" i="1"/>
  <c r="AA2584" i="1" s="1"/>
  <c r="Z3327" i="1"/>
  <c r="V3330" i="1"/>
  <c r="AA3330" i="1" s="1"/>
  <c r="Z1123" i="1"/>
  <c r="Z2055" i="1"/>
  <c r="V2062" i="1"/>
  <c r="AA2062" i="1" s="1"/>
  <c r="V1950" i="1"/>
  <c r="AA1950" i="1" s="1"/>
  <c r="Z2071" i="1"/>
  <c r="V2274" i="1"/>
  <c r="AA2274" i="1" s="1"/>
  <c r="V59" i="1"/>
  <c r="AA59" i="1" s="1"/>
  <c r="V157" i="1"/>
  <c r="AA157" i="1" s="1"/>
  <c r="Z1059" i="1"/>
  <c r="Z1203" i="1"/>
  <c r="V1206" i="1"/>
  <c r="AA1206" i="1" s="1"/>
  <c r="V1279" i="1"/>
  <c r="AA1279" i="1" s="1"/>
  <c r="V1371" i="1"/>
  <c r="AA1371" i="1" s="1"/>
  <c r="V1752" i="1"/>
  <c r="AA1752" i="1" s="1"/>
  <c r="Z1971" i="1"/>
  <c r="V2028" i="1"/>
  <c r="AA2028" i="1" s="1"/>
  <c r="Z2035" i="1"/>
  <c r="V2064" i="1"/>
  <c r="AA2064" i="1" s="1"/>
  <c r="V2067" i="1"/>
  <c r="AA2067" i="1" s="1"/>
  <c r="V2460" i="1"/>
  <c r="AA2460" i="1" s="1"/>
  <c r="Z2751" i="1"/>
  <c r="Z1187" i="1"/>
  <c r="V1190" i="1"/>
  <c r="AA1190" i="1" s="1"/>
  <c r="Z1219" i="1"/>
  <c r="V1222" i="1"/>
  <c r="AA1222" i="1" s="1"/>
  <c r="Z1687" i="1"/>
  <c r="V1948" i="1"/>
  <c r="AA1948" i="1" s="1"/>
  <c r="V1996" i="1"/>
  <c r="AA1996" i="1" s="1"/>
  <c r="V2007" i="1"/>
  <c r="AA2007" i="1" s="1"/>
  <c r="Z2618" i="1"/>
  <c r="Z3346" i="1"/>
  <c r="V1343" i="1"/>
  <c r="AA1343" i="1" s="1"/>
  <c r="Z1377" i="1"/>
  <c r="V1934" i="1"/>
  <c r="AA1934" i="1" s="1"/>
  <c r="V34" i="1"/>
  <c r="AA34" i="1" s="1"/>
  <c r="Z1344" i="1"/>
  <c r="Z1939" i="1"/>
  <c r="Z1959" i="1"/>
  <c r="V1976" i="1"/>
  <c r="AA1976" i="1" s="1"/>
  <c r="V1978" i="1"/>
  <c r="AA1978" i="1" s="1"/>
  <c r="V1998" i="1"/>
  <c r="AA1998" i="1" s="1"/>
  <c r="Z2012" i="1"/>
  <c r="V2019" i="1"/>
  <c r="AA2019" i="1" s="1"/>
  <c r="V2040" i="1"/>
  <c r="AA2040" i="1" s="1"/>
  <c r="V2042" i="1"/>
  <c r="AA2042" i="1" s="1"/>
  <c r="V2306" i="1"/>
  <c r="AA2306" i="1" s="1"/>
  <c r="V2520" i="1"/>
  <c r="AA2520" i="1" s="1"/>
  <c r="V2531" i="1"/>
  <c r="AA2531" i="1" s="1"/>
  <c r="V2559" i="1"/>
  <c r="AA2559" i="1" s="1"/>
  <c r="Z2624" i="1"/>
  <c r="Z2719" i="1"/>
  <c r="V3203" i="1"/>
  <c r="AA3203" i="1" s="1"/>
  <c r="Z3371" i="1"/>
  <c r="Z3374" i="1"/>
  <c r="V61" i="1"/>
  <c r="AA61" i="1" s="1"/>
  <c r="Z754" i="1"/>
  <c r="Z1027" i="1"/>
  <c r="V1030" i="1"/>
  <c r="AA1030" i="1" s="1"/>
  <c r="V1051" i="1"/>
  <c r="AA1051" i="1" s="1"/>
  <c r="Z1100" i="1"/>
  <c r="V1103" i="1"/>
  <c r="AA1103" i="1" s="1"/>
  <c r="Z1135" i="1"/>
  <c r="Z1176" i="1"/>
  <c r="V1179" i="1"/>
  <c r="AA1179" i="1" s="1"/>
  <c r="V1379" i="1"/>
  <c r="AA1379" i="1" s="1"/>
  <c r="Z1607" i="1"/>
  <c r="V1740" i="1"/>
  <c r="AA1740" i="1" s="1"/>
  <c r="V23" i="1"/>
  <c r="AA23" i="1" s="1"/>
  <c r="V30" i="1"/>
  <c r="AA30" i="1" s="1"/>
  <c r="V124" i="1"/>
  <c r="AA124" i="1" s="1"/>
  <c r="Z1011" i="1"/>
  <c r="V1014" i="1"/>
  <c r="AA1014" i="1" s="1"/>
  <c r="Z1043" i="1"/>
  <c r="V1046" i="1"/>
  <c r="AA1046" i="1" s="1"/>
  <c r="Z1071" i="1"/>
  <c r="Z1112" i="1"/>
  <c r="V1115" i="1"/>
  <c r="AA1115" i="1" s="1"/>
  <c r="Z1164" i="1"/>
  <c r="V1167" i="1"/>
  <c r="AA1167" i="1" s="1"/>
  <c r="V1346" i="1"/>
  <c r="AA1346" i="1" s="1"/>
  <c r="V1369" i="1"/>
  <c r="AA1369" i="1" s="1"/>
  <c r="Z1703" i="1"/>
  <c r="Z1928" i="1"/>
  <c r="Z1980" i="1"/>
  <c r="V1987" i="1"/>
  <c r="AA1987" i="1" s="1"/>
  <c r="V2278" i="1"/>
  <c r="AA2278" i="1" s="1"/>
  <c r="V2388" i="1"/>
  <c r="AA2388" i="1" s="1"/>
  <c r="V2411" i="1"/>
  <c r="AA2411" i="1" s="1"/>
  <c r="V2476" i="1"/>
  <c r="AA2476" i="1" s="1"/>
  <c r="V2556" i="1"/>
  <c r="AA2556" i="1" s="1"/>
  <c r="Z2729" i="1"/>
  <c r="Z1284" i="1"/>
  <c r="Z1327" i="1"/>
  <c r="V1748" i="1"/>
  <c r="AA1748" i="1" s="1"/>
  <c r="V995" i="1"/>
  <c r="AA995" i="1" s="1"/>
  <c r="Z1080" i="1"/>
  <c r="V1083" i="1"/>
  <c r="AA1083" i="1" s="1"/>
  <c r="Z1144" i="1"/>
  <c r="V1147" i="1"/>
  <c r="AA1147" i="1" s="1"/>
  <c r="V1288" i="1"/>
  <c r="AA1288" i="1" s="1"/>
  <c r="V1295" i="1"/>
  <c r="AA1295" i="1" s="1"/>
  <c r="Z1639" i="1"/>
  <c r="Z1719" i="1"/>
  <c r="V1744" i="1"/>
  <c r="AA1744" i="1" s="1"/>
  <c r="Z1935" i="1"/>
  <c r="V1944" i="1"/>
  <c r="AA1944" i="1" s="1"/>
  <c r="V1946" i="1"/>
  <c r="AA1946" i="1" s="1"/>
  <c r="V1966" i="1"/>
  <c r="AA1966" i="1" s="1"/>
  <c r="V1975" i="1"/>
  <c r="AA1975" i="1" s="1"/>
  <c r="V1991" i="1"/>
  <c r="AA1991" i="1" s="1"/>
  <c r="V2003" i="1"/>
  <c r="AA2003" i="1" s="1"/>
  <c r="V2008" i="1"/>
  <c r="AA2008" i="1" s="1"/>
  <c r="V2010" i="1"/>
  <c r="AA2010" i="1" s="1"/>
  <c r="Z2023" i="1"/>
  <c r="V2039" i="1"/>
  <c r="AA2039" i="1" s="1"/>
  <c r="V2060" i="1"/>
  <c r="AA2060" i="1" s="1"/>
  <c r="V2075" i="1"/>
  <c r="AA2075" i="1" s="1"/>
  <c r="V2286" i="1"/>
  <c r="AA2286" i="1" s="1"/>
  <c r="V2304" i="1"/>
  <c r="AA2304" i="1" s="1"/>
  <c r="V2344" i="1"/>
  <c r="AA2344" i="1" s="1"/>
  <c r="V2347" i="1"/>
  <c r="AA2347" i="1" s="1"/>
  <c r="V2440" i="1"/>
  <c r="AA2440" i="1" s="1"/>
  <c r="V2443" i="1"/>
  <c r="AA2443" i="1" s="1"/>
  <c r="V2463" i="1"/>
  <c r="AA2463" i="1" s="1"/>
  <c r="V2488" i="1"/>
  <c r="AA2488" i="1" s="1"/>
  <c r="V2547" i="1"/>
  <c r="AA2547" i="1" s="1"/>
  <c r="Z2578" i="1"/>
  <c r="V2608" i="1"/>
  <c r="AA2608" i="1" s="1"/>
  <c r="Z2737" i="1"/>
  <c r="Z2779" i="1"/>
  <c r="Z3314" i="1"/>
  <c r="Z3339" i="1"/>
  <c r="V3342" i="1"/>
  <c r="AA3342" i="1" s="1"/>
  <c r="Z3359" i="1"/>
  <c r="V3362" i="1"/>
  <c r="AA3362" i="1" s="1"/>
  <c r="Z3378" i="1"/>
  <c r="V42" i="1"/>
  <c r="AA42" i="1" s="1"/>
  <c r="V50" i="1"/>
  <c r="AA50" i="1" s="1"/>
  <c r="Z1002" i="1"/>
  <c r="Z1018" i="1"/>
  <c r="Z1034" i="1"/>
  <c r="Z1068" i="1"/>
  <c r="Z1091" i="1"/>
  <c r="Z1132" i="1"/>
  <c r="Z1155" i="1"/>
  <c r="Z1195" i="1"/>
  <c r="V1198" i="1"/>
  <c r="AA1198" i="1" s="1"/>
  <c r="Z1211" i="1"/>
  <c r="V1214" i="1"/>
  <c r="AA1214" i="1" s="1"/>
  <c r="Z1227" i="1"/>
  <c r="V1286" i="1"/>
  <c r="AA1286" i="1" s="1"/>
  <c r="V1299" i="1"/>
  <c r="AA1299" i="1" s="1"/>
  <c r="V1306" i="1"/>
  <c r="AA1306" i="1" s="1"/>
  <c r="V1368" i="1"/>
  <c r="AA1368" i="1" s="1"/>
  <c r="Z1671" i="1"/>
  <c r="Z1735" i="1"/>
  <c r="V1756" i="1"/>
  <c r="AA1756" i="1" s="1"/>
  <c r="Z1930" i="1"/>
  <c r="V1955" i="1"/>
  <c r="AA1955" i="1" s="1"/>
  <c r="V1964" i="1"/>
  <c r="AA1964" i="1" s="1"/>
  <c r="V1982" i="1"/>
  <c r="AA1982" i="1" s="1"/>
  <c r="V2030" i="1"/>
  <c r="AA2030" i="1" s="1"/>
  <c r="Z2044" i="1"/>
  <c r="V2051" i="1"/>
  <c r="AA2051" i="1" s="1"/>
  <c r="V2083" i="1"/>
  <c r="AA2083" i="1" s="1"/>
  <c r="V2262" i="1"/>
  <c r="AA2262" i="1" s="1"/>
  <c r="V2290" i="1"/>
  <c r="AA2290" i="1" s="1"/>
  <c r="V2319" i="1"/>
  <c r="AA2319" i="1" s="1"/>
  <c r="V2330" i="1"/>
  <c r="AA2330" i="1" s="1"/>
  <c r="V2447" i="1"/>
  <c r="AA2447" i="1" s="1"/>
  <c r="V2504" i="1"/>
  <c r="AA2504" i="1" s="1"/>
  <c r="V2568" i="1"/>
  <c r="AA2568" i="1" s="1"/>
  <c r="Z2721" i="1"/>
  <c r="Z2735" i="1"/>
  <c r="Z3312" i="1"/>
  <c r="Z1416" i="1"/>
  <c r="Z1412" i="1"/>
  <c r="Z73" i="1"/>
  <c r="V73" i="1"/>
  <c r="AA73" i="1" s="1"/>
  <c r="V67" i="1"/>
  <c r="AA67" i="1" s="1"/>
  <c r="Z108" i="1"/>
  <c r="V108" i="1"/>
  <c r="AA108" i="1" s="1"/>
  <c r="Z146" i="1"/>
  <c r="V146" i="1"/>
  <c r="AA146" i="1" s="1"/>
  <c r="Z46" i="1"/>
  <c r="V46" i="1"/>
  <c r="AA46" i="1" s="1"/>
  <c r="V114" i="1"/>
  <c r="AA114" i="1" s="1"/>
  <c r="V153" i="1"/>
  <c r="AA153" i="1" s="1"/>
  <c r="V43" i="1"/>
  <c r="AA43" i="1" s="1"/>
  <c r="V27" i="1"/>
  <c r="AA27" i="1" s="1"/>
  <c r="V35" i="1"/>
  <c r="AA35" i="1" s="1"/>
  <c r="Z39" i="1"/>
  <c r="V39" i="1"/>
  <c r="AA39" i="1" s="1"/>
  <c r="Z51" i="1"/>
  <c r="V51" i="1"/>
  <c r="AA51" i="1" s="1"/>
  <c r="Z65" i="1"/>
  <c r="V65" i="1"/>
  <c r="AA65" i="1" s="1"/>
  <c r="V82" i="1"/>
  <c r="AA82" i="1" s="1"/>
  <c r="Z76" i="1"/>
  <c r="V76" i="1"/>
  <c r="AA76" i="1" s="1"/>
  <c r="Z132" i="1"/>
  <c r="V132" i="1"/>
  <c r="AA132" i="1" s="1"/>
  <c r="V26" i="1"/>
  <c r="AA26" i="1" s="1"/>
  <c r="Z57" i="1"/>
  <c r="V57" i="1"/>
  <c r="AA57" i="1" s="1"/>
  <c r="Z756" i="1"/>
  <c r="V759" i="1"/>
  <c r="AA759" i="1" s="1"/>
  <c r="Z764" i="1"/>
  <c r="V767" i="1"/>
  <c r="AA767" i="1" s="1"/>
  <c r="Z772" i="1"/>
  <c r="V775" i="1"/>
  <c r="AA775" i="1" s="1"/>
  <c r="Z780" i="1"/>
  <c r="V783" i="1"/>
  <c r="AA783" i="1" s="1"/>
  <c r="Z788" i="1"/>
  <c r="V791" i="1"/>
  <c r="AA791" i="1" s="1"/>
  <c r="Z796" i="1"/>
  <c r="V799" i="1"/>
  <c r="AA799" i="1" s="1"/>
  <c r="Z804" i="1"/>
  <c r="V807" i="1"/>
  <c r="AA807" i="1" s="1"/>
  <c r="Z812" i="1"/>
  <c r="V815" i="1"/>
  <c r="AA815" i="1" s="1"/>
  <c r="Z820" i="1"/>
  <c r="V823" i="1"/>
  <c r="AA823" i="1" s="1"/>
  <c r="Z828" i="1"/>
  <c r="V831" i="1"/>
  <c r="AA831" i="1" s="1"/>
  <c r="Z836" i="1"/>
  <c r="V839" i="1"/>
  <c r="AA839" i="1" s="1"/>
  <c r="Z844" i="1"/>
  <c r="V847" i="1"/>
  <c r="AA847" i="1" s="1"/>
  <c r="Z852" i="1"/>
  <c r="V855" i="1"/>
  <c r="AA855" i="1" s="1"/>
  <c r="Z860" i="1"/>
  <c r="V863" i="1"/>
  <c r="AA863" i="1" s="1"/>
  <c r="Z868" i="1"/>
  <c r="V871" i="1"/>
  <c r="AA871" i="1" s="1"/>
  <c r="Z876" i="1"/>
  <c r="V879" i="1"/>
  <c r="AA879" i="1" s="1"/>
  <c r="Z884" i="1"/>
  <c r="V887" i="1"/>
  <c r="AA887" i="1" s="1"/>
  <c r="Z892" i="1"/>
  <c r="V895" i="1"/>
  <c r="AA895" i="1" s="1"/>
  <c r="Z900" i="1"/>
  <c r="V903" i="1"/>
  <c r="AA903" i="1" s="1"/>
  <c r="Z908" i="1"/>
  <c r="V911" i="1"/>
  <c r="AA911" i="1" s="1"/>
  <c r="Z916" i="1"/>
  <c r="V919" i="1"/>
  <c r="AA919" i="1" s="1"/>
  <c r="Z924" i="1"/>
  <c r="V927" i="1"/>
  <c r="AA927" i="1" s="1"/>
  <c r="Z932" i="1"/>
  <c r="V935" i="1"/>
  <c r="AA935" i="1" s="1"/>
  <c r="Z940" i="1"/>
  <c r="V943" i="1"/>
  <c r="AA943" i="1" s="1"/>
  <c r="Z948" i="1"/>
  <c r="V951" i="1"/>
  <c r="AA951" i="1" s="1"/>
  <c r="Z956" i="1"/>
  <c r="V959" i="1"/>
  <c r="AA959" i="1" s="1"/>
  <c r="Z964" i="1"/>
  <c r="V967" i="1"/>
  <c r="AA967" i="1" s="1"/>
  <c r="Z972" i="1"/>
  <c r="V975" i="1"/>
  <c r="AA975" i="1" s="1"/>
  <c r="Z980" i="1"/>
  <c r="V983" i="1"/>
  <c r="AA983" i="1" s="1"/>
  <c r="Z988" i="1"/>
  <c r="V991" i="1"/>
  <c r="AA991" i="1" s="1"/>
  <c r="Z999" i="1"/>
  <c r="Z1006" i="1"/>
  <c r="Z1015" i="1"/>
  <c r="Z1022" i="1"/>
  <c r="Z1031" i="1"/>
  <c r="Z1038" i="1"/>
  <c r="Z1047" i="1"/>
  <c r="Z1055" i="1"/>
  <c r="Z1087" i="1"/>
  <c r="Z1119" i="1"/>
  <c r="Z1151" i="1"/>
  <c r="Z1183" i="1"/>
  <c r="Z1230" i="1"/>
  <c r="V1230" i="1"/>
  <c r="AA1230" i="1" s="1"/>
  <c r="Z1239" i="1"/>
  <c r="V1242" i="1"/>
  <c r="AA1242" i="1" s="1"/>
  <c r="Z1246" i="1"/>
  <c r="V1246" i="1"/>
  <c r="AA1246" i="1" s="1"/>
  <c r="Z1255" i="1"/>
  <c r="V1258" i="1"/>
  <c r="AA1258" i="1" s="1"/>
  <c r="Z1262" i="1"/>
  <c r="V1262" i="1"/>
  <c r="AA1262" i="1" s="1"/>
  <c r="Z1271" i="1"/>
  <c r="V1274" i="1"/>
  <c r="AA1274" i="1" s="1"/>
  <c r="V1280" i="1"/>
  <c r="AA1280" i="1" s="1"/>
  <c r="Z1280" i="1"/>
  <c r="Z1291" i="1"/>
  <c r="V1300" i="1"/>
  <c r="AA1300" i="1" s="1"/>
  <c r="V1320" i="1"/>
  <c r="AA1320" i="1" s="1"/>
  <c r="V1323" i="1"/>
  <c r="AA1323" i="1" s="1"/>
  <c r="Z1328" i="1"/>
  <c r="V1331" i="1"/>
  <c r="AA1331" i="1" s="1"/>
  <c r="Z1334" i="1"/>
  <c r="V1334" i="1"/>
  <c r="AA1334" i="1" s="1"/>
  <c r="Z1339" i="1"/>
  <c r="V1360" i="1"/>
  <c r="AA1360" i="1" s="1"/>
  <c r="V1243" i="1"/>
  <c r="AA1243" i="1" s="1"/>
  <c r="Z1243" i="1"/>
  <c r="V1259" i="1"/>
  <c r="AA1259" i="1" s="1"/>
  <c r="Z1259" i="1"/>
  <c r="V1275" i="1"/>
  <c r="AA1275" i="1" s="1"/>
  <c r="Z1275" i="1"/>
  <c r="Z1318" i="1"/>
  <c r="V1318" i="1"/>
  <c r="AA1318" i="1" s="1"/>
  <c r="Z1350" i="1"/>
  <c r="V1350" i="1"/>
  <c r="AA1350" i="1" s="1"/>
  <c r="Z760" i="1"/>
  <c r="V763" i="1"/>
  <c r="AA763" i="1" s="1"/>
  <c r="Z768" i="1"/>
  <c r="V771" i="1"/>
  <c r="AA771" i="1" s="1"/>
  <c r="Z776" i="1"/>
  <c r="V779" i="1"/>
  <c r="AA779" i="1" s="1"/>
  <c r="Z784" i="1"/>
  <c r="V787" i="1"/>
  <c r="AA787" i="1" s="1"/>
  <c r="Z792" i="1"/>
  <c r="V795" i="1"/>
  <c r="AA795" i="1" s="1"/>
  <c r="Z800" i="1"/>
  <c r="V803" i="1"/>
  <c r="AA803" i="1" s="1"/>
  <c r="Z808" i="1"/>
  <c r="V811" i="1"/>
  <c r="AA811" i="1" s="1"/>
  <c r="Z816" i="1"/>
  <c r="V819" i="1"/>
  <c r="AA819" i="1" s="1"/>
  <c r="Z824" i="1"/>
  <c r="V827" i="1"/>
  <c r="AA827" i="1" s="1"/>
  <c r="Z832" i="1"/>
  <c r="V835" i="1"/>
  <c r="AA835" i="1" s="1"/>
  <c r="Z840" i="1"/>
  <c r="V843" i="1"/>
  <c r="AA843" i="1" s="1"/>
  <c r="Z848" i="1"/>
  <c r="V851" i="1"/>
  <c r="AA851" i="1" s="1"/>
  <c r="Z856" i="1"/>
  <c r="V859" i="1"/>
  <c r="AA859" i="1" s="1"/>
  <c r="Z864" i="1"/>
  <c r="V867" i="1"/>
  <c r="AA867" i="1" s="1"/>
  <c r="Z872" i="1"/>
  <c r="V875" i="1"/>
  <c r="AA875" i="1" s="1"/>
  <c r="Z880" i="1"/>
  <c r="V883" i="1"/>
  <c r="AA883" i="1" s="1"/>
  <c r="Z888" i="1"/>
  <c r="V891" i="1"/>
  <c r="AA891" i="1" s="1"/>
  <c r="Z896" i="1"/>
  <c r="V899" i="1"/>
  <c r="AA899" i="1" s="1"/>
  <c r="Z904" i="1"/>
  <c r="V907" i="1"/>
  <c r="AA907" i="1" s="1"/>
  <c r="Z912" i="1"/>
  <c r="V915" i="1"/>
  <c r="AA915" i="1" s="1"/>
  <c r="Z920" i="1"/>
  <c r="V923" i="1"/>
  <c r="AA923" i="1" s="1"/>
  <c r="Z928" i="1"/>
  <c r="V931" i="1"/>
  <c r="AA931" i="1" s="1"/>
  <c r="Z936" i="1"/>
  <c r="V939" i="1"/>
  <c r="AA939" i="1" s="1"/>
  <c r="Z944" i="1"/>
  <c r="V947" i="1"/>
  <c r="AA947" i="1" s="1"/>
  <c r="Z952" i="1"/>
  <c r="V955" i="1"/>
  <c r="AA955" i="1" s="1"/>
  <c r="Z960" i="1"/>
  <c r="V963" i="1"/>
  <c r="AA963" i="1" s="1"/>
  <c r="Z968" i="1"/>
  <c r="V971" i="1"/>
  <c r="AA971" i="1" s="1"/>
  <c r="Z976" i="1"/>
  <c r="V979" i="1"/>
  <c r="AA979" i="1" s="1"/>
  <c r="Z984" i="1"/>
  <c r="V987" i="1"/>
  <c r="AA987" i="1" s="1"/>
  <c r="V998" i="1"/>
  <c r="AA998" i="1" s="1"/>
  <c r="Z1007" i="1"/>
  <c r="V1010" i="1"/>
  <c r="AA1010" i="1" s="1"/>
  <c r="Z1023" i="1"/>
  <c r="V1026" i="1"/>
  <c r="AA1026" i="1" s="1"/>
  <c r="Z1039" i="1"/>
  <c r="V1042" i="1"/>
  <c r="AA1042" i="1" s="1"/>
  <c r="Z1231" i="1"/>
  <c r="V1234" i="1"/>
  <c r="AA1234" i="1" s="1"/>
  <c r="Z1238" i="1"/>
  <c r="V1238" i="1"/>
  <c r="AA1238" i="1" s="1"/>
  <c r="Z1247" i="1"/>
  <c r="V1250" i="1"/>
  <c r="AA1250" i="1" s="1"/>
  <c r="Z1254" i="1"/>
  <c r="V1254" i="1"/>
  <c r="AA1254" i="1" s="1"/>
  <c r="Z1263" i="1"/>
  <c r="V1266" i="1"/>
  <c r="AA1266" i="1" s="1"/>
  <c r="Z1270" i="1"/>
  <c r="V1270" i="1"/>
  <c r="AA1270" i="1" s="1"/>
  <c r="Z1290" i="1"/>
  <c r="V1290" i="1"/>
  <c r="AA1290" i="1" s="1"/>
  <c r="V1304" i="1"/>
  <c r="AA1304" i="1" s="1"/>
  <c r="Z1330" i="1"/>
  <c r="V1330" i="1"/>
  <c r="AA1330" i="1" s="1"/>
  <c r="Z1332" i="1"/>
  <c r="V1338" i="1"/>
  <c r="AA1338" i="1" s="1"/>
  <c r="Z1361" i="1"/>
  <c r="V55" i="1"/>
  <c r="AA55" i="1" s="1"/>
  <c r="V63" i="1"/>
  <c r="AA63" i="1" s="1"/>
  <c r="V71" i="1"/>
  <c r="AA71" i="1" s="1"/>
  <c r="V98" i="1"/>
  <c r="AA98" i="1" s="1"/>
  <c r="V130" i="1"/>
  <c r="AA130" i="1" s="1"/>
  <c r="V140" i="1"/>
  <c r="AA140" i="1" s="1"/>
  <c r="Z746" i="1"/>
  <c r="V749" i="1"/>
  <c r="AA749" i="1" s="1"/>
  <c r="Z1003" i="1"/>
  <c r="Z1019" i="1"/>
  <c r="Z1035" i="1"/>
  <c r="Z1052" i="1"/>
  <c r="Z1064" i="1"/>
  <c r="V1067" i="1"/>
  <c r="AA1067" i="1" s="1"/>
  <c r="Z1075" i="1"/>
  <c r="Z1084" i="1"/>
  <c r="Z1096" i="1"/>
  <c r="V1099" i="1"/>
  <c r="AA1099" i="1" s="1"/>
  <c r="Z1107" i="1"/>
  <c r="Z1116" i="1"/>
  <c r="Z1128" i="1"/>
  <c r="V1131" i="1"/>
  <c r="AA1131" i="1" s="1"/>
  <c r="Z1139" i="1"/>
  <c r="Z1148" i="1"/>
  <c r="Z1160" i="1"/>
  <c r="V1163" i="1"/>
  <c r="AA1163" i="1" s="1"/>
  <c r="Z1171" i="1"/>
  <c r="Z1180" i="1"/>
  <c r="Z1191" i="1"/>
  <c r="V1194" i="1"/>
  <c r="AA1194" i="1" s="1"/>
  <c r="Z1199" i="1"/>
  <c r="V1202" i="1"/>
  <c r="AA1202" i="1" s="1"/>
  <c r="Z1207" i="1"/>
  <c r="V1210" i="1"/>
  <c r="AA1210" i="1" s="1"/>
  <c r="Z1215" i="1"/>
  <c r="V1218" i="1"/>
  <c r="AA1218" i="1" s="1"/>
  <c r="Z1223" i="1"/>
  <c r="V1226" i="1"/>
  <c r="AA1226" i="1" s="1"/>
  <c r="V1235" i="1"/>
  <c r="AA1235" i="1" s="1"/>
  <c r="Z1235" i="1"/>
  <c r="V1251" i="1"/>
  <c r="AA1251" i="1" s="1"/>
  <c r="Z1251" i="1"/>
  <c r="V1267" i="1"/>
  <c r="AA1267" i="1" s="1"/>
  <c r="Z1267" i="1"/>
  <c r="Z1283" i="1"/>
  <c r="V1283" i="1"/>
  <c r="AA1283" i="1" s="1"/>
  <c r="V1302" i="1"/>
  <c r="AA1302" i="1" s="1"/>
  <c r="V1311" i="1"/>
  <c r="AA1311" i="1" s="1"/>
  <c r="Z1316" i="1"/>
  <c r="V1336" i="1"/>
  <c r="AA1336" i="1" s="1"/>
  <c r="Z1348" i="1"/>
  <c r="V1376" i="1"/>
  <c r="AA1376" i="1" s="1"/>
  <c r="Z1585" i="1"/>
  <c r="Z1599" i="1"/>
  <c r="Z1631" i="1"/>
  <c r="Z1663" i="1"/>
  <c r="Z1695" i="1"/>
  <c r="Z1727" i="1"/>
  <c r="Z1960" i="1"/>
  <c r="Z1992" i="1"/>
  <c r="V2014" i="1"/>
  <c r="AA2014" i="1" s="1"/>
  <c r="Z2024" i="1"/>
  <c r="V2046" i="1"/>
  <c r="AA2046" i="1" s="1"/>
  <c r="Z2056" i="1"/>
  <c r="V2066" i="1"/>
  <c r="AA2066" i="1" s="1"/>
  <c r="Z2072" i="1"/>
  <c r="Z2076" i="1"/>
  <c r="V2258" i="1"/>
  <c r="AA2258" i="1" s="1"/>
  <c r="V2270" i="1"/>
  <c r="AA2270" i="1" s="1"/>
  <c r="V2283" i="1"/>
  <c r="AA2283" i="1" s="1"/>
  <c r="V2308" i="1"/>
  <c r="AA2308" i="1" s="1"/>
  <c r="V2372" i="1"/>
  <c r="AA2372" i="1" s="1"/>
  <c r="V2456" i="1"/>
  <c r="AA2456" i="1" s="1"/>
  <c r="V2483" i="1"/>
  <c r="AA2483" i="1" s="1"/>
  <c r="V2495" i="1"/>
  <c r="AA2495" i="1" s="1"/>
  <c r="V2511" i="1"/>
  <c r="AA2511" i="1" s="1"/>
  <c r="V2527" i="1"/>
  <c r="AA2527" i="1" s="1"/>
  <c r="V2540" i="1"/>
  <c r="AA2540" i="1" s="1"/>
  <c r="V2552" i="1"/>
  <c r="AA2552" i="1" s="1"/>
  <c r="Z2570" i="1"/>
  <c r="Z2586" i="1"/>
  <c r="V2600" i="1"/>
  <c r="AA2600" i="1" s="1"/>
  <c r="Z2610" i="1"/>
  <c r="Z2753" i="1"/>
  <c r="Z3326" i="1"/>
  <c r="Z3343" i="1"/>
  <c r="Z3358" i="1"/>
  <c r="Z3375" i="1"/>
  <c r="Z3390" i="1"/>
  <c r="AA3666" i="1"/>
  <c r="Z1615" i="1"/>
  <c r="Z1647" i="1"/>
  <c r="Z1679" i="1"/>
  <c r="Z1711" i="1"/>
  <c r="Z2745" i="1"/>
  <c r="Z1591" i="1"/>
  <c r="Z1623" i="1"/>
  <c r="Z1655" i="1"/>
  <c r="V1932" i="1"/>
  <c r="AA1932" i="1" s="1"/>
  <c r="V1943" i="1"/>
  <c r="AA1943" i="1" s="1"/>
  <c r="V1962" i="1"/>
  <c r="AA1962" i="1" s="1"/>
  <c r="V1994" i="1"/>
  <c r="AA1994" i="1" s="1"/>
  <c r="V2026" i="1"/>
  <c r="AA2026" i="1" s="1"/>
  <c r="V2058" i="1"/>
  <c r="AA2058" i="1" s="1"/>
  <c r="V2074" i="1"/>
  <c r="AA2074" i="1" s="1"/>
  <c r="V2078" i="1"/>
  <c r="AA2078" i="1" s="1"/>
  <c r="Z2084" i="1"/>
  <c r="V2091" i="1"/>
  <c r="AA2091" i="1" s="1"/>
  <c r="V2098" i="1"/>
  <c r="AA2098" i="1" s="1"/>
  <c r="V2267" i="1"/>
  <c r="AA2267" i="1" s="1"/>
  <c r="V2294" i="1"/>
  <c r="AA2294" i="1" s="1"/>
  <c r="V2314" i="1"/>
  <c r="AA2314" i="1" s="1"/>
  <c r="V2339" i="1"/>
  <c r="AA2339" i="1" s="1"/>
  <c r="V2356" i="1"/>
  <c r="AA2356" i="1" s="1"/>
  <c r="V2424" i="1"/>
  <c r="AA2424" i="1" s="1"/>
  <c r="V2427" i="1"/>
  <c r="AA2427" i="1" s="1"/>
  <c r="V2467" i="1"/>
  <c r="AA2467" i="1" s="1"/>
  <c r="V2479" i="1"/>
  <c r="AA2479" i="1" s="1"/>
  <c r="V2492" i="1"/>
  <c r="AA2492" i="1" s="1"/>
  <c r="V2508" i="1"/>
  <c r="AA2508" i="1" s="1"/>
  <c r="V2524" i="1"/>
  <c r="AA2524" i="1" s="1"/>
  <c r="V2536" i="1"/>
  <c r="AA2536" i="1" s="1"/>
  <c r="V2563" i="1"/>
  <c r="AA2563" i="1" s="1"/>
  <c r="V2576" i="1"/>
  <c r="AA2576" i="1" s="1"/>
  <c r="V2592" i="1"/>
  <c r="AA2592" i="1" s="1"/>
  <c r="V2616" i="1"/>
  <c r="AA2616" i="1" s="1"/>
  <c r="Z2727" i="1"/>
  <c r="Z2743" i="1"/>
  <c r="Z2763" i="1"/>
  <c r="Z3194" i="1"/>
  <c r="Z3201" i="1"/>
  <c r="V3207" i="1"/>
  <c r="AA3207" i="1" s="1"/>
  <c r="Z3323" i="1"/>
  <c r="Z3355" i="1"/>
  <c r="Z3387" i="1"/>
  <c r="V84" i="1"/>
  <c r="AA84" i="1" s="1"/>
  <c r="V100" i="1"/>
  <c r="AA100" i="1" s="1"/>
  <c r="V116" i="1"/>
  <c r="AA116" i="1" s="1"/>
  <c r="V158" i="1"/>
  <c r="AA158" i="1" s="1"/>
  <c r="V745" i="1"/>
  <c r="AA745" i="1" s="1"/>
  <c r="Z750" i="1"/>
  <c r="V753" i="1"/>
  <c r="AA753" i="1" s="1"/>
  <c r="V758" i="1"/>
  <c r="AA758" i="1" s="1"/>
  <c r="V762" i="1"/>
  <c r="AA762" i="1" s="1"/>
  <c r="V766" i="1"/>
  <c r="AA766" i="1" s="1"/>
  <c r="V770" i="1"/>
  <c r="AA770" i="1" s="1"/>
  <c r="V774" i="1"/>
  <c r="AA774" i="1" s="1"/>
  <c r="V778" i="1"/>
  <c r="AA778" i="1" s="1"/>
  <c r="V782" i="1"/>
  <c r="AA782" i="1" s="1"/>
  <c r="V786" i="1"/>
  <c r="AA786" i="1" s="1"/>
  <c r="V790" i="1"/>
  <c r="AA790" i="1" s="1"/>
  <c r="V794" i="1"/>
  <c r="AA794" i="1" s="1"/>
  <c r="V798" i="1"/>
  <c r="AA798" i="1" s="1"/>
  <c r="V802" i="1"/>
  <c r="AA802" i="1" s="1"/>
  <c r="V806" i="1"/>
  <c r="AA806" i="1" s="1"/>
  <c r="V810" i="1"/>
  <c r="AA810" i="1" s="1"/>
  <c r="V814" i="1"/>
  <c r="AA814" i="1" s="1"/>
  <c r="V818" i="1"/>
  <c r="AA818" i="1" s="1"/>
  <c r="V822" i="1"/>
  <c r="AA822" i="1" s="1"/>
  <c r="V826" i="1"/>
  <c r="AA826" i="1" s="1"/>
  <c r="V830" i="1"/>
  <c r="AA830" i="1" s="1"/>
  <c r="V834" i="1"/>
  <c r="AA834" i="1" s="1"/>
  <c r="V838" i="1"/>
  <c r="AA838" i="1" s="1"/>
  <c r="V842" i="1"/>
  <c r="AA842" i="1" s="1"/>
  <c r="V846" i="1"/>
  <c r="AA846" i="1" s="1"/>
  <c r="V850" i="1"/>
  <c r="AA850" i="1" s="1"/>
  <c r="V854" i="1"/>
  <c r="AA854" i="1" s="1"/>
  <c r="V858" i="1"/>
  <c r="AA858" i="1" s="1"/>
  <c r="V862" i="1"/>
  <c r="AA862" i="1" s="1"/>
  <c r="V866" i="1"/>
  <c r="AA866" i="1" s="1"/>
  <c r="V870" i="1"/>
  <c r="AA870" i="1" s="1"/>
  <c r="V874" i="1"/>
  <c r="AA874" i="1" s="1"/>
  <c r="V878" i="1"/>
  <c r="AA878" i="1" s="1"/>
  <c r="V882" i="1"/>
  <c r="AA882" i="1" s="1"/>
  <c r="V886" i="1"/>
  <c r="AA886" i="1" s="1"/>
  <c r="V890" i="1"/>
  <c r="AA890" i="1" s="1"/>
  <c r="V894" i="1"/>
  <c r="AA894" i="1" s="1"/>
  <c r="V898" i="1"/>
  <c r="AA898" i="1" s="1"/>
  <c r="V902" i="1"/>
  <c r="AA902" i="1" s="1"/>
  <c r="V906" i="1"/>
  <c r="AA906" i="1" s="1"/>
  <c r="V910" i="1"/>
  <c r="AA910" i="1" s="1"/>
  <c r="V914" i="1"/>
  <c r="AA914" i="1" s="1"/>
  <c r="V918" i="1"/>
  <c r="AA918" i="1" s="1"/>
  <c r="V922" i="1"/>
  <c r="AA922" i="1" s="1"/>
  <c r="V926" i="1"/>
  <c r="AA926" i="1" s="1"/>
  <c r="V930" i="1"/>
  <c r="AA930" i="1" s="1"/>
  <c r="V934" i="1"/>
  <c r="AA934" i="1" s="1"/>
  <c r="V938" i="1"/>
  <c r="AA938" i="1" s="1"/>
  <c r="V942" i="1"/>
  <c r="AA942" i="1" s="1"/>
  <c r="V946" i="1"/>
  <c r="AA946" i="1" s="1"/>
  <c r="V950" i="1"/>
  <c r="AA950" i="1" s="1"/>
  <c r="V954" i="1"/>
  <c r="AA954" i="1" s="1"/>
  <c r="V958" i="1"/>
  <c r="AA958" i="1" s="1"/>
  <c r="V962" i="1"/>
  <c r="AA962" i="1" s="1"/>
  <c r="V966" i="1"/>
  <c r="AA966" i="1" s="1"/>
  <c r="V970" i="1"/>
  <c r="AA970" i="1" s="1"/>
  <c r="V974" i="1"/>
  <c r="AA974" i="1" s="1"/>
  <c r="V978" i="1"/>
  <c r="AA978" i="1" s="1"/>
  <c r="V982" i="1"/>
  <c r="AA982" i="1" s="1"/>
  <c r="V986" i="1"/>
  <c r="AA986" i="1" s="1"/>
  <c r="V990" i="1"/>
  <c r="AA990" i="1" s="1"/>
  <c r="Z1056" i="1"/>
  <c r="Z1063" i="1"/>
  <c r="Z1072" i="1"/>
  <c r="Z1079" i="1"/>
  <c r="Z1088" i="1"/>
  <c r="Z1095" i="1"/>
  <c r="Z1104" i="1"/>
  <c r="Z1111" i="1"/>
  <c r="Z1120" i="1"/>
  <c r="Z1127" i="1"/>
  <c r="Z1136" i="1"/>
  <c r="Z1143" i="1"/>
  <c r="Z1152" i="1"/>
  <c r="Z1159" i="1"/>
  <c r="Z1168" i="1"/>
  <c r="Z1175" i="1"/>
  <c r="Z1184" i="1"/>
  <c r="Z1276" i="1"/>
  <c r="V1282" i="1"/>
  <c r="AA1282" i="1" s="1"/>
  <c r="Z1287" i="1"/>
  <c r="Z1292" i="1"/>
  <c r="V1296" i="1"/>
  <c r="AA1296" i="1" s="1"/>
  <c r="V1298" i="1"/>
  <c r="AA1298" i="1" s="1"/>
  <c r="Z1303" i="1"/>
  <c r="V1307" i="1"/>
  <c r="AA1307" i="1" s="1"/>
  <c r="Z1308" i="1"/>
  <c r="V1312" i="1"/>
  <c r="AA1312" i="1" s="1"/>
  <c r="V1314" i="1"/>
  <c r="AA1314" i="1" s="1"/>
  <c r="V1322" i="1"/>
  <c r="AA1322" i="1" s="1"/>
  <c r="V1324" i="1"/>
  <c r="AA1324" i="1" s="1"/>
  <c r="Z1324" i="1"/>
  <c r="V1335" i="1"/>
  <c r="AA1335" i="1" s="1"/>
  <c r="Z1335" i="1"/>
  <c r="V1340" i="1"/>
  <c r="AA1340" i="1" s="1"/>
  <c r="Z1340" i="1"/>
  <c r="Z1347" i="1"/>
  <c r="V1347" i="1"/>
  <c r="AA1347" i="1" s="1"/>
  <c r="Z1352" i="1"/>
  <c r="V1352" i="1"/>
  <c r="AA1352" i="1" s="1"/>
  <c r="Z1326" i="1"/>
  <c r="V1326" i="1"/>
  <c r="AA1326" i="1" s="1"/>
  <c r="V1366" i="1"/>
  <c r="AA1366" i="1" s="1"/>
  <c r="Z1366" i="1"/>
  <c r="V31" i="1"/>
  <c r="AA31" i="1" s="1"/>
  <c r="V38" i="1"/>
  <c r="AA38" i="1" s="1"/>
  <c r="V47" i="1"/>
  <c r="AA47" i="1" s="1"/>
  <c r="V54" i="1"/>
  <c r="AA54" i="1" s="1"/>
  <c r="V56" i="1"/>
  <c r="AA56" i="1" s="1"/>
  <c r="V58" i="1"/>
  <c r="AA58" i="1" s="1"/>
  <c r="V60" i="1"/>
  <c r="AA60" i="1" s="1"/>
  <c r="V62" i="1"/>
  <c r="AA62" i="1" s="1"/>
  <c r="V64" i="1"/>
  <c r="AA64" i="1" s="1"/>
  <c r="V66" i="1"/>
  <c r="AA66" i="1" s="1"/>
  <c r="V68" i="1"/>
  <c r="AA68" i="1" s="1"/>
  <c r="V70" i="1"/>
  <c r="AA70" i="1" s="1"/>
  <c r="V72" i="1"/>
  <c r="AA72" i="1" s="1"/>
  <c r="V74" i="1"/>
  <c r="AA74" i="1" s="1"/>
  <c r="V90" i="1"/>
  <c r="AA90" i="1" s="1"/>
  <c r="V106" i="1"/>
  <c r="AA106" i="1" s="1"/>
  <c r="V122" i="1"/>
  <c r="AA122" i="1" s="1"/>
  <c r="V138" i="1"/>
  <c r="AA138" i="1" s="1"/>
  <c r="V151" i="1"/>
  <c r="AA151" i="1" s="1"/>
  <c r="V994" i="1"/>
  <c r="AA994" i="1" s="1"/>
  <c r="Z1060" i="1"/>
  <c r="Z1076" i="1"/>
  <c r="Z1092" i="1"/>
  <c r="Z1108" i="1"/>
  <c r="Z1124" i="1"/>
  <c r="Z1140" i="1"/>
  <c r="Z1156" i="1"/>
  <c r="Z1172" i="1"/>
  <c r="Z1188" i="1"/>
  <c r="Z1192" i="1"/>
  <c r="Z1196" i="1"/>
  <c r="Z1200" i="1"/>
  <c r="Z1204" i="1"/>
  <c r="Z1208" i="1"/>
  <c r="Z1212" i="1"/>
  <c r="Z1216" i="1"/>
  <c r="Z1220" i="1"/>
  <c r="Z1224" i="1"/>
  <c r="Z1228" i="1"/>
  <c r="Z1232" i="1"/>
  <c r="Z1236" i="1"/>
  <c r="Z1240" i="1"/>
  <c r="Z1244" i="1"/>
  <c r="Z1248" i="1"/>
  <c r="Z1252" i="1"/>
  <c r="Z1256" i="1"/>
  <c r="Z1260" i="1"/>
  <c r="Z1264" i="1"/>
  <c r="Z1268" i="1"/>
  <c r="Z1272" i="1"/>
  <c r="V1278" i="1"/>
  <c r="AA1278" i="1" s="1"/>
  <c r="V1294" i="1"/>
  <c r="AA1294" i="1" s="1"/>
  <c r="V1310" i="1"/>
  <c r="AA1310" i="1" s="1"/>
  <c r="Z1319" i="1"/>
  <c r="Z1342" i="1"/>
  <c r="V1342" i="1"/>
  <c r="AA1342" i="1" s="1"/>
  <c r="Z1354" i="1"/>
  <c r="V1354" i="1"/>
  <c r="AA1354" i="1" s="1"/>
  <c r="V1358" i="1"/>
  <c r="AA1358" i="1" s="1"/>
  <c r="Z1358" i="1"/>
  <c r="V1374" i="1"/>
  <c r="AA1374" i="1" s="1"/>
  <c r="Z1374" i="1"/>
  <c r="Z1351" i="1"/>
  <c r="V1355" i="1"/>
  <c r="AA1355" i="1" s="1"/>
  <c r="Z1357" i="1"/>
  <c r="V1363" i="1"/>
  <c r="AA1363" i="1" s="1"/>
  <c r="Z1365" i="1"/>
  <c r="Z1373" i="1"/>
  <c r="V1582" i="1"/>
  <c r="AA1582" i="1" s="1"/>
  <c r="Z1587" i="1"/>
  <c r="Z1593" i="1"/>
  <c r="Z1601" i="1"/>
  <c r="Z1609" i="1"/>
  <c r="Z1617" i="1"/>
  <c r="Z1625" i="1"/>
  <c r="Z1633" i="1"/>
  <c r="Z1641" i="1"/>
  <c r="Z1649" i="1"/>
  <c r="Z1657" i="1"/>
  <c r="Z1665" i="1"/>
  <c r="Z1673" i="1"/>
  <c r="Z1681" i="1"/>
  <c r="Z1689" i="1"/>
  <c r="Z1697" i="1"/>
  <c r="Z1705" i="1"/>
  <c r="Z1713" i="1"/>
  <c r="Z1721" i="1"/>
  <c r="Z1729" i="1"/>
  <c r="Z1737" i="1"/>
  <c r="Z1741" i="1"/>
  <c r="Z1745" i="1"/>
  <c r="Z1749" i="1"/>
  <c r="Z1753" i="1"/>
  <c r="V1764" i="1"/>
  <c r="AA1764" i="1" s="1"/>
  <c r="Z1929" i="1"/>
  <c r="Z1931" i="1"/>
  <c r="Z1936" i="1"/>
  <c r="V1940" i="1"/>
  <c r="AA1940" i="1" s="1"/>
  <c r="V1942" i="1"/>
  <c r="AA1942" i="1" s="1"/>
  <c r="Z1947" i="1"/>
  <c r="V1951" i="1"/>
  <c r="AA1951" i="1" s="1"/>
  <c r="Z1952" i="1"/>
  <c r="V1956" i="1"/>
  <c r="AA1956" i="1" s="1"/>
  <c r="V1958" i="1"/>
  <c r="AA1958" i="1" s="1"/>
  <c r="Z1963" i="1"/>
  <c r="V1967" i="1"/>
  <c r="AA1967" i="1" s="1"/>
  <c r="Z1968" i="1"/>
  <c r="V1972" i="1"/>
  <c r="AA1972" i="1" s="1"/>
  <c r="V1974" i="1"/>
  <c r="AA1974" i="1" s="1"/>
  <c r="Z1979" i="1"/>
  <c r="V1983" i="1"/>
  <c r="AA1983" i="1" s="1"/>
  <c r="Z1984" i="1"/>
  <c r="V1988" i="1"/>
  <c r="AA1988" i="1" s="1"/>
  <c r="V1990" i="1"/>
  <c r="AA1990" i="1" s="1"/>
  <c r="Z1995" i="1"/>
  <c r="V1999" i="1"/>
  <c r="AA1999" i="1" s="1"/>
  <c r="Z2000" i="1"/>
  <c r="V2004" i="1"/>
  <c r="AA2004" i="1" s="1"/>
  <c r="V2006" i="1"/>
  <c r="AA2006" i="1" s="1"/>
  <c r="Z2011" i="1"/>
  <c r="V2015" i="1"/>
  <c r="AA2015" i="1" s="1"/>
  <c r="Z2016" i="1"/>
  <c r="V2020" i="1"/>
  <c r="AA2020" i="1" s="1"/>
  <c r="V2022" i="1"/>
  <c r="AA2022" i="1" s="1"/>
  <c r="Z2027" i="1"/>
  <c r="V2031" i="1"/>
  <c r="AA2031" i="1" s="1"/>
  <c r="Z2032" i="1"/>
  <c r="V2036" i="1"/>
  <c r="AA2036" i="1" s="1"/>
  <c r="V2038" i="1"/>
  <c r="AA2038" i="1" s="1"/>
  <c r="Z2043" i="1"/>
  <c r="V2047" i="1"/>
  <c r="AA2047" i="1" s="1"/>
  <c r="Z2048" i="1"/>
  <c r="V2052" i="1"/>
  <c r="AA2052" i="1" s="1"/>
  <c r="V2054" i="1"/>
  <c r="AA2054" i="1" s="1"/>
  <c r="Z2059" i="1"/>
  <c r="V2063" i="1"/>
  <c r="AA2063" i="1" s="1"/>
  <c r="V2068" i="1"/>
  <c r="AA2068" i="1" s="1"/>
  <c r="V2070" i="1"/>
  <c r="AA2070" i="1" s="1"/>
  <c r="V2079" i="1"/>
  <c r="AA2079" i="1" s="1"/>
  <c r="Z2080" i="1"/>
  <c r="Z2087" i="1"/>
  <c r="V2087" i="1"/>
  <c r="AA2087" i="1" s="1"/>
  <c r="Z2094" i="1"/>
  <c r="V2094" i="1"/>
  <c r="AA2094" i="1" s="1"/>
  <c r="V1581" i="1"/>
  <c r="AA1581" i="1" s="1"/>
  <c r="Z1597" i="1"/>
  <c r="Z1605" i="1"/>
  <c r="Z1613" i="1"/>
  <c r="Z1621" i="1"/>
  <c r="Z1629" i="1"/>
  <c r="Z1637" i="1"/>
  <c r="Z1645" i="1"/>
  <c r="Z1653" i="1"/>
  <c r="Z1661" i="1"/>
  <c r="Z1669" i="1"/>
  <c r="Z1677" i="1"/>
  <c r="Z1685" i="1"/>
  <c r="Z1693" i="1"/>
  <c r="Z1701" i="1"/>
  <c r="Z1709" i="1"/>
  <c r="Z1717" i="1"/>
  <c r="Z1725" i="1"/>
  <c r="Z1733" i="1"/>
  <c r="V1765" i="1"/>
  <c r="AA1765" i="1" s="1"/>
  <c r="Z1420" i="1"/>
  <c r="Z1426" i="1"/>
  <c r="Z1595" i="1"/>
  <c r="Z1603" i="1"/>
  <c r="Z1611" i="1"/>
  <c r="Z1619" i="1"/>
  <c r="Z1627" i="1"/>
  <c r="Z1635" i="1"/>
  <c r="Z1643" i="1"/>
  <c r="Z1651" i="1"/>
  <c r="Z1659" i="1"/>
  <c r="Z1667" i="1"/>
  <c r="Z1675" i="1"/>
  <c r="Z1683" i="1"/>
  <c r="Z1691" i="1"/>
  <c r="Z1699" i="1"/>
  <c r="Z1707" i="1"/>
  <c r="Z1715" i="1"/>
  <c r="Z1723" i="1"/>
  <c r="Z1731" i="1"/>
  <c r="V1739" i="1"/>
  <c r="AA1739" i="1" s="1"/>
  <c r="V1743" i="1"/>
  <c r="AA1743" i="1" s="1"/>
  <c r="V1747" i="1"/>
  <c r="AA1747" i="1" s="1"/>
  <c r="V1751" i="1"/>
  <c r="AA1751" i="1" s="1"/>
  <c r="V1755" i="1"/>
  <c r="AA1755" i="1" s="1"/>
  <c r="V1760" i="1"/>
  <c r="AA1760" i="1" s="1"/>
  <c r="V1938" i="1"/>
  <c r="AA1938" i="1" s="1"/>
  <c r="V1954" i="1"/>
  <c r="AA1954" i="1" s="1"/>
  <c r="V1970" i="1"/>
  <c r="AA1970" i="1" s="1"/>
  <c r="V1986" i="1"/>
  <c r="AA1986" i="1" s="1"/>
  <c r="V2002" i="1"/>
  <c r="AA2002" i="1" s="1"/>
  <c r="V2018" i="1"/>
  <c r="AA2018" i="1" s="1"/>
  <c r="V2034" i="1"/>
  <c r="AA2034" i="1" s="1"/>
  <c r="V2050" i="1"/>
  <c r="AA2050" i="1" s="1"/>
  <c r="V2086" i="1"/>
  <c r="AA2086" i="1" s="1"/>
  <c r="V2412" i="1"/>
  <c r="AA2412" i="1" s="1"/>
  <c r="V2414" i="1"/>
  <c r="AA2414" i="1" s="1"/>
  <c r="V2428" i="1"/>
  <c r="AA2428" i="1" s="1"/>
  <c r="V2430" i="1"/>
  <c r="AA2430" i="1" s="1"/>
  <c r="V2444" i="1"/>
  <c r="AA2444" i="1" s="1"/>
  <c r="V2451" i="1"/>
  <c r="AA2451" i="1" s="1"/>
  <c r="V2499" i="1"/>
  <c r="AA2499" i="1" s="1"/>
  <c r="V2515" i="1"/>
  <c r="AA2515" i="1" s="1"/>
  <c r="Z2594" i="1"/>
  <c r="Z2602" i="1"/>
  <c r="Z2626" i="1"/>
  <c r="Z2765" i="1"/>
  <c r="V2781" i="1"/>
  <c r="AA2781" i="1" s="1"/>
  <c r="Z3318" i="1"/>
  <c r="Z3334" i="1"/>
  <c r="Z3350" i="1"/>
  <c r="Z3366" i="1"/>
  <c r="Z3382" i="1"/>
  <c r="V2307" i="1"/>
  <c r="AA2307" i="1" s="1"/>
  <c r="V2312" i="1"/>
  <c r="AA2312" i="1" s="1"/>
  <c r="V2331" i="1"/>
  <c r="AA2331" i="1" s="1"/>
  <c r="V2336" i="1"/>
  <c r="AA2336" i="1" s="1"/>
  <c r="V2338" i="1"/>
  <c r="AA2338" i="1" s="1"/>
  <c r="V2340" i="1"/>
  <c r="AA2340" i="1" s="1"/>
  <c r="V2342" i="1"/>
  <c r="AA2342" i="1" s="1"/>
  <c r="V2354" i="1"/>
  <c r="AA2354" i="1" s="1"/>
  <c r="V2360" i="1"/>
  <c r="AA2360" i="1" s="1"/>
  <c r="V2370" i="1"/>
  <c r="AA2370" i="1" s="1"/>
  <c r="V2376" i="1"/>
  <c r="AA2376" i="1" s="1"/>
  <c r="V2386" i="1"/>
  <c r="AA2386" i="1" s="1"/>
  <c r="V2420" i="1"/>
  <c r="AA2420" i="1" s="1"/>
  <c r="V2422" i="1"/>
  <c r="AA2422" i="1" s="1"/>
  <c r="V2436" i="1"/>
  <c r="AA2436" i="1" s="1"/>
  <c r="V2438" i="1"/>
  <c r="AA2438" i="1" s="1"/>
  <c r="V2452" i="1"/>
  <c r="AA2452" i="1" s="1"/>
  <c r="V2459" i="1"/>
  <c r="AA2459" i="1" s="1"/>
  <c r="V2468" i="1"/>
  <c r="AA2468" i="1" s="1"/>
  <c r="V2475" i="1"/>
  <c r="AA2475" i="1" s="1"/>
  <c r="V2484" i="1"/>
  <c r="AA2484" i="1" s="1"/>
  <c r="V2491" i="1"/>
  <c r="AA2491" i="1" s="1"/>
  <c r="V2500" i="1"/>
  <c r="AA2500" i="1" s="1"/>
  <c r="V2507" i="1"/>
  <c r="AA2507" i="1" s="1"/>
  <c r="V2516" i="1"/>
  <c r="AA2516" i="1" s="1"/>
  <c r="V2523" i="1"/>
  <c r="AA2523" i="1" s="1"/>
  <c r="V2532" i="1"/>
  <c r="AA2532" i="1" s="1"/>
  <c r="V2539" i="1"/>
  <c r="AA2539" i="1" s="1"/>
  <c r="V2548" i="1"/>
  <c r="AA2548" i="1" s="1"/>
  <c r="V2555" i="1"/>
  <c r="AA2555" i="1" s="1"/>
  <c r="V2564" i="1"/>
  <c r="AA2564" i="1" s="1"/>
  <c r="Z2574" i="1"/>
  <c r="Z2582" i="1"/>
  <c r="Z2590" i="1"/>
  <c r="Z2598" i="1"/>
  <c r="Z2606" i="1"/>
  <c r="Z2614" i="1"/>
  <c r="Z2622" i="1"/>
  <c r="Z2717" i="1"/>
  <c r="Z2725" i="1"/>
  <c r="Z2733" i="1"/>
  <c r="Z2741" i="1"/>
  <c r="Z2749" i="1"/>
  <c r="Z2757" i="1"/>
  <c r="Z2773" i="1"/>
  <c r="V3093" i="1"/>
  <c r="AA3093" i="1" s="1"/>
  <c r="V3199" i="1"/>
  <c r="AA3199" i="1" s="1"/>
  <c r="V3215" i="1"/>
  <c r="AA3215" i="1" s="1"/>
  <c r="Z3319" i="1"/>
  <c r="V3322" i="1"/>
  <c r="AA3322" i="1" s="1"/>
  <c r="Z3335" i="1"/>
  <c r="V3338" i="1"/>
  <c r="AA3338" i="1" s="1"/>
  <c r="Z3351" i="1"/>
  <c r="V3354" i="1"/>
  <c r="AA3354" i="1" s="1"/>
  <c r="Z3367" i="1"/>
  <c r="V3370" i="1"/>
  <c r="AA3370" i="1" s="1"/>
  <c r="Z3383" i="1"/>
  <c r="V3386" i="1"/>
  <c r="AA3386" i="1" s="1"/>
  <c r="V2082" i="1"/>
  <c r="AA2082" i="1" s="1"/>
  <c r="V2090" i="1"/>
  <c r="AA2090" i="1" s="1"/>
  <c r="V2263" i="1"/>
  <c r="AA2263" i="1" s="1"/>
  <c r="V2271" i="1"/>
  <c r="AA2271" i="1" s="1"/>
  <c r="V2279" i="1"/>
  <c r="AA2279" i="1" s="1"/>
  <c r="V2287" i="1"/>
  <c r="AA2287" i="1" s="1"/>
  <c r="V2295" i="1"/>
  <c r="AA2295" i="1" s="1"/>
  <c r="V2310" i="1"/>
  <c r="AA2310" i="1" s="1"/>
  <c r="V2315" i="1"/>
  <c r="AA2315" i="1" s="1"/>
  <c r="V2320" i="1"/>
  <c r="AA2320" i="1" s="1"/>
  <c r="V2322" i="1"/>
  <c r="AA2322" i="1" s="1"/>
  <c r="V2335" i="1"/>
  <c r="AA2335" i="1" s="1"/>
  <c r="V2364" i="1"/>
  <c r="AA2364" i="1" s="1"/>
  <c r="V2380" i="1"/>
  <c r="AA2380" i="1" s="1"/>
  <c r="V2416" i="1"/>
  <c r="AA2416" i="1" s="1"/>
  <c r="V2419" i="1"/>
  <c r="AA2419" i="1" s="1"/>
  <c r="V2432" i="1"/>
  <c r="AA2432" i="1" s="1"/>
  <c r="V2435" i="1"/>
  <c r="AA2435" i="1" s="1"/>
  <c r="V2448" i="1"/>
  <c r="AA2448" i="1" s="1"/>
  <c r="V2455" i="1"/>
  <c r="AA2455" i="1" s="1"/>
  <c r="V2464" i="1"/>
  <c r="AA2464" i="1" s="1"/>
  <c r="V2471" i="1"/>
  <c r="AA2471" i="1" s="1"/>
  <c r="V2480" i="1"/>
  <c r="AA2480" i="1" s="1"/>
  <c r="V2487" i="1"/>
  <c r="AA2487" i="1" s="1"/>
  <c r="V2496" i="1"/>
  <c r="AA2496" i="1" s="1"/>
  <c r="V2503" i="1"/>
  <c r="AA2503" i="1" s="1"/>
  <c r="V2512" i="1"/>
  <c r="AA2512" i="1" s="1"/>
  <c r="V2519" i="1"/>
  <c r="AA2519" i="1" s="1"/>
  <c r="V2528" i="1"/>
  <c r="AA2528" i="1" s="1"/>
  <c r="V2535" i="1"/>
  <c r="AA2535" i="1" s="1"/>
  <c r="V2544" i="1"/>
  <c r="AA2544" i="1" s="1"/>
  <c r="V2551" i="1"/>
  <c r="AA2551" i="1" s="1"/>
  <c r="V2560" i="1"/>
  <c r="AA2560" i="1" s="1"/>
  <c r="V2567" i="1"/>
  <c r="AA2567" i="1" s="1"/>
  <c r="V2572" i="1"/>
  <c r="AA2572" i="1" s="1"/>
  <c r="V2580" i="1"/>
  <c r="AA2580" i="1" s="1"/>
  <c r="V2588" i="1"/>
  <c r="AA2588" i="1" s="1"/>
  <c r="V2596" i="1"/>
  <c r="AA2596" i="1" s="1"/>
  <c r="V2604" i="1"/>
  <c r="AA2604" i="1" s="1"/>
  <c r="V2612" i="1"/>
  <c r="AA2612" i="1" s="1"/>
  <c r="V2620" i="1"/>
  <c r="AA2620" i="1" s="1"/>
  <c r="Z2628" i="1"/>
  <c r="Z2715" i="1"/>
  <c r="Z2723" i="1"/>
  <c r="Z2731" i="1"/>
  <c r="Z2739" i="1"/>
  <c r="Z2747" i="1"/>
  <c r="Z2755" i="1"/>
  <c r="Z2771" i="1"/>
  <c r="V3223" i="1"/>
  <c r="AA3223" i="1" s="1"/>
  <c r="Z3315" i="1"/>
  <c r="Z3331" i="1"/>
  <c r="Z3347" i="1"/>
  <c r="Z3363" i="1"/>
  <c r="Z3379" i="1"/>
  <c r="Z992" i="1"/>
  <c r="Z996" i="1"/>
  <c r="Z1000" i="1"/>
  <c r="Z1004" i="1"/>
  <c r="Z1008" i="1"/>
  <c r="Z1012" i="1"/>
  <c r="Z1016" i="1"/>
  <c r="Z1020" i="1"/>
  <c r="Z1024" i="1"/>
  <c r="Z1028" i="1"/>
  <c r="Z1032" i="1"/>
  <c r="Z1036" i="1"/>
  <c r="Z1040" i="1"/>
  <c r="Z1044" i="1"/>
  <c r="Z1049" i="1"/>
  <c r="V1049" i="1"/>
  <c r="AA1049" i="1" s="1"/>
  <c r="Z1053" i="1"/>
  <c r="V1053" i="1"/>
  <c r="AA1053" i="1" s="1"/>
  <c r="Z1057" i="1"/>
  <c r="V1057" i="1"/>
  <c r="AA1057" i="1" s="1"/>
  <c r="Z1061" i="1"/>
  <c r="V1061" i="1"/>
  <c r="AA1061" i="1" s="1"/>
  <c r="Z1065" i="1"/>
  <c r="V1065" i="1"/>
  <c r="AA1065" i="1" s="1"/>
  <c r="Z1069" i="1"/>
  <c r="V1069" i="1"/>
  <c r="AA1069" i="1" s="1"/>
  <c r="Z1073" i="1"/>
  <c r="V1073" i="1"/>
  <c r="AA1073" i="1" s="1"/>
  <c r="Z1077" i="1"/>
  <c r="V1077" i="1"/>
  <c r="AA1077" i="1" s="1"/>
  <c r="Z1081" i="1"/>
  <c r="V1081" i="1"/>
  <c r="AA1081" i="1" s="1"/>
  <c r="Z1085" i="1"/>
  <c r="V1085" i="1"/>
  <c r="AA1085" i="1" s="1"/>
  <c r="Z1089" i="1"/>
  <c r="V1089" i="1"/>
  <c r="AA1089" i="1" s="1"/>
  <c r="Z1093" i="1"/>
  <c r="V1093" i="1"/>
  <c r="AA1093" i="1" s="1"/>
  <c r="Z1097" i="1"/>
  <c r="V1097" i="1"/>
  <c r="AA1097" i="1" s="1"/>
  <c r="Z1101" i="1"/>
  <c r="V1101" i="1"/>
  <c r="AA1101" i="1" s="1"/>
  <c r="Z1105" i="1"/>
  <c r="V1105" i="1"/>
  <c r="AA1105" i="1" s="1"/>
  <c r="Z1109" i="1"/>
  <c r="V1109" i="1"/>
  <c r="AA1109" i="1" s="1"/>
  <c r="Z1113" i="1"/>
  <c r="V1113" i="1"/>
  <c r="AA1113" i="1" s="1"/>
  <c r="Z1117" i="1"/>
  <c r="V1117" i="1"/>
  <c r="AA1117" i="1" s="1"/>
  <c r="Z1121" i="1"/>
  <c r="V1121" i="1"/>
  <c r="AA1121" i="1" s="1"/>
  <c r="Z1125" i="1"/>
  <c r="V1125" i="1"/>
  <c r="AA1125" i="1" s="1"/>
  <c r="Z1129" i="1"/>
  <c r="V1129" i="1"/>
  <c r="AA1129" i="1" s="1"/>
  <c r="Z1133" i="1"/>
  <c r="V1133" i="1"/>
  <c r="AA1133" i="1" s="1"/>
  <c r="Z1137" i="1"/>
  <c r="V1137" i="1"/>
  <c r="AA1137" i="1" s="1"/>
  <c r="Z1141" i="1"/>
  <c r="V1141" i="1"/>
  <c r="AA1141" i="1" s="1"/>
  <c r="Z1145" i="1"/>
  <c r="V1145" i="1"/>
  <c r="AA1145" i="1" s="1"/>
  <c r="Z1149" i="1"/>
  <c r="V1149" i="1"/>
  <c r="AA1149" i="1" s="1"/>
  <c r="Z1153" i="1"/>
  <c r="V1153" i="1"/>
  <c r="AA1153" i="1" s="1"/>
  <c r="Z1157" i="1"/>
  <c r="V1157" i="1"/>
  <c r="AA1157" i="1" s="1"/>
  <c r="Z1161" i="1"/>
  <c r="V1161" i="1"/>
  <c r="AA1161" i="1" s="1"/>
  <c r="Z1165" i="1"/>
  <c r="V1165" i="1"/>
  <c r="AA1165" i="1" s="1"/>
  <c r="Z1169" i="1"/>
  <c r="V1169" i="1"/>
  <c r="AA1169" i="1" s="1"/>
  <c r="Z1173" i="1"/>
  <c r="V1173" i="1"/>
  <c r="AA1173" i="1" s="1"/>
  <c r="Z1177" i="1"/>
  <c r="V1177" i="1"/>
  <c r="AA1177" i="1" s="1"/>
  <c r="Z1181" i="1"/>
  <c r="V1181" i="1"/>
  <c r="AA1181" i="1" s="1"/>
  <c r="Z1185" i="1"/>
  <c r="V1185" i="1"/>
  <c r="AA1185" i="1" s="1"/>
  <c r="Z1189" i="1"/>
  <c r="V1189" i="1"/>
  <c r="AA1189" i="1" s="1"/>
  <c r="Z1193" i="1"/>
  <c r="V1193" i="1"/>
  <c r="AA1193" i="1" s="1"/>
  <c r="Z1197" i="1"/>
  <c r="V1197" i="1"/>
  <c r="AA1197" i="1" s="1"/>
  <c r="Z1201" i="1"/>
  <c r="V1201" i="1"/>
  <c r="AA1201" i="1" s="1"/>
  <c r="Z1205" i="1"/>
  <c r="V1205" i="1"/>
  <c r="AA1205" i="1" s="1"/>
  <c r="Z1209" i="1"/>
  <c r="V1209" i="1"/>
  <c r="AA1209" i="1" s="1"/>
  <c r="Z1213" i="1"/>
  <c r="V1213" i="1"/>
  <c r="AA1213" i="1" s="1"/>
  <c r="Z1217" i="1"/>
  <c r="V1217" i="1"/>
  <c r="AA1217" i="1" s="1"/>
  <c r="Z1221" i="1"/>
  <c r="V1221" i="1"/>
  <c r="AA1221" i="1" s="1"/>
  <c r="Z1225" i="1"/>
  <c r="V1225" i="1"/>
  <c r="AA1225" i="1" s="1"/>
  <c r="Z1229" i="1"/>
  <c r="V1229" i="1"/>
  <c r="AA1229" i="1" s="1"/>
  <c r="Z1233" i="1"/>
  <c r="V1233" i="1"/>
  <c r="AA1233" i="1" s="1"/>
  <c r="V80" i="1"/>
  <c r="AA80" i="1" s="1"/>
  <c r="V88" i="1"/>
  <c r="AA88" i="1" s="1"/>
  <c r="V96" i="1"/>
  <c r="AA96" i="1" s="1"/>
  <c r="V104" i="1"/>
  <c r="AA104" i="1" s="1"/>
  <c r="V112" i="1"/>
  <c r="AA112" i="1" s="1"/>
  <c r="V120" i="1"/>
  <c r="AA120" i="1" s="1"/>
  <c r="V128" i="1"/>
  <c r="AA128" i="1" s="1"/>
  <c r="V136" i="1"/>
  <c r="AA136" i="1" s="1"/>
  <c r="V144" i="1"/>
  <c r="AA144" i="1" s="1"/>
  <c r="V149" i="1"/>
  <c r="AA149" i="1" s="1"/>
  <c r="V757" i="1"/>
  <c r="AA757" i="1" s="1"/>
  <c r="V761" i="1"/>
  <c r="AA761" i="1" s="1"/>
  <c r="V765" i="1"/>
  <c r="AA765" i="1" s="1"/>
  <c r="V769" i="1"/>
  <c r="AA769" i="1" s="1"/>
  <c r="V773" i="1"/>
  <c r="AA773" i="1" s="1"/>
  <c r="V777" i="1"/>
  <c r="AA777" i="1" s="1"/>
  <c r="V781" i="1"/>
  <c r="AA781" i="1" s="1"/>
  <c r="V785" i="1"/>
  <c r="AA785" i="1" s="1"/>
  <c r="V789" i="1"/>
  <c r="AA789" i="1" s="1"/>
  <c r="V793" i="1"/>
  <c r="AA793" i="1" s="1"/>
  <c r="V797" i="1"/>
  <c r="AA797" i="1" s="1"/>
  <c r="V801" i="1"/>
  <c r="AA801" i="1" s="1"/>
  <c r="V805" i="1"/>
  <c r="AA805" i="1" s="1"/>
  <c r="V809" i="1"/>
  <c r="AA809" i="1" s="1"/>
  <c r="V813" i="1"/>
  <c r="AA813" i="1" s="1"/>
  <c r="V817" i="1"/>
  <c r="AA817" i="1" s="1"/>
  <c r="V821" i="1"/>
  <c r="AA821" i="1" s="1"/>
  <c r="V825" i="1"/>
  <c r="AA825" i="1" s="1"/>
  <c r="V829" i="1"/>
  <c r="AA829" i="1" s="1"/>
  <c r="V833" i="1"/>
  <c r="AA833" i="1" s="1"/>
  <c r="V837" i="1"/>
  <c r="AA837" i="1" s="1"/>
  <c r="V841" i="1"/>
  <c r="AA841" i="1" s="1"/>
  <c r="V845" i="1"/>
  <c r="AA845" i="1" s="1"/>
  <c r="V849" i="1"/>
  <c r="AA849" i="1" s="1"/>
  <c r="V853" i="1"/>
  <c r="AA853" i="1" s="1"/>
  <c r="V857" i="1"/>
  <c r="AA857" i="1" s="1"/>
  <c r="V861" i="1"/>
  <c r="AA861" i="1" s="1"/>
  <c r="V865" i="1"/>
  <c r="AA865" i="1" s="1"/>
  <c r="V869" i="1"/>
  <c r="AA869" i="1" s="1"/>
  <c r="V873" i="1"/>
  <c r="AA873" i="1" s="1"/>
  <c r="V877" i="1"/>
  <c r="AA877" i="1" s="1"/>
  <c r="V881" i="1"/>
  <c r="AA881" i="1" s="1"/>
  <c r="V885" i="1"/>
  <c r="AA885" i="1" s="1"/>
  <c r="V889" i="1"/>
  <c r="AA889" i="1" s="1"/>
  <c r="V893" i="1"/>
  <c r="AA893" i="1" s="1"/>
  <c r="V897" i="1"/>
  <c r="AA897" i="1" s="1"/>
  <c r="V901" i="1"/>
  <c r="AA901" i="1" s="1"/>
  <c r="V905" i="1"/>
  <c r="AA905" i="1" s="1"/>
  <c r="V909" i="1"/>
  <c r="AA909" i="1" s="1"/>
  <c r="V913" i="1"/>
  <c r="AA913" i="1" s="1"/>
  <c r="V917" i="1"/>
  <c r="AA917" i="1" s="1"/>
  <c r="V921" i="1"/>
  <c r="AA921" i="1" s="1"/>
  <c r="V925" i="1"/>
  <c r="AA925" i="1" s="1"/>
  <c r="V929" i="1"/>
  <c r="AA929" i="1" s="1"/>
  <c r="V933" i="1"/>
  <c r="AA933" i="1" s="1"/>
  <c r="V937" i="1"/>
  <c r="AA937" i="1" s="1"/>
  <c r="V941" i="1"/>
  <c r="AA941" i="1" s="1"/>
  <c r="V945" i="1"/>
  <c r="AA945" i="1" s="1"/>
  <c r="V949" i="1"/>
  <c r="AA949" i="1" s="1"/>
  <c r="V953" i="1"/>
  <c r="AA953" i="1" s="1"/>
  <c r="V957" i="1"/>
  <c r="AA957" i="1" s="1"/>
  <c r="V961" i="1"/>
  <c r="AA961" i="1" s="1"/>
  <c r="V965" i="1"/>
  <c r="AA965" i="1" s="1"/>
  <c r="V969" i="1"/>
  <c r="AA969" i="1" s="1"/>
  <c r="V973" i="1"/>
  <c r="AA973" i="1" s="1"/>
  <c r="V977" i="1"/>
  <c r="AA977" i="1" s="1"/>
  <c r="V981" i="1"/>
  <c r="AA981" i="1" s="1"/>
  <c r="V985" i="1"/>
  <c r="AA985" i="1" s="1"/>
  <c r="V989" i="1"/>
  <c r="AA989" i="1" s="1"/>
  <c r="V993" i="1"/>
  <c r="AA993" i="1" s="1"/>
  <c r="V997" i="1"/>
  <c r="AA997" i="1" s="1"/>
  <c r="V1001" i="1"/>
  <c r="AA1001" i="1" s="1"/>
  <c r="V1005" i="1"/>
  <c r="AA1005" i="1" s="1"/>
  <c r="V1009" i="1"/>
  <c r="AA1009" i="1" s="1"/>
  <c r="V1013" i="1"/>
  <c r="AA1013" i="1" s="1"/>
  <c r="V1017" i="1"/>
  <c r="AA1017" i="1" s="1"/>
  <c r="V1021" i="1"/>
  <c r="AA1021" i="1" s="1"/>
  <c r="V1025" i="1"/>
  <c r="AA1025" i="1" s="1"/>
  <c r="V1029" i="1"/>
  <c r="AA1029" i="1" s="1"/>
  <c r="V1033" i="1"/>
  <c r="AA1033" i="1" s="1"/>
  <c r="V1037" i="1"/>
  <c r="AA1037" i="1" s="1"/>
  <c r="V1041" i="1"/>
  <c r="AA1041" i="1" s="1"/>
  <c r="V1045" i="1"/>
  <c r="AA1045" i="1" s="1"/>
  <c r="V1050" i="1"/>
  <c r="AA1050" i="1" s="1"/>
  <c r="V1054" i="1"/>
  <c r="AA1054" i="1" s="1"/>
  <c r="V1058" i="1"/>
  <c r="AA1058" i="1" s="1"/>
  <c r="V1062" i="1"/>
  <c r="AA1062" i="1" s="1"/>
  <c r="V1066" i="1"/>
  <c r="AA1066" i="1" s="1"/>
  <c r="V1070" i="1"/>
  <c r="AA1070" i="1" s="1"/>
  <c r="V1074" i="1"/>
  <c r="AA1074" i="1" s="1"/>
  <c r="V1078" i="1"/>
  <c r="AA1078" i="1" s="1"/>
  <c r="V1082" i="1"/>
  <c r="AA1082" i="1" s="1"/>
  <c r="V1086" i="1"/>
  <c r="AA1086" i="1" s="1"/>
  <c r="V1090" i="1"/>
  <c r="AA1090" i="1" s="1"/>
  <c r="V1094" i="1"/>
  <c r="AA1094" i="1" s="1"/>
  <c r="V1098" i="1"/>
  <c r="AA1098" i="1" s="1"/>
  <c r="V1102" i="1"/>
  <c r="AA1102" i="1" s="1"/>
  <c r="V1106" i="1"/>
  <c r="AA1106" i="1" s="1"/>
  <c r="V1110" i="1"/>
  <c r="AA1110" i="1" s="1"/>
  <c r="V1114" i="1"/>
  <c r="AA1114" i="1" s="1"/>
  <c r="V1118" i="1"/>
  <c r="AA1118" i="1" s="1"/>
  <c r="V1122" i="1"/>
  <c r="AA1122" i="1" s="1"/>
  <c r="V1126" i="1"/>
  <c r="AA1126" i="1" s="1"/>
  <c r="V1130" i="1"/>
  <c r="AA1130" i="1" s="1"/>
  <c r="V1134" i="1"/>
  <c r="AA1134" i="1" s="1"/>
  <c r="V1138" i="1"/>
  <c r="AA1138" i="1" s="1"/>
  <c r="V1142" i="1"/>
  <c r="AA1142" i="1" s="1"/>
  <c r="V1146" i="1"/>
  <c r="AA1146" i="1" s="1"/>
  <c r="V1150" i="1"/>
  <c r="AA1150" i="1" s="1"/>
  <c r="V1154" i="1"/>
  <c r="AA1154" i="1" s="1"/>
  <c r="V1158" i="1"/>
  <c r="AA1158" i="1" s="1"/>
  <c r="V1162" i="1"/>
  <c r="AA1162" i="1" s="1"/>
  <c r="V1166" i="1"/>
  <c r="AA1166" i="1" s="1"/>
  <c r="V1170" i="1"/>
  <c r="AA1170" i="1" s="1"/>
  <c r="V1174" i="1"/>
  <c r="AA1174" i="1" s="1"/>
  <c r="V1178" i="1"/>
  <c r="AA1178" i="1" s="1"/>
  <c r="V1182" i="1"/>
  <c r="AA1182" i="1" s="1"/>
  <c r="V1186" i="1"/>
  <c r="AA1186" i="1" s="1"/>
  <c r="V25" i="1"/>
  <c r="AA25" i="1" s="1"/>
  <c r="V29" i="1"/>
  <c r="AA29" i="1" s="1"/>
  <c r="V33" i="1"/>
  <c r="AA33" i="1" s="1"/>
  <c r="V37" i="1"/>
  <c r="AA37" i="1" s="1"/>
  <c r="V41" i="1"/>
  <c r="AA41" i="1" s="1"/>
  <c r="V45" i="1"/>
  <c r="AA45" i="1" s="1"/>
  <c r="V49" i="1"/>
  <c r="AA49" i="1" s="1"/>
  <c r="V53" i="1"/>
  <c r="AA53" i="1" s="1"/>
  <c r="V24" i="1"/>
  <c r="AA24" i="1" s="1"/>
  <c r="V28" i="1"/>
  <c r="AA28" i="1" s="1"/>
  <c r="V32" i="1"/>
  <c r="AA32" i="1" s="1"/>
  <c r="V36" i="1"/>
  <c r="AA36" i="1" s="1"/>
  <c r="V40" i="1"/>
  <c r="AA40" i="1" s="1"/>
  <c r="V44" i="1"/>
  <c r="AA44" i="1" s="1"/>
  <c r="V48" i="1"/>
  <c r="AA48" i="1" s="1"/>
  <c r="V52" i="1"/>
  <c r="AA52" i="1" s="1"/>
  <c r="V78" i="1"/>
  <c r="AA78" i="1" s="1"/>
  <c r="V86" i="1"/>
  <c r="AA86" i="1" s="1"/>
  <c r="V94" i="1"/>
  <c r="AA94" i="1" s="1"/>
  <c r="V102" i="1"/>
  <c r="AA102" i="1" s="1"/>
  <c r="V110" i="1"/>
  <c r="AA110" i="1" s="1"/>
  <c r="V118" i="1"/>
  <c r="AA118" i="1" s="1"/>
  <c r="V126" i="1"/>
  <c r="AA126" i="1" s="1"/>
  <c r="V134" i="1"/>
  <c r="AA134" i="1" s="1"/>
  <c r="V142" i="1"/>
  <c r="AA142" i="1" s="1"/>
  <c r="V148" i="1"/>
  <c r="AA148" i="1" s="1"/>
  <c r="V155" i="1"/>
  <c r="AA155" i="1" s="1"/>
  <c r="V744" i="1"/>
  <c r="AA744" i="1" s="1"/>
  <c r="V748" i="1"/>
  <c r="AA748" i="1" s="1"/>
  <c r="V752" i="1"/>
  <c r="AA752" i="1" s="1"/>
  <c r="Z1048" i="1"/>
  <c r="V1422" i="1"/>
  <c r="AA1422" i="1" s="1"/>
  <c r="Z1422" i="1"/>
  <c r="Z1761" i="1"/>
  <c r="V1761" i="1"/>
  <c r="AA1761" i="1" s="1"/>
  <c r="V1418" i="1"/>
  <c r="AA1418" i="1" s="1"/>
  <c r="Z1418" i="1"/>
  <c r="V1427" i="1"/>
  <c r="AA1427" i="1" s="1"/>
  <c r="Z1427" i="1"/>
  <c r="Z1742" i="1"/>
  <c r="V1742" i="1"/>
  <c r="AA1742" i="1" s="1"/>
  <c r="Z1746" i="1"/>
  <c r="V1746" i="1"/>
  <c r="AA1746" i="1" s="1"/>
  <c r="Z1750" i="1"/>
  <c r="V1750" i="1"/>
  <c r="AA1750" i="1" s="1"/>
  <c r="Z1754" i="1"/>
  <c r="V1754" i="1"/>
  <c r="AA1754" i="1" s="1"/>
  <c r="Z1768" i="1"/>
  <c r="V1768" i="1"/>
  <c r="AA1768" i="1" s="1"/>
  <c r="V1237" i="1"/>
  <c r="AA1237" i="1" s="1"/>
  <c r="V1241" i="1"/>
  <c r="AA1241" i="1" s="1"/>
  <c r="V1245" i="1"/>
  <c r="AA1245" i="1" s="1"/>
  <c r="V1249" i="1"/>
  <c r="AA1249" i="1" s="1"/>
  <c r="V1253" i="1"/>
  <c r="AA1253" i="1" s="1"/>
  <c r="V1257" i="1"/>
  <c r="AA1257" i="1" s="1"/>
  <c r="V1261" i="1"/>
  <c r="AA1261" i="1" s="1"/>
  <c r="V1265" i="1"/>
  <c r="AA1265" i="1" s="1"/>
  <c r="V1269" i="1"/>
  <c r="AA1269" i="1" s="1"/>
  <c r="V1273" i="1"/>
  <c r="AA1273" i="1" s="1"/>
  <c r="V1277" i="1"/>
  <c r="AA1277" i="1" s="1"/>
  <c r="V1281" i="1"/>
  <c r="AA1281" i="1" s="1"/>
  <c r="V1285" i="1"/>
  <c r="AA1285" i="1" s="1"/>
  <c r="V1289" i="1"/>
  <c r="AA1289" i="1" s="1"/>
  <c r="V1293" i="1"/>
  <c r="AA1293" i="1" s="1"/>
  <c r="V1297" i="1"/>
  <c r="AA1297" i="1" s="1"/>
  <c r="V1301" i="1"/>
  <c r="AA1301" i="1" s="1"/>
  <c r="V1305" i="1"/>
  <c r="AA1305" i="1" s="1"/>
  <c r="V1309" i="1"/>
  <c r="AA1309" i="1" s="1"/>
  <c r="V1313" i="1"/>
  <c r="AA1313" i="1" s="1"/>
  <c r="V1317" i="1"/>
  <c r="AA1317" i="1" s="1"/>
  <c r="V1321" i="1"/>
  <c r="AA1321" i="1" s="1"/>
  <c r="V1325" i="1"/>
  <c r="AA1325" i="1" s="1"/>
  <c r="V1329" i="1"/>
  <c r="AA1329" i="1" s="1"/>
  <c r="V1333" i="1"/>
  <c r="AA1333" i="1" s="1"/>
  <c r="V1337" i="1"/>
  <c r="AA1337" i="1" s="1"/>
  <c r="V1341" i="1"/>
  <c r="AA1341" i="1" s="1"/>
  <c r="V1345" i="1"/>
  <c r="AA1345" i="1" s="1"/>
  <c r="V1349" i="1"/>
  <c r="AA1349" i="1" s="1"/>
  <c r="V1353" i="1"/>
  <c r="AA1353" i="1" s="1"/>
  <c r="V1356" i="1"/>
  <c r="AA1356" i="1" s="1"/>
  <c r="V1359" i="1"/>
  <c r="AA1359" i="1" s="1"/>
  <c r="Z1362" i="1"/>
  <c r="V1364" i="1"/>
  <c r="AA1364" i="1" s="1"/>
  <c r="V1367" i="1"/>
  <c r="AA1367" i="1" s="1"/>
  <c r="Z1370" i="1"/>
  <c r="V1372" i="1"/>
  <c r="AA1372" i="1" s="1"/>
  <c r="V1375" i="1"/>
  <c r="AA1375" i="1" s="1"/>
  <c r="Z1378" i="1"/>
  <c r="V1380" i="1"/>
  <c r="AA1380" i="1" s="1"/>
  <c r="V1414" i="1"/>
  <c r="AA1414" i="1" s="1"/>
  <c r="Z1414" i="1"/>
  <c r="V1424" i="1"/>
  <c r="AA1424" i="1" s="1"/>
  <c r="Z1424" i="1"/>
  <c r="Z1580" i="1"/>
  <c r="V1580" i="1"/>
  <c r="AA1580" i="1" s="1"/>
  <c r="V1584" i="1"/>
  <c r="AA1584" i="1" s="1"/>
  <c r="Z1584" i="1"/>
  <c r="Z1589" i="1"/>
  <c r="V1410" i="1"/>
  <c r="AA1410" i="1" s="1"/>
  <c r="Z1410" i="1"/>
  <c r="V2299" i="1"/>
  <c r="AA2299" i="1" s="1"/>
  <c r="Z2302" i="1"/>
  <c r="V2302" i="1"/>
  <c r="AA2302" i="1" s="1"/>
  <c r="Z2316" i="1"/>
  <c r="V2316" i="1"/>
  <c r="AA2316" i="1" s="1"/>
  <c r="V2324" i="1"/>
  <c r="AA2324" i="1" s="1"/>
  <c r="V2326" i="1"/>
  <c r="AA2326" i="1" s="1"/>
  <c r="V2328" i="1"/>
  <c r="AA2328" i="1" s="1"/>
  <c r="Z2343" i="1"/>
  <c r="V2343" i="1"/>
  <c r="AA2343" i="1" s="1"/>
  <c r="V2352" i="1"/>
  <c r="AA2352" i="1" s="1"/>
  <c r="Z2358" i="1"/>
  <c r="V2358" i="1"/>
  <c r="AA2358" i="1" s="1"/>
  <c r="V2378" i="1"/>
  <c r="AA2378" i="1" s="1"/>
  <c r="V2384" i="1"/>
  <c r="AA2384" i="1" s="1"/>
  <c r="Z2390" i="1"/>
  <c r="V2390" i="1"/>
  <c r="AA2390" i="1" s="1"/>
  <c r="Z2490" i="1"/>
  <c r="V2490" i="1"/>
  <c r="AA2490" i="1" s="1"/>
  <c r="Z2506" i="1"/>
  <c r="V2506" i="1"/>
  <c r="AA2506" i="1" s="1"/>
  <c r="Z2522" i="1"/>
  <c r="V2522" i="1"/>
  <c r="AA2522" i="1" s="1"/>
  <c r="Z2538" i="1"/>
  <c r="V2538" i="1"/>
  <c r="AA2538" i="1" s="1"/>
  <c r="Z2554" i="1"/>
  <c r="V2554" i="1"/>
  <c r="AA2554" i="1" s="1"/>
  <c r="Z2327" i="1"/>
  <c r="V2327" i="1"/>
  <c r="AA2327" i="1" s="1"/>
  <c r="Z2350" i="1"/>
  <c r="V2350" i="1"/>
  <c r="AA2350" i="1" s="1"/>
  <c r="Z2382" i="1"/>
  <c r="V2382" i="1"/>
  <c r="AA2382" i="1" s="1"/>
  <c r="Z2413" i="1"/>
  <c r="V2413" i="1"/>
  <c r="AA2413" i="1" s="1"/>
  <c r="Z2421" i="1"/>
  <c r="V2421" i="1"/>
  <c r="AA2421" i="1" s="1"/>
  <c r="Z2429" i="1"/>
  <c r="V2429" i="1"/>
  <c r="AA2429" i="1" s="1"/>
  <c r="Z2437" i="1"/>
  <c r="V2437" i="1"/>
  <c r="AA2437" i="1" s="1"/>
  <c r="Z2445" i="1"/>
  <c r="V2445" i="1"/>
  <c r="AA2445" i="1" s="1"/>
  <c r="Z2486" i="1"/>
  <c r="V2486" i="1"/>
  <c r="AA2486" i="1" s="1"/>
  <c r="Z2502" i="1"/>
  <c r="V2502" i="1"/>
  <c r="AA2502" i="1" s="1"/>
  <c r="Z2518" i="1"/>
  <c r="V2518" i="1"/>
  <c r="AA2518" i="1" s="1"/>
  <c r="Z2534" i="1"/>
  <c r="V2534" i="1"/>
  <c r="AA2534" i="1" s="1"/>
  <c r="Z2550" i="1"/>
  <c r="V2550" i="1"/>
  <c r="AA2550" i="1" s="1"/>
  <c r="Z2566" i="1"/>
  <c r="V2566" i="1"/>
  <c r="AA2566" i="1" s="1"/>
  <c r="V2571" i="1"/>
  <c r="AA2571" i="1" s="1"/>
  <c r="Z2571" i="1"/>
  <c r="V2579" i="1"/>
  <c r="AA2579" i="1" s="1"/>
  <c r="Z2579" i="1"/>
  <c r="V2587" i="1"/>
  <c r="AA2587" i="1" s="1"/>
  <c r="Z2587" i="1"/>
  <c r="V2595" i="1"/>
  <c r="AA2595" i="1" s="1"/>
  <c r="Z2595" i="1"/>
  <c r="V2603" i="1"/>
  <c r="AA2603" i="1" s="1"/>
  <c r="Z2603" i="1"/>
  <c r="V2611" i="1"/>
  <c r="AA2611" i="1" s="1"/>
  <c r="Z2611" i="1"/>
  <c r="V2619" i="1"/>
  <c r="AA2619" i="1" s="1"/>
  <c r="Z2619" i="1"/>
  <c r="V2627" i="1"/>
  <c r="AA2627" i="1" s="1"/>
  <c r="Z2627" i="1"/>
  <c r="V1933" i="1"/>
  <c r="AA1933" i="1" s="1"/>
  <c r="V1937" i="1"/>
  <c r="AA1937" i="1" s="1"/>
  <c r="V1941" i="1"/>
  <c r="AA1941" i="1" s="1"/>
  <c r="V1945" i="1"/>
  <c r="AA1945" i="1" s="1"/>
  <c r="V1949" i="1"/>
  <c r="AA1949" i="1" s="1"/>
  <c r="V1953" i="1"/>
  <c r="AA1953" i="1" s="1"/>
  <c r="V1957" i="1"/>
  <c r="AA1957" i="1" s="1"/>
  <c r="V1961" i="1"/>
  <c r="AA1961" i="1" s="1"/>
  <c r="V1965" i="1"/>
  <c r="AA1965" i="1" s="1"/>
  <c r="V1969" i="1"/>
  <c r="AA1969" i="1" s="1"/>
  <c r="V1973" i="1"/>
  <c r="AA1973" i="1" s="1"/>
  <c r="V1977" i="1"/>
  <c r="AA1977" i="1" s="1"/>
  <c r="V1981" i="1"/>
  <c r="AA1981" i="1" s="1"/>
  <c r="V1985" i="1"/>
  <c r="AA1985" i="1" s="1"/>
  <c r="V1989" i="1"/>
  <c r="AA1989" i="1" s="1"/>
  <c r="V1993" i="1"/>
  <c r="AA1993" i="1" s="1"/>
  <c r="V1997" i="1"/>
  <c r="AA1997" i="1" s="1"/>
  <c r="V2001" i="1"/>
  <c r="AA2001" i="1" s="1"/>
  <c r="V2005" i="1"/>
  <c r="AA2005" i="1" s="1"/>
  <c r="V2009" i="1"/>
  <c r="AA2009" i="1" s="1"/>
  <c r="V2013" i="1"/>
  <c r="AA2013" i="1" s="1"/>
  <c r="V2017" i="1"/>
  <c r="AA2017" i="1" s="1"/>
  <c r="V2021" i="1"/>
  <c r="AA2021" i="1" s="1"/>
  <c r="V2025" i="1"/>
  <c r="AA2025" i="1" s="1"/>
  <c r="V2029" i="1"/>
  <c r="AA2029" i="1" s="1"/>
  <c r="V2033" i="1"/>
  <c r="AA2033" i="1" s="1"/>
  <c r="V2037" i="1"/>
  <c r="AA2037" i="1" s="1"/>
  <c r="V2041" i="1"/>
  <c r="AA2041" i="1" s="1"/>
  <c r="V2045" i="1"/>
  <c r="AA2045" i="1" s="1"/>
  <c r="V2049" i="1"/>
  <c r="AA2049" i="1" s="1"/>
  <c r="V2053" i="1"/>
  <c r="AA2053" i="1" s="1"/>
  <c r="V2057" i="1"/>
  <c r="AA2057" i="1" s="1"/>
  <c r="V2061" i="1"/>
  <c r="AA2061" i="1" s="1"/>
  <c r="V2065" i="1"/>
  <c r="AA2065" i="1" s="1"/>
  <c r="V2069" i="1"/>
  <c r="AA2069" i="1" s="1"/>
  <c r="V2073" i="1"/>
  <c r="AA2073" i="1" s="1"/>
  <c r="V2077" i="1"/>
  <c r="AA2077" i="1" s="1"/>
  <c r="V2081" i="1"/>
  <c r="AA2081" i="1" s="1"/>
  <c r="V2085" i="1"/>
  <c r="AA2085" i="1" s="1"/>
  <c r="V2095" i="1"/>
  <c r="AA2095" i="1" s="1"/>
  <c r="V2259" i="1"/>
  <c r="AA2259" i="1" s="1"/>
  <c r="V2266" i="1"/>
  <c r="AA2266" i="1" s="1"/>
  <c r="V2275" i="1"/>
  <c r="AA2275" i="1" s="1"/>
  <c r="V2282" i="1"/>
  <c r="AA2282" i="1" s="1"/>
  <c r="V2291" i="1"/>
  <c r="AA2291" i="1" s="1"/>
  <c r="V2298" i="1"/>
  <c r="AA2298" i="1" s="1"/>
  <c r="V2303" i="1"/>
  <c r="AA2303" i="1" s="1"/>
  <c r="Z2311" i="1"/>
  <c r="V2311" i="1"/>
  <c r="AA2311" i="1" s="1"/>
  <c r="V2323" i="1"/>
  <c r="AA2323" i="1" s="1"/>
  <c r="Z2334" i="1"/>
  <c r="V2334" i="1"/>
  <c r="AA2334" i="1" s="1"/>
  <c r="V2346" i="1"/>
  <c r="AA2346" i="1" s="1"/>
  <c r="Z2348" i="1"/>
  <c r="V2348" i="1"/>
  <c r="AA2348" i="1" s="1"/>
  <c r="V2362" i="1"/>
  <c r="AA2362" i="1" s="1"/>
  <c r="V2368" i="1"/>
  <c r="AA2368" i="1" s="1"/>
  <c r="Z2374" i="1"/>
  <c r="V2374" i="1"/>
  <c r="AA2374" i="1" s="1"/>
  <c r="V2410" i="1"/>
  <c r="AA2410" i="1" s="1"/>
  <c r="V2415" i="1"/>
  <c r="AA2415" i="1" s="1"/>
  <c r="V2418" i="1"/>
  <c r="AA2418" i="1" s="1"/>
  <c r="V2423" i="1"/>
  <c r="AA2423" i="1" s="1"/>
  <c r="V2426" i="1"/>
  <c r="AA2426" i="1" s="1"/>
  <c r="V2431" i="1"/>
  <c r="AA2431" i="1" s="1"/>
  <c r="V2434" i="1"/>
  <c r="AA2434" i="1" s="1"/>
  <c r="V2439" i="1"/>
  <c r="AA2439" i="1" s="1"/>
  <c r="V2442" i="1"/>
  <c r="AA2442" i="1" s="1"/>
  <c r="Z2482" i="1"/>
  <c r="V2482" i="1"/>
  <c r="AA2482" i="1" s="1"/>
  <c r="Z2498" i="1"/>
  <c r="V2498" i="1"/>
  <c r="AA2498" i="1" s="1"/>
  <c r="Z2514" i="1"/>
  <c r="V2514" i="1"/>
  <c r="AA2514" i="1" s="1"/>
  <c r="Z2530" i="1"/>
  <c r="V2530" i="1"/>
  <c r="AA2530" i="1" s="1"/>
  <c r="Z2546" i="1"/>
  <c r="V2546" i="1"/>
  <c r="AA2546" i="1" s="1"/>
  <c r="Z2562" i="1"/>
  <c r="V2562" i="1"/>
  <c r="AA2562" i="1" s="1"/>
  <c r="V2625" i="1"/>
  <c r="AA2625" i="1" s="1"/>
  <c r="Z2625" i="1"/>
  <c r="V1579" i="1"/>
  <c r="AA1579" i="1" s="1"/>
  <c r="V1583" i="1"/>
  <c r="AA1583" i="1" s="1"/>
  <c r="Z1586" i="1"/>
  <c r="Z1588" i="1"/>
  <c r="Z1590" i="1"/>
  <c r="Z1592" i="1"/>
  <c r="Z1594" i="1"/>
  <c r="Z1596" i="1"/>
  <c r="Z1598" i="1"/>
  <c r="Z1600" i="1"/>
  <c r="Z1602" i="1"/>
  <c r="Z1604" i="1"/>
  <c r="Z1606" i="1"/>
  <c r="Z1608" i="1"/>
  <c r="Z1610" i="1"/>
  <c r="Z1612" i="1"/>
  <c r="Z1614" i="1"/>
  <c r="Z1616" i="1"/>
  <c r="Z1618" i="1"/>
  <c r="Z1620" i="1"/>
  <c r="Z1622" i="1"/>
  <c r="Z1624" i="1"/>
  <c r="Z1626" i="1"/>
  <c r="Z1628" i="1"/>
  <c r="Z1630" i="1"/>
  <c r="Z1632" i="1"/>
  <c r="Z1634" i="1"/>
  <c r="Z1636" i="1"/>
  <c r="Z1638" i="1"/>
  <c r="Z1640" i="1"/>
  <c r="Z1642" i="1"/>
  <c r="Z1644" i="1"/>
  <c r="Z1646" i="1"/>
  <c r="Z1648" i="1"/>
  <c r="Z1650" i="1"/>
  <c r="Z1652" i="1"/>
  <c r="Z1654" i="1"/>
  <c r="Z1656" i="1"/>
  <c r="Z1658" i="1"/>
  <c r="Z1660" i="1"/>
  <c r="Z1662" i="1"/>
  <c r="Z1664" i="1"/>
  <c r="Z1666" i="1"/>
  <c r="Z1668" i="1"/>
  <c r="Z1670" i="1"/>
  <c r="Z1672" i="1"/>
  <c r="Z1674" i="1"/>
  <c r="Z1676" i="1"/>
  <c r="Z1678" i="1"/>
  <c r="Z1680" i="1"/>
  <c r="Z1682" i="1"/>
  <c r="Z1684" i="1"/>
  <c r="Z1686" i="1"/>
  <c r="Z1688" i="1"/>
  <c r="Z1690" i="1"/>
  <c r="Z1692" i="1"/>
  <c r="Z1694" i="1"/>
  <c r="Z1696" i="1"/>
  <c r="Z1698" i="1"/>
  <c r="Z1700" i="1"/>
  <c r="Z1702" i="1"/>
  <c r="Z1704" i="1"/>
  <c r="Z1706" i="1"/>
  <c r="Z1708" i="1"/>
  <c r="Z1710" i="1"/>
  <c r="Z1712" i="1"/>
  <c r="Z1714" i="1"/>
  <c r="Z1716" i="1"/>
  <c r="Z1718" i="1"/>
  <c r="Z1720" i="1"/>
  <c r="Z1722" i="1"/>
  <c r="Z1724" i="1"/>
  <c r="Z1726" i="1"/>
  <c r="Z1728" i="1"/>
  <c r="Z1730" i="1"/>
  <c r="Z1732" i="1"/>
  <c r="Z1734" i="1"/>
  <c r="Z1736" i="1"/>
  <c r="Z1738" i="1"/>
  <c r="V1757" i="1"/>
  <c r="AA1757" i="1" s="1"/>
  <c r="Z2318" i="1"/>
  <c r="V2318" i="1"/>
  <c r="AA2318" i="1" s="1"/>
  <c r="Z2332" i="1"/>
  <c r="V2332" i="1"/>
  <c r="AA2332" i="1" s="1"/>
  <c r="Z2366" i="1"/>
  <c r="V2366" i="1"/>
  <c r="AA2366" i="1" s="1"/>
  <c r="Z2409" i="1"/>
  <c r="V2409" i="1"/>
  <c r="AA2409" i="1" s="1"/>
  <c r="Z2417" i="1"/>
  <c r="V2417" i="1"/>
  <c r="AA2417" i="1" s="1"/>
  <c r="Z2425" i="1"/>
  <c r="V2425" i="1"/>
  <c r="AA2425" i="1" s="1"/>
  <c r="Z2433" i="1"/>
  <c r="V2433" i="1"/>
  <c r="AA2433" i="1" s="1"/>
  <c r="Z2441" i="1"/>
  <c r="V2441" i="1"/>
  <c r="AA2441" i="1" s="1"/>
  <c r="Z2446" i="1"/>
  <c r="V2446" i="1"/>
  <c r="AA2446" i="1" s="1"/>
  <c r="Z2450" i="1"/>
  <c r="V2450" i="1"/>
  <c r="AA2450" i="1" s="1"/>
  <c r="Z2454" i="1"/>
  <c r="V2454" i="1"/>
  <c r="AA2454" i="1" s="1"/>
  <c r="Z2458" i="1"/>
  <c r="V2458" i="1"/>
  <c r="AA2458" i="1" s="1"/>
  <c r="Z2462" i="1"/>
  <c r="V2462" i="1"/>
  <c r="AA2462" i="1" s="1"/>
  <c r="Z2466" i="1"/>
  <c r="V2466" i="1"/>
  <c r="AA2466" i="1" s="1"/>
  <c r="Z2470" i="1"/>
  <c r="V2470" i="1"/>
  <c r="AA2470" i="1" s="1"/>
  <c r="Z2474" i="1"/>
  <c r="V2474" i="1"/>
  <c r="AA2474" i="1" s="1"/>
  <c r="Z2478" i="1"/>
  <c r="V2478" i="1"/>
  <c r="AA2478" i="1" s="1"/>
  <c r="Z2494" i="1"/>
  <c r="V2494" i="1"/>
  <c r="AA2494" i="1" s="1"/>
  <c r="Z2510" i="1"/>
  <c r="V2510" i="1"/>
  <c r="AA2510" i="1" s="1"/>
  <c r="Z2526" i="1"/>
  <c r="V2526" i="1"/>
  <c r="AA2526" i="1" s="1"/>
  <c r="Z2542" i="1"/>
  <c r="V2542" i="1"/>
  <c r="AA2542" i="1" s="1"/>
  <c r="Z2558" i="1"/>
  <c r="V2558" i="1"/>
  <c r="AA2558" i="1" s="1"/>
  <c r="V2575" i="1"/>
  <c r="AA2575" i="1" s="1"/>
  <c r="Z2575" i="1"/>
  <c r="V2583" i="1"/>
  <c r="AA2583" i="1" s="1"/>
  <c r="Z2583" i="1"/>
  <c r="V2591" i="1"/>
  <c r="AA2591" i="1" s="1"/>
  <c r="Z2591" i="1"/>
  <c r="V2599" i="1"/>
  <c r="AA2599" i="1" s="1"/>
  <c r="Z2599" i="1"/>
  <c r="V2607" i="1"/>
  <c r="AA2607" i="1" s="1"/>
  <c r="Z2607" i="1"/>
  <c r="V2615" i="1"/>
  <c r="AA2615" i="1" s="1"/>
  <c r="Z2615" i="1"/>
  <c r="V2623" i="1"/>
  <c r="AA2623" i="1" s="1"/>
  <c r="Z2623" i="1"/>
  <c r="V2760" i="1"/>
  <c r="AA2760" i="1" s="1"/>
  <c r="Z2760" i="1"/>
  <c r="V2768" i="1"/>
  <c r="AA2768" i="1" s="1"/>
  <c r="Z2768" i="1"/>
  <c r="V2776" i="1"/>
  <c r="AA2776" i="1" s="1"/>
  <c r="Z2776" i="1"/>
  <c r="V2932" i="1"/>
  <c r="AA2932" i="1" s="1"/>
  <c r="Z2932" i="1"/>
  <c r="V2948" i="1"/>
  <c r="AA2948" i="1" s="1"/>
  <c r="Z2948" i="1"/>
  <c r="Z3092" i="1"/>
  <c r="V3092" i="1"/>
  <c r="AA3092" i="1" s="1"/>
  <c r="Z3196" i="1"/>
  <c r="V3196" i="1"/>
  <c r="AA3196" i="1" s="1"/>
  <c r="Z3204" i="1"/>
  <c r="V3204" i="1"/>
  <c r="AA3204" i="1" s="1"/>
  <c r="Z3221" i="1"/>
  <c r="V3221" i="1"/>
  <c r="AA3221" i="1" s="1"/>
  <c r="Z3321" i="1"/>
  <c r="V3321" i="1"/>
  <c r="AA3321" i="1" s="1"/>
  <c r="V2758" i="1"/>
  <c r="AA2758" i="1" s="1"/>
  <c r="Z2758" i="1"/>
  <c r="V2766" i="1"/>
  <c r="AA2766" i="1" s="1"/>
  <c r="Z2766" i="1"/>
  <c r="V2774" i="1"/>
  <c r="AA2774" i="1" s="1"/>
  <c r="Z2774" i="1"/>
  <c r="V2936" i="1"/>
  <c r="AA2936" i="1" s="1"/>
  <c r="Z2936" i="1"/>
  <c r="V2952" i="1"/>
  <c r="AA2952" i="1" s="1"/>
  <c r="Z2952" i="1"/>
  <c r="Z3211" i="1"/>
  <c r="V3211" i="1"/>
  <c r="AA3211" i="1" s="1"/>
  <c r="Z3317" i="1"/>
  <c r="V3317" i="1"/>
  <c r="AA3317" i="1" s="1"/>
  <c r="V2756" i="1"/>
  <c r="AA2756" i="1" s="1"/>
  <c r="Z2756" i="1"/>
  <c r="Z2761" i="1"/>
  <c r="V2764" i="1"/>
  <c r="AA2764" i="1" s="1"/>
  <c r="Z2764" i="1"/>
  <c r="Z2769" i="1"/>
  <c r="V2772" i="1"/>
  <c r="AA2772" i="1" s="1"/>
  <c r="Z2772" i="1"/>
  <c r="Z2777" i="1"/>
  <c r="V2940" i="1"/>
  <c r="AA2940" i="1" s="1"/>
  <c r="Z2940" i="1"/>
  <c r="V2956" i="1"/>
  <c r="AA2956" i="1" s="1"/>
  <c r="Z2956" i="1"/>
  <c r="Z3197" i="1"/>
  <c r="Z3200" i="1"/>
  <c r="V3200" i="1"/>
  <c r="AA3200" i="1" s="1"/>
  <c r="Z3205" i="1"/>
  <c r="V2449" i="1"/>
  <c r="AA2449" i="1" s="1"/>
  <c r="V2453" i="1"/>
  <c r="AA2453" i="1" s="1"/>
  <c r="V2457" i="1"/>
  <c r="AA2457" i="1" s="1"/>
  <c r="V2461" i="1"/>
  <c r="AA2461" i="1" s="1"/>
  <c r="V2465" i="1"/>
  <c r="AA2465" i="1" s="1"/>
  <c r="V2469" i="1"/>
  <c r="AA2469" i="1" s="1"/>
  <c r="V2473" i="1"/>
  <c r="AA2473" i="1" s="1"/>
  <c r="V2477" i="1"/>
  <c r="AA2477" i="1" s="1"/>
  <c r="V2481" i="1"/>
  <c r="AA2481" i="1" s="1"/>
  <c r="V2485" i="1"/>
  <c r="AA2485" i="1" s="1"/>
  <c r="V2489" i="1"/>
  <c r="AA2489" i="1" s="1"/>
  <c r="V2493" i="1"/>
  <c r="AA2493" i="1" s="1"/>
  <c r="V2497" i="1"/>
  <c r="AA2497" i="1" s="1"/>
  <c r="V2501" i="1"/>
  <c r="AA2501" i="1" s="1"/>
  <c r="V2505" i="1"/>
  <c r="AA2505" i="1" s="1"/>
  <c r="V2509" i="1"/>
  <c r="AA2509" i="1" s="1"/>
  <c r="V2513" i="1"/>
  <c r="AA2513" i="1" s="1"/>
  <c r="V2517" i="1"/>
  <c r="AA2517" i="1" s="1"/>
  <c r="V2521" i="1"/>
  <c r="AA2521" i="1" s="1"/>
  <c r="V2525" i="1"/>
  <c r="AA2525" i="1" s="1"/>
  <c r="V2529" i="1"/>
  <c r="AA2529" i="1" s="1"/>
  <c r="V2533" i="1"/>
  <c r="AA2533" i="1" s="1"/>
  <c r="V2537" i="1"/>
  <c r="AA2537" i="1" s="1"/>
  <c r="V2541" i="1"/>
  <c r="AA2541" i="1" s="1"/>
  <c r="V2545" i="1"/>
  <c r="AA2545" i="1" s="1"/>
  <c r="V2549" i="1"/>
  <c r="AA2549" i="1" s="1"/>
  <c r="V2553" i="1"/>
  <c r="AA2553" i="1" s="1"/>
  <c r="V2557" i="1"/>
  <c r="AA2557" i="1" s="1"/>
  <c r="V2561" i="1"/>
  <c r="AA2561" i="1" s="1"/>
  <c r="V2565" i="1"/>
  <c r="AA2565" i="1" s="1"/>
  <c r="Z2714" i="1"/>
  <c r="Z2716" i="1"/>
  <c r="Z2718" i="1"/>
  <c r="Z2720" i="1"/>
  <c r="Z2722" i="1"/>
  <c r="Z2724" i="1"/>
  <c r="Z2726" i="1"/>
  <c r="Z2728" i="1"/>
  <c r="Z2730" i="1"/>
  <c r="Z2732" i="1"/>
  <c r="Z2734" i="1"/>
  <c r="Z2736" i="1"/>
  <c r="Z2738" i="1"/>
  <c r="Z2740" i="1"/>
  <c r="Z2742" i="1"/>
  <c r="Z2744" i="1"/>
  <c r="Z2746" i="1"/>
  <c r="Z2748" i="1"/>
  <c r="Z2750" i="1"/>
  <c r="Z2752" i="1"/>
  <c r="Z2754" i="1"/>
  <c r="Z2759" i="1"/>
  <c r="V2762" i="1"/>
  <c r="AA2762" i="1" s="1"/>
  <c r="Z2762" i="1"/>
  <c r="Z2767" i="1"/>
  <c r="V2770" i="1"/>
  <c r="AA2770" i="1" s="1"/>
  <c r="Z2770" i="1"/>
  <c r="Z2775" i="1"/>
  <c r="V2778" i="1"/>
  <c r="AA2778" i="1" s="1"/>
  <c r="Z2778" i="1"/>
  <c r="V2944" i="1"/>
  <c r="AA2944" i="1" s="1"/>
  <c r="Z2944" i="1"/>
  <c r="V2960" i="1"/>
  <c r="AA2960" i="1" s="1"/>
  <c r="Z2960" i="1"/>
  <c r="Z3195" i="1"/>
  <c r="Z3213" i="1"/>
  <c r="V3213" i="1"/>
  <c r="AA3213" i="1" s="1"/>
  <c r="V3325" i="1"/>
  <c r="AA3325" i="1" s="1"/>
  <c r="V3329" i="1"/>
  <c r="AA3329" i="1" s="1"/>
  <c r="V3333" i="1"/>
  <c r="AA3333" i="1" s="1"/>
  <c r="V3337" i="1"/>
  <c r="AA3337" i="1" s="1"/>
  <c r="V3341" i="1"/>
  <c r="AA3341" i="1" s="1"/>
  <c r="V3345" i="1"/>
  <c r="AA3345" i="1" s="1"/>
  <c r="V3349" i="1"/>
  <c r="AA3349" i="1" s="1"/>
  <c r="V3353" i="1"/>
  <c r="AA3353" i="1" s="1"/>
  <c r="V3357" i="1"/>
  <c r="AA3357" i="1" s="1"/>
  <c r="V3361" i="1"/>
  <c r="AA3361" i="1" s="1"/>
  <c r="V3365" i="1"/>
  <c r="AA3365" i="1" s="1"/>
  <c r="V3369" i="1"/>
  <c r="AA3369" i="1" s="1"/>
  <c r="V3373" i="1"/>
  <c r="AA3373" i="1" s="1"/>
  <c r="V3377" i="1"/>
  <c r="AA3377" i="1" s="1"/>
  <c r="V3381" i="1"/>
  <c r="AA3381" i="1" s="1"/>
  <c r="V3385" i="1"/>
  <c r="AA3385" i="1" s="1"/>
  <c r="V3389" i="1"/>
  <c r="AA3389" i="1" s="1"/>
  <c r="V3219" i="1"/>
  <c r="AA3219" i="1" s="1"/>
  <c r="Z3313" i="1"/>
  <c r="V3316" i="1"/>
  <c r="AA3316" i="1" s="1"/>
  <c r="V3320" i="1"/>
  <c r="AA3320" i="1" s="1"/>
  <c r="V3324" i="1"/>
  <c r="AA3324" i="1" s="1"/>
  <c r="V3328" i="1"/>
  <c r="AA3328" i="1" s="1"/>
  <c r="V3332" i="1"/>
  <c r="AA3332" i="1" s="1"/>
  <c r="V3336" i="1"/>
  <c r="AA3336" i="1" s="1"/>
  <c r="V3340" i="1"/>
  <c r="AA3340" i="1" s="1"/>
  <c r="V3344" i="1"/>
  <c r="AA3344" i="1" s="1"/>
  <c r="V3348" i="1"/>
  <c r="AA3348" i="1" s="1"/>
  <c r="V3352" i="1"/>
  <c r="AA3352" i="1" s="1"/>
  <c r="V3356" i="1"/>
  <c r="AA3356" i="1" s="1"/>
  <c r="V3360" i="1"/>
  <c r="AA3360" i="1" s="1"/>
  <c r="V3364" i="1"/>
  <c r="AA3364" i="1" s="1"/>
  <c r="V3368" i="1"/>
  <c r="AA3368" i="1" s="1"/>
  <c r="V3372" i="1"/>
  <c r="AA3372" i="1" s="1"/>
  <c r="V3376" i="1"/>
  <c r="AA3376" i="1" s="1"/>
  <c r="V3380" i="1"/>
  <c r="AA3380" i="1" s="1"/>
  <c r="V3384" i="1"/>
  <c r="AA3384" i="1" s="1"/>
  <c r="V3388" i="1"/>
  <c r="AA3388" i="1" s="1"/>
  <c r="Z2931" i="1"/>
  <c r="Z2935" i="1"/>
  <c r="Z2939" i="1"/>
  <c r="Z2943" i="1"/>
  <c r="Z2947" i="1"/>
  <c r="Z2951" i="1"/>
  <c r="Z2955" i="1"/>
  <c r="Z2959" i="1"/>
  <c r="Z2963" i="1"/>
  <c r="V3209" i="1"/>
  <c r="AA3209" i="1" s="1"/>
  <c r="V3217" i="1"/>
  <c r="AA3217" i="1" s="1"/>
  <c r="V3225" i="1"/>
  <c r="AA3225" i="1" s="1"/>
  <c r="Z164" i="1"/>
  <c r="V164" i="1"/>
  <c r="AA164" i="1" s="1"/>
  <c r="Z168" i="1"/>
  <c r="V168" i="1"/>
  <c r="AA168" i="1" s="1"/>
  <c r="Z176" i="1"/>
  <c r="V176" i="1"/>
  <c r="AA176" i="1" s="1"/>
  <c r="Z182" i="1"/>
  <c r="V182" i="1"/>
  <c r="AA182" i="1" s="1"/>
  <c r="Z190" i="1"/>
  <c r="V190" i="1"/>
  <c r="AA190" i="1" s="1"/>
  <c r="Z196" i="1"/>
  <c r="V196" i="1"/>
  <c r="AA196" i="1" s="1"/>
  <c r="Z204" i="1"/>
  <c r="V204" i="1"/>
  <c r="AA204" i="1" s="1"/>
  <c r="Z281" i="1"/>
  <c r="V281" i="1"/>
  <c r="AA281" i="1" s="1"/>
  <c r="V17" i="1"/>
  <c r="V19" i="1"/>
  <c r="AA19" i="1" s="1"/>
  <c r="V20" i="1"/>
  <c r="AA20" i="1" s="1"/>
  <c r="V22" i="1"/>
  <c r="AA22" i="1" s="1"/>
  <c r="Z18" i="1"/>
  <c r="Z21" i="1"/>
  <c r="V77" i="1"/>
  <c r="AA77" i="1" s="1"/>
  <c r="V81" i="1"/>
  <c r="AA81" i="1" s="1"/>
  <c r="V85" i="1"/>
  <c r="AA85" i="1" s="1"/>
  <c r="V89" i="1"/>
  <c r="AA89" i="1" s="1"/>
  <c r="V93" i="1"/>
  <c r="AA93" i="1" s="1"/>
  <c r="V97" i="1"/>
  <c r="AA97" i="1" s="1"/>
  <c r="V101" i="1"/>
  <c r="AA101" i="1" s="1"/>
  <c r="V105" i="1"/>
  <c r="AA105" i="1" s="1"/>
  <c r="V109" i="1"/>
  <c r="AA109" i="1" s="1"/>
  <c r="V113" i="1"/>
  <c r="AA113" i="1" s="1"/>
  <c r="V117" i="1"/>
  <c r="AA117" i="1" s="1"/>
  <c r="V121" i="1"/>
  <c r="AA121" i="1" s="1"/>
  <c r="V125" i="1"/>
  <c r="AA125" i="1" s="1"/>
  <c r="V129" i="1"/>
  <c r="AA129" i="1" s="1"/>
  <c r="V133" i="1"/>
  <c r="AA133" i="1" s="1"/>
  <c r="V137" i="1"/>
  <c r="AA137" i="1" s="1"/>
  <c r="V141" i="1"/>
  <c r="AA141" i="1" s="1"/>
  <c r="V145" i="1"/>
  <c r="AA145" i="1" s="1"/>
  <c r="V150" i="1"/>
  <c r="AA150" i="1" s="1"/>
  <c r="V154" i="1"/>
  <c r="AA154" i="1" s="1"/>
  <c r="Z236" i="1"/>
  <c r="V236" i="1"/>
  <c r="AA236" i="1" s="1"/>
  <c r="Z240" i="1"/>
  <c r="V240" i="1"/>
  <c r="AA240" i="1" s="1"/>
  <c r="Z244" i="1"/>
  <c r="V244" i="1"/>
  <c r="AA244" i="1" s="1"/>
  <c r="Z248" i="1"/>
  <c r="V248" i="1"/>
  <c r="AA248" i="1" s="1"/>
  <c r="Z252" i="1"/>
  <c r="V252" i="1"/>
  <c r="AA252" i="1" s="1"/>
  <c r="Z256" i="1"/>
  <c r="V256" i="1"/>
  <c r="AA256" i="1" s="1"/>
  <c r="Z260" i="1"/>
  <c r="V260" i="1"/>
  <c r="AA260" i="1" s="1"/>
  <c r="Z264" i="1"/>
  <c r="V264" i="1"/>
  <c r="AA264" i="1" s="1"/>
  <c r="Z268" i="1"/>
  <c r="V268" i="1"/>
  <c r="AA268" i="1" s="1"/>
  <c r="Z272" i="1"/>
  <c r="V272" i="1"/>
  <c r="AA272" i="1" s="1"/>
  <c r="Z276" i="1"/>
  <c r="V276" i="1"/>
  <c r="AA276" i="1" s="1"/>
  <c r="Z280" i="1"/>
  <c r="V280" i="1"/>
  <c r="AA280" i="1" s="1"/>
  <c r="Z284" i="1"/>
  <c r="V284" i="1"/>
  <c r="AA284" i="1" s="1"/>
  <c r="Z288" i="1"/>
  <c r="V288" i="1"/>
  <c r="AA288" i="1" s="1"/>
  <c r="Z292" i="1"/>
  <c r="V292" i="1"/>
  <c r="AA292" i="1" s="1"/>
  <c r="Z296" i="1"/>
  <c r="V296" i="1"/>
  <c r="AA296" i="1" s="1"/>
  <c r="Z300" i="1"/>
  <c r="V300" i="1"/>
  <c r="AA300" i="1" s="1"/>
  <c r="Z304" i="1"/>
  <c r="V304" i="1"/>
  <c r="AA304" i="1" s="1"/>
  <c r="Z308" i="1"/>
  <c r="V308" i="1"/>
  <c r="AA308" i="1" s="1"/>
  <c r="Z312" i="1"/>
  <c r="V312" i="1"/>
  <c r="AA312" i="1" s="1"/>
  <c r="Z316" i="1"/>
  <c r="V316" i="1"/>
  <c r="AA316" i="1" s="1"/>
  <c r="Z320" i="1"/>
  <c r="V320" i="1"/>
  <c r="AA320" i="1" s="1"/>
  <c r="Z324" i="1"/>
  <c r="V324" i="1"/>
  <c r="AA324" i="1" s="1"/>
  <c r="Z328" i="1"/>
  <c r="V328" i="1"/>
  <c r="AA328" i="1" s="1"/>
  <c r="Z332" i="1"/>
  <c r="V332" i="1"/>
  <c r="AA332" i="1" s="1"/>
  <c r="Z336" i="1"/>
  <c r="V336" i="1"/>
  <c r="AA336" i="1" s="1"/>
  <c r="Z340" i="1"/>
  <c r="V340" i="1"/>
  <c r="AA340" i="1" s="1"/>
  <c r="Z344" i="1"/>
  <c r="V344" i="1"/>
  <c r="AA344" i="1" s="1"/>
  <c r="Z348" i="1"/>
  <c r="V348" i="1"/>
  <c r="AA348" i="1" s="1"/>
  <c r="Z352" i="1"/>
  <c r="V352" i="1"/>
  <c r="AA352" i="1" s="1"/>
  <c r="Z356" i="1"/>
  <c r="V356" i="1"/>
  <c r="AA356" i="1" s="1"/>
  <c r="Z360" i="1"/>
  <c r="V360" i="1"/>
  <c r="AA360" i="1" s="1"/>
  <c r="Z364" i="1"/>
  <c r="V364" i="1"/>
  <c r="AA364" i="1" s="1"/>
  <c r="Z368" i="1"/>
  <c r="V368" i="1"/>
  <c r="AA368" i="1" s="1"/>
  <c r="Z372" i="1"/>
  <c r="V372" i="1"/>
  <c r="AA372" i="1" s="1"/>
  <c r="Z376" i="1"/>
  <c r="V376" i="1"/>
  <c r="AA376" i="1" s="1"/>
  <c r="Z380" i="1"/>
  <c r="V380" i="1"/>
  <c r="AA380" i="1" s="1"/>
  <c r="Z384" i="1"/>
  <c r="V384" i="1"/>
  <c r="AA384" i="1" s="1"/>
  <c r="Z388" i="1"/>
  <c r="V388" i="1"/>
  <c r="AA388" i="1" s="1"/>
  <c r="Z392" i="1"/>
  <c r="V392" i="1"/>
  <c r="AA392" i="1" s="1"/>
  <c r="Z396" i="1"/>
  <c r="V396" i="1"/>
  <c r="AA396" i="1" s="1"/>
  <c r="Z400" i="1"/>
  <c r="V400" i="1"/>
  <c r="AA400" i="1" s="1"/>
  <c r="Z404" i="1"/>
  <c r="V404" i="1"/>
  <c r="AA404" i="1" s="1"/>
  <c r="Z408" i="1"/>
  <c r="V408" i="1"/>
  <c r="AA408" i="1" s="1"/>
  <c r="Z412" i="1"/>
  <c r="V412" i="1"/>
  <c r="AA412" i="1" s="1"/>
  <c r="Z416" i="1"/>
  <c r="V416" i="1"/>
  <c r="AA416" i="1" s="1"/>
  <c r="Z420" i="1"/>
  <c r="V420" i="1"/>
  <c r="AA420" i="1" s="1"/>
  <c r="Z424" i="1"/>
  <c r="V424" i="1"/>
  <c r="AA424" i="1" s="1"/>
  <c r="Z428" i="1"/>
  <c r="V428" i="1"/>
  <c r="AA428" i="1" s="1"/>
  <c r="Z432" i="1"/>
  <c r="V432" i="1"/>
  <c r="AA432" i="1" s="1"/>
  <c r="Z436" i="1"/>
  <c r="V436" i="1"/>
  <c r="AA436" i="1" s="1"/>
  <c r="Z440" i="1"/>
  <c r="V440" i="1"/>
  <c r="AA440" i="1" s="1"/>
  <c r="Z444" i="1"/>
  <c r="V444" i="1"/>
  <c r="AA444" i="1" s="1"/>
  <c r="Z448" i="1"/>
  <c r="V448" i="1"/>
  <c r="AA448" i="1" s="1"/>
  <c r="Z452" i="1"/>
  <c r="V452" i="1"/>
  <c r="AA452" i="1" s="1"/>
  <c r="Z456" i="1"/>
  <c r="V456" i="1"/>
  <c r="AA456" i="1" s="1"/>
  <c r="Z460" i="1"/>
  <c r="V460" i="1"/>
  <c r="AA460" i="1" s="1"/>
  <c r="Z172" i="1"/>
  <c r="V172" i="1"/>
  <c r="AA172" i="1" s="1"/>
  <c r="Z188" i="1"/>
  <c r="V188" i="1"/>
  <c r="AA188" i="1" s="1"/>
  <c r="Z210" i="1"/>
  <c r="V210" i="1"/>
  <c r="AA210" i="1" s="1"/>
  <c r="Z214" i="1"/>
  <c r="V214" i="1"/>
  <c r="AA214" i="1" s="1"/>
  <c r="Z218" i="1"/>
  <c r="V218" i="1"/>
  <c r="AA218" i="1" s="1"/>
  <c r="Z222" i="1"/>
  <c r="V222" i="1"/>
  <c r="AA222" i="1" s="1"/>
  <c r="Z224" i="1"/>
  <c r="V224" i="1"/>
  <c r="AA224" i="1" s="1"/>
  <c r="Z226" i="1"/>
  <c r="V226" i="1"/>
  <c r="AA226" i="1" s="1"/>
  <c r="Z230" i="1"/>
  <c r="V230" i="1"/>
  <c r="AA230" i="1" s="1"/>
  <c r="Z232" i="1"/>
  <c r="V232" i="1"/>
  <c r="AA232" i="1" s="1"/>
  <c r="Z234" i="1"/>
  <c r="V234" i="1"/>
  <c r="AA234" i="1" s="1"/>
  <c r="Z237" i="1"/>
  <c r="V237" i="1"/>
  <c r="AA237" i="1" s="1"/>
  <c r="Z241" i="1"/>
  <c r="V241" i="1"/>
  <c r="AA241" i="1" s="1"/>
  <c r="Z249" i="1"/>
  <c r="V249" i="1"/>
  <c r="AA249" i="1" s="1"/>
  <c r="Z253" i="1"/>
  <c r="V253" i="1"/>
  <c r="AA253" i="1" s="1"/>
  <c r="Z257" i="1"/>
  <c r="V257" i="1"/>
  <c r="AA257" i="1" s="1"/>
  <c r="Z261" i="1"/>
  <c r="V261" i="1"/>
  <c r="AA261" i="1" s="1"/>
  <c r="Z265" i="1"/>
  <c r="V265" i="1"/>
  <c r="AA265" i="1" s="1"/>
  <c r="Z269" i="1"/>
  <c r="V269" i="1"/>
  <c r="AA269" i="1" s="1"/>
  <c r="Z273" i="1"/>
  <c r="V273" i="1"/>
  <c r="AA273" i="1" s="1"/>
  <c r="Z277" i="1"/>
  <c r="V277" i="1"/>
  <c r="AA277" i="1" s="1"/>
  <c r="Z289" i="1"/>
  <c r="V289" i="1"/>
  <c r="AA289" i="1" s="1"/>
  <c r="Z293" i="1"/>
  <c r="V293" i="1"/>
  <c r="AA293" i="1" s="1"/>
  <c r="Z297" i="1"/>
  <c r="V297" i="1"/>
  <c r="AA297" i="1" s="1"/>
  <c r="Z301" i="1"/>
  <c r="V301" i="1"/>
  <c r="AA301" i="1" s="1"/>
  <c r="Z305" i="1"/>
  <c r="V305" i="1"/>
  <c r="AA305" i="1" s="1"/>
  <c r="Z309" i="1"/>
  <c r="V309" i="1"/>
  <c r="AA309" i="1" s="1"/>
  <c r="Z313" i="1"/>
  <c r="V313" i="1"/>
  <c r="AA313" i="1" s="1"/>
  <c r="Z317" i="1"/>
  <c r="V317" i="1"/>
  <c r="AA317" i="1" s="1"/>
  <c r="Z321" i="1"/>
  <c r="V321" i="1"/>
  <c r="AA321" i="1" s="1"/>
  <c r="Z325" i="1"/>
  <c r="V325" i="1"/>
  <c r="AA325" i="1" s="1"/>
  <c r="Z329" i="1"/>
  <c r="V329" i="1"/>
  <c r="AA329" i="1" s="1"/>
  <c r="Z333" i="1"/>
  <c r="V333" i="1"/>
  <c r="AA333" i="1" s="1"/>
  <c r="Z337" i="1"/>
  <c r="V337" i="1"/>
  <c r="AA337" i="1" s="1"/>
  <c r="Z341" i="1"/>
  <c r="V341" i="1"/>
  <c r="AA341" i="1" s="1"/>
  <c r="Z345" i="1"/>
  <c r="V345" i="1"/>
  <c r="AA345" i="1" s="1"/>
  <c r="Z349" i="1"/>
  <c r="V349" i="1"/>
  <c r="AA349" i="1" s="1"/>
  <c r="Z353" i="1"/>
  <c r="V353" i="1"/>
  <c r="AA353" i="1" s="1"/>
  <c r="Z357" i="1"/>
  <c r="V357" i="1"/>
  <c r="AA357" i="1" s="1"/>
  <c r="Z361" i="1"/>
  <c r="V361" i="1"/>
  <c r="AA361" i="1" s="1"/>
  <c r="Z365" i="1"/>
  <c r="V365" i="1"/>
  <c r="AA365" i="1" s="1"/>
  <c r="Z369" i="1"/>
  <c r="V369" i="1"/>
  <c r="AA369" i="1" s="1"/>
  <c r="Z373" i="1"/>
  <c r="V373" i="1"/>
  <c r="AA373" i="1" s="1"/>
  <c r="Z377" i="1"/>
  <c r="V377" i="1"/>
  <c r="AA377" i="1" s="1"/>
  <c r="Z381" i="1"/>
  <c r="V381" i="1"/>
  <c r="AA381" i="1" s="1"/>
  <c r="Z385" i="1"/>
  <c r="V385" i="1"/>
  <c r="AA385" i="1" s="1"/>
  <c r="Z389" i="1"/>
  <c r="V389" i="1"/>
  <c r="AA389" i="1" s="1"/>
  <c r="Z393" i="1"/>
  <c r="V393" i="1"/>
  <c r="AA393" i="1" s="1"/>
  <c r="Z397" i="1"/>
  <c r="V397" i="1"/>
  <c r="AA397" i="1" s="1"/>
  <c r="Z401" i="1"/>
  <c r="V401" i="1"/>
  <c r="AA401" i="1" s="1"/>
  <c r="Z405" i="1"/>
  <c r="V405" i="1"/>
  <c r="AA405" i="1" s="1"/>
  <c r="Z409" i="1"/>
  <c r="V409" i="1"/>
  <c r="AA409" i="1" s="1"/>
  <c r="Z413" i="1"/>
  <c r="V413" i="1"/>
  <c r="AA413" i="1" s="1"/>
  <c r="Z417" i="1"/>
  <c r="V417" i="1"/>
  <c r="AA417" i="1" s="1"/>
  <c r="Z421" i="1"/>
  <c r="V421" i="1"/>
  <c r="AA421" i="1" s="1"/>
  <c r="Z425" i="1"/>
  <c r="V425" i="1"/>
  <c r="AA425" i="1" s="1"/>
  <c r="Z429" i="1"/>
  <c r="V429" i="1"/>
  <c r="AA429" i="1" s="1"/>
  <c r="Z433" i="1"/>
  <c r="V433" i="1"/>
  <c r="AA433" i="1" s="1"/>
  <c r="Z437" i="1"/>
  <c r="V437" i="1"/>
  <c r="AA437" i="1" s="1"/>
  <c r="Z441" i="1"/>
  <c r="V441" i="1"/>
  <c r="AA441" i="1" s="1"/>
  <c r="Z445" i="1"/>
  <c r="V445" i="1"/>
  <c r="AA445" i="1" s="1"/>
  <c r="Z449" i="1"/>
  <c r="V449" i="1"/>
  <c r="AA449" i="1" s="1"/>
  <c r="Z453" i="1"/>
  <c r="V453" i="1"/>
  <c r="AA453" i="1" s="1"/>
  <c r="Z457" i="1"/>
  <c r="V457" i="1"/>
  <c r="AA457" i="1" s="1"/>
  <c r="Z461" i="1"/>
  <c r="V461" i="1"/>
  <c r="AA461" i="1" s="1"/>
  <c r="Z160" i="1"/>
  <c r="V160" i="1"/>
  <c r="AA160" i="1" s="1"/>
  <c r="Z170" i="1"/>
  <c r="V170" i="1"/>
  <c r="AA170" i="1" s="1"/>
  <c r="Z178" i="1"/>
  <c r="V178" i="1"/>
  <c r="AA178" i="1" s="1"/>
  <c r="Z184" i="1"/>
  <c r="V184" i="1"/>
  <c r="AA184" i="1" s="1"/>
  <c r="Z194" i="1"/>
  <c r="V194" i="1"/>
  <c r="AA194" i="1" s="1"/>
  <c r="Z206" i="1"/>
  <c r="V206" i="1"/>
  <c r="AA206" i="1" s="1"/>
  <c r="Z245" i="1"/>
  <c r="V245" i="1"/>
  <c r="AA245" i="1" s="1"/>
  <c r="V75" i="1"/>
  <c r="AA75" i="1" s="1"/>
  <c r="V79" i="1"/>
  <c r="AA79" i="1" s="1"/>
  <c r="V83" i="1"/>
  <c r="AA83" i="1" s="1"/>
  <c r="V87" i="1"/>
  <c r="AA87" i="1" s="1"/>
  <c r="V91" i="1"/>
  <c r="AA91" i="1" s="1"/>
  <c r="V95" i="1"/>
  <c r="AA95" i="1" s="1"/>
  <c r="V99" i="1"/>
  <c r="AA99" i="1" s="1"/>
  <c r="V103" i="1"/>
  <c r="AA103" i="1" s="1"/>
  <c r="V107" i="1"/>
  <c r="AA107" i="1" s="1"/>
  <c r="V111" i="1"/>
  <c r="AA111" i="1" s="1"/>
  <c r="V115" i="1"/>
  <c r="AA115" i="1" s="1"/>
  <c r="V119" i="1"/>
  <c r="AA119" i="1" s="1"/>
  <c r="V123" i="1"/>
  <c r="AA123" i="1" s="1"/>
  <c r="V127" i="1"/>
  <c r="AA127" i="1" s="1"/>
  <c r="V131" i="1"/>
  <c r="AA131" i="1" s="1"/>
  <c r="V135" i="1"/>
  <c r="AA135" i="1" s="1"/>
  <c r="V139" i="1"/>
  <c r="AA139" i="1" s="1"/>
  <c r="V143" i="1"/>
  <c r="AA143" i="1" s="1"/>
  <c r="V147" i="1"/>
  <c r="AA147" i="1" s="1"/>
  <c r="V152" i="1"/>
  <c r="AA152" i="1" s="1"/>
  <c r="V156" i="1"/>
  <c r="AA156" i="1" s="1"/>
  <c r="Z238" i="1"/>
  <c r="V238" i="1"/>
  <c r="AA238" i="1" s="1"/>
  <c r="Z242" i="1"/>
  <c r="V242" i="1"/>
  <c r="AA242" i="1" s="1"/>
  <c r="Z246" i="1"/>
  <c r="V246" i="1"/>
  <c r="AA246" i="1" s="1"/>
  <c r="Z250" i="1"/>
  <c r="V250" i="1"/>
  <c r="AA250" i="1" s="1"/>
  <c r="Z254" i="1"/>
  <c r="V254" i="1"/>
  <c r="AA254" i="1" s="1"/>
  <c r="Z258" i="1"/>
  <c r="V258" i="1"/>
  <c r="AA258" i="1" s="1"/>
  <c r="Z262" i="1"/>
  <c r="V262" i="1"/>
  <c r="AA262" i="1" s="1"/>
  <c r="Z266" i="1"/>
  <c r="V266" i="1"/>
  <c r="AA266" i="1" s="1"/>
  <c r="Z270" i="1"/>
  <c r="V270" i="1"/>
  <c r="AA270" i="1" s="1"/>
  <c r="Z274" i="1"/>
  <c r="V274" i="1"/>
  <c r="AA274" i="1" s="1"/>
  <c r="Z278" i="1"/>
  <c r="V278" i="1"/>
  <c r="AA278" i="1" s="1"/>
  <c r="Z282" i="1"/>
  <c r="V282" i="1"/>
  <c r="AA282" i="1" s="1"/>
  <c r="Z286" i="1"/>
  <c r="V286" i="1"/>
  <c r="AA286" i="1" s="1"/>
  <c r="Z290" i="1"/>
  <c r="V290" i="1"/>
  <c r="AA290" i="1" s="1"/>
  <c r="Z294" i="1"/>
  <c r="V294" i="1"/>
  <c r="AA294" i="1" s="1"/>
  <c r="Z298" i="1"/>
  <c r="V298" i="1"/>
  <c r="AA298" i="1" s="1"/>
  <c r="Z302" i="1"/>
  <c r="V302" i="1"/>
  <c r="AA302" i="1" s="1"/>
  <c r="Z306" i="1"/>
  <c r="V306" i="1"/>
  <c r="AA306" i="1" s="1"/>
  <c r="Z310" i="1"/>
  <c r="V310" i="1"/>
  <c r="AA310" i="1" s="1"/>
  <c r="Z314" i="1"/>
  <c r="V314" i="1"/>
  <c r="AA314" i="1" s="1"/>
  <c r="Z318" i="1"/>
  <c r="V318" i="1"/>
  <c r="AA318" i="1" s="1"/>
  <c r="Z322" i="1"/>
  <c r="V322" i="1"/>
  <c r="AA322" i="1" s="1"/>
  <c r="Z326" i="1"/>
  <c r="V326" i="1"/>
  <c r="AA326" i="1" s="1"/>
  <c r="Z330" i="1"/>
  <c r="V330" i="1"/>
  <c r="AA330" i="1" s="1"/>
  <c r="Z334" i="1"/>
  <c r="V334" i="1"/>
  <c r="AA334" i="1" s="1"/>
  <c r="Z338" i="1"/>
  <c r="V338" i="1"/>
  <c r="AA338" i="1" s="1"/>
  <c r="Z342" i="1"/>
  <c r="V342" i="1"/>
  <c r="AA342" i="1" s="1"/>
  <c r="Z346" i="1"/>
  <c r="V346" i="1"/>
  <c r="AA346" i="1" s="1"/>
  <c r="Z350" i="1"/>
  <c r="V350" i="1"/>
  <c r="AA350" i="1" s="1"/>
  <c r="Z354" i="1"/>
  <c r="V354" i="1"/>
  <c r="AA354" i="1" s="1"/>
  <c r="Z358" i="1"/>
  <c r="V358" i="1"/>
  <c r="AA358" i="1" s="1"/>
  <c r="Z362" i="1"/>
  <c r="V362" i="1"/>
  <c r="AA362" i="1" s="1"/>
  <c r="Z366" i="1"/>
  <c r="V366" i="1"/>
  <c r="AA366" i="1" s="1"/>
  <c r="Z370" i="1"/>
  <c r="V370" i="1"/>
  <c r="AA370" i="1" s="1"/>
  <c r="Z374" i="1"/>
  <c r="V374" i="1"/>
  <c r="AA374" i="1" s="1"/>
  <c r="Z378" i="1"/>
  <c r="V378" i="1"/>
  <c r="AA378" i="1" s="1"/>
  <c r="Z382" i="1"/>
  <c r="V382" i="1"/>
  <c r="AA382" i="1" s="1"/>
  <c r="Z386" i="1"/>
  <c r="V386" i="1"/>
  <c r="AA386" i="1" s="1"/>
  <c r="Z390" i="1"/>
  <c r="V390" i="1"/>
  <c r="AA390" i="1" s="1"/>
  <c r="Z394" i="1"/>
  <c r="V394" i="1"/>
  <c r="AA394" i="1" s="1"/>
  <c r="Z398" i="1"/>
  <c r="V398" i="1"/>
  <c r="AA398" i="1" s="1"/>
  <c r="Z402" i="1"/>
  <c r="V402" i="1"/>
  <c r="AA402" i="1" s="1"/>
  <c r="Z406" i="1"/>
  <c r="V406" i="1"/>
  <c r="AA406" i="1" s="1"/>
  <c r="Z410" i="1"/>
  <c r="V410" i="1"/>
  <c r="AA410" i="1" s="1"/>
  <c r="Z414" i="1"/>
  <c r="V414" i="1"/>
  <c r="AA414" i="1" s="1"/>
  <c r="Z418" i="1"/>
  <c r="V418" i="1"/>
  <c r="AA418" i="1" s="1"/>
  <c r="Z422" i="1"/>
  <c r="V422" i="1"/>
  <c r="AA422" i="1" s="1"/>
  <c r="Z426" i="1"/>
  <c r="V426" i="1"/>
  <c r="AA426" i="1" s="1"/>
  <c r="Z430" i="1"/>
  <c r="V430" i="1"/>
  <c r="AA430" i="1" s="1"/>
  <c r="Z434" i="1"/>
  <c r="V434" i="1"/>
  <c r="AA434" i="1" s="1"/>
  <c r="Z438" i="1"/>
  <c r="V438" i="1"/>
  <c r="AA438" i="1" s="1"/>
  <c r="Z442" i="1"/>
  <c r="V442" i="1"/>
  <c r="AA442" i="1" s="1"/>
  <c r="Z446" i="1"/>
  <c r="V446" i="1"/>
  <c r="AA446" i="1" s="1"/>
  <c r="Z450" i="1"/>
  <c r="V450" i="1"/>
  <c r="AA450" i="1" s="1"/>
  <c r="Z454" i="1"/>
  <c r="V454" i="1"/>
  <c r="AA454" i="1" s="1"/>
  <c r="Z458" i="1"/>
  <c r="V458" i="1"/>
  <c r="AA458" i="1" s="1"/>
  <c r="Z462" i="1"/>
  <c r="V462" i="1"/>
  <c r="AA462" i="1" s="1"/>
  <c r="Z162" i="1"/>
  <c r="V162" i="1"/>
  <c r="AA162" i="1" s="1"/>
  <c r="Z166" i="1"/>
  <c r="V166" i="1"/>
  <c r="AA166" i="1" s="1"/>
  <c r="Z174" i="1"/>
  <c r="V174" i="1"/>
  <c r="AA174" i="1" s="1"/>
  <c r="Z180" i="1"/>
  <c r="V180" i="1"/>
  <c r="AA180" i="1" s="1"/>
  <c r="Z186" i="1"/>
  <c r="V186" i="1"/>
  <c r="AA186" i="1" s="1"/>
  <c r="Z192" i="1"/>
  <c r="V192" i="1"/>
  <c r="AA192" i="1" s="1"/>
  <c r="Z198" i="1"/>
  <c r="V198" i="1"/>
  <c r="AA198" i="1" s="1"/>
  <c r="Z200" i="1"/>
  <c r="V200" i="1"/>
  <c r="AA200" i="1" s="1"/>
  <c r="Z202" i="1"/>
  <c r="V202" i="1"/>
  <c r="AA202" i="1" s="1"/>
  <c r="Z208" i="1"/>
  <c r="V208" i="1"/>
  <c r="AA208" i="1" s="1"/>
  <c r="Z212" i="1"/>
  <c r="V212" i="1"/>
  <c r="AA212" i="1" s="1"/>
  <c r="Z216" i="1"/>
  <c r="V216" i="1"/>
  <c r="AA216" i="1" s="1"/>
  <c r="Z220" i="1"/>
  <c r="V220" i="1"/>
  <c r="AA220" i="1" s="1"/>
  <c r="Z228" i="1"/>
  <c r="V228" i="1"/>
  <c r="AA228" i="1" s="1"/>
  <c r="Z285" i="1"/>
  <c r="V285" i="1"/>
  <c r="AA285" i="1" s="1"/>
  <c r="Z159" i="1"/>
  <c r="V159" i="1"/>
  <c r="AA159" i="1" s="1"/>
  <c r="Z161" i="1"/>
  <c r="V161" i="1"/>
  <c r="AA161" i="1" s="1"/>
  <c r="Z163" i="1"/>
  <c r="V163" i="1"/>
  <c r="AA163" i="1" s="1"/>
  <c r="Z165" i="1"/>
  <c r="V165" i="1"/>
  <c r="AA165" i="1" s="1"/>
  <c r="Z167" i="1"/>
  <c r="V167" i="1"/>
  <c r="AA167" i="1" s="1"/>
  <c r="Z169" i="1"/>
  <c r="V169" i="1"/>
  <c r="AA169" i="1" s="1"/>
  <c r="Z171" i="1"/>
  <c r="V171" i="1"/>
  <c r="AA171" i="1" s="1"/>
  <c r="Z173" i="1"/>
  <c r="V173" i="1"/>
  <c r="AA173" i="1" s="1"/>
  <c r="Z175" i="1"/>
  <c r="V175" i="1"/>
  <c r="AA175" i="1" s="1"/>
  <c r="Z177" i="1"/>
  <c r="V177" i="1"/>
  <c r="AA177" i="1" s="1"/>
  <c r="Z179" i="1"/>
  <c r="V179" i="1"/>
  <c r="AA179" i="1" s="1"/>
  <c r="Z181" i="1"/>
  <c r="V181" i="1"/>
  <c r="AA181" i="1" s="1"/>
  <c r="Z183" i="1"/>
  <c r="V183" i="1"/>
  <c r="AA183" i="1" s="1"/>
  <c r="Z185" i="1"/>
  <c r="V185" i="1"/>
  <c r="AA185" i="1" s="1"/>
  <c r="Z187" i="1"/>
  <c r="V187" i="1"/>
  <c r="AA187" i="1" s="1"/>
  <c r="Z189" i="1"/>
  <c r="V189" i="1"/>
  <c r="AA189" i="1" s="1"/>
  <c r="Z191" i="1"/>
  <c r="V191" i="1"/>
  <c r="AA191" i="1" s="1"/>
  <c r="Z193" i="1"/>
  <c r="V193" i="1"/>
  <c r="AA193" i="1" s="1"/>
  <c r="Z195" i="1"/>
  <c r="V195" i="1"/>
  <c r="AA195" i="1" s="1"/>
  <c r="Z197" i="1"/>
  <c r="V197" i="1"/>
  <c r="AA197" i="1" s="1"/>
  <c r="Z199" i="1"/>
  <c r="V199" i="1"/>
  <c r="AA199" i="1" s="1"/>
  <c r="Z201" i="1"/>
  <c r="V201" i="1"/>
  <c r="AA201" i="1" s="1"/>
  <c r="Z203" i="1"/>
  <c r="V203" i="1"/>
  <c r="AA203" i="1" s="1"/>
  <c r="Z205" i="1"/>
  <c r="V205" i="1"/>
  <c r="AA205" i="1" s="1"/>
  <c r="Z207" i="1"/>
  <c r="V207" i="1"/>
  <c r="AA207" i="1" s="1"/>
  <c r="Z209" i="1"/>
  <c r="V209" i="1"/>
  <c r="AA209" i="1" s="1"/>
  <c r="Z211" i="1"/>
  <c r="V211" i="1"/>
  <c r="AA211" i="1" s="1"/>
  <c r="Z213" i="1"/>
  <c r="V213" i="1"/>
  <c r="AA213" i="1" s="1"/>
  <c r="Z215" i="1"/>
  <c r="V215" i="1"/>
  <c r="AA215" i="1" s="1"/>
  <c r="Z217" i="1"/>
  <c r="V217" i="1"/>
  <c r="AA217" i="1" s="1"/>
  <c r="Z219" i="1"/>
  <c r="V219" i="1"/>
  <c r="AA219" i="1" s="1"/>
  <c r="Z221" i="1"/>
  <c r="V221" i="1"/>
  <c r="AA221" i="1" s="1"/>
  <c r="Z223" i="1"/>
  <c r="V223" i="1"/>
  <c r="AA223" i="1" s="1"/>
  <c r="Z225" i="1"/>
  <c r="V225" i="1"/>
  <c r="AA225" i="1" s="1"/>
  <c r="Z227" i="1"/>
  <c r="V227" i="1"/>
  <c r="AA227" i="1" s="1"/>
  <c r="Z229" i="1"/>
  <c r="V229" i="1"/>
  <c r="AA229" i="1" s="1"/>
  <c r="Z231" i="1"/>
  <c r="V231" i="1"/>
  <c r="AA231" i="1" s="1"/>
  <c r="Z233" i="1"/>
  <c r="V233" i="1"/>
  <c r="AA233" i="1" s="1"/>
  <c r="Z235" i="1"/>
  <c r="V235" i="1"/>
  <c r="AA235" i="1" s="1"/>
  <c r="Z239" i="1"/>
  <c r="V239" i="1"/>
  <c r="AA239" i="1" s="1"/>
  <c r="Z243" i="1"/>
  <c r="V243" i="1"/>
  <c r="AA243" i="1" s="1"/>
  <c r="Z247" i="1"/>
  <c r="V247" i="1"/>
  <c r="AA247" i="1" s="1"/>
  <c r="Z251" i="1"/>
  <c r="V251" i="1"/>
  <c r="AA251" i="1" s="1"/>
  <c r="Z255" i="1"/>
  <c r="V255" i="1"/>
  <c r="AA255" i="1" s="1"/>
  <c r="Z259" i="1"/>
  <c r="V259" i="1"/>
  <c r="AA259" i="1" s="1"/>
  <c r="Z263" i="1"/>
  <c r="V263" i="1"/>
  <c r="AA263" i="1" s="1"/>
  <c r="Z267" i="1"/>
  <c r="V267" i="1"/>
  <c r="AA267" i="1" s="1"/>
  <c r="Z271" i="1"/>
  <c r="V271" i="1"/>
  <c r="AA271" i="1" s="1"/>
  <c r="Z275" i="1"/>
  <c r="V275" i="1"/>
  <c r="AA275" i="1" s="1"/>
  <c r="Z279" i="1"/>
  <c r="V279" i="1"/>
  <c r="AA279" i="1" s="1"/>
  <c r="Z283" i="1"/>
  <c r="V283" i="1"/>
  <c r="AA283" i="1" s="1"/>
  <c r="Z287" i="1"/>
  <c r="V287" i="1"/>
  <c r="AA287" i="1" s="1"/>
  <c r="Z291" i="1"/>
  <c r="V291" i="1"/>
  <c r="AA291" i="1" s="1"/>
  <c r="Z295" i="1"/>
  <c r="V295" i="1"/>
  <c r="AA295" i="1" s="1"/>
  <c r="Z299" i="1"/>
  <c r="V299" i="1"/>
  <c r="AA299" i="1" s="1"/>
  <c r="Z303" i="1"/>
  <c r="V303" i="1"/>
  <c r="AA303" i="1" s="1"/>
  <c r="Z307" i="1"/>
  <c r="V307" i="1"/>
  <c r="AA307" i="1" s="1"/>
  <c r="Z311" i="1"/>
  <c r="V311" i="1"/>
  <c r="AA311" i="1" s="1"/>
  <c r="Z315" i="1"/>
  <c r="V315" i="1"/>
  <c r="AA315" i="1" s="1"/>
  <c r="Z319" i="1"/>
  <c r="V319" i="1"/>
  <c r="AA319" i="1" s="1"/>
  <c r="Z323" i="1"/>
  <c r="V323" i="1"/>
  <c r="AA323" i="1" s="1"/>
  <c r="Z327" i="1"/>
  <c r="V327" i="1"/>
  <c r="AA327" i="1" s="1"/>
  <c r="Z331" i="1"/>
  <c r="V331" i="1"/>
  <c r="AA331" i="1" s="1"/>
  <c r="Z335" i="1"/>
  <c r="V335" i="1"/>
  <c r="AA335" i="1" s="1"/>
  <c r="Z339" i="1"/>
  <c r="V339" i="1"/>
  <c r="AA339" i="1" s="1"/>
  <c r="Z343" i="1"/>
  <c r="V343" i="1"/>
  <c r="AA343" i="1" s="1"/>
  <c r="Z347" i="1"/>
  <c r="V347" i="1"/>
  <c r="AA347" i="1" s="1"/>
  <c r="Z351" i="1"/>
  <c r="V351" i="1"/>
  <c r="AA351" i="1" s="1"/>
  <c r="Z355" i="1"/>
  <c r="V355" i="1"/>
  <c r="AA355" i="1" s="1"/>
  <c r="Z359" i="1"/>
  <c r="V359" i="1"/>
  <c r="AA359" i="1" s="1"/>
  <c r="Z363" i="1"/>
  <c r="V363" i="1"/>
  <c r="AA363" i="1" s="1"/>
  <c r="Z367" i="1"/>
  <c r="V367" i="1"/>
  <c r="AA367" i="1" s="1"/>
  <c r="Z371" i="1"/>
  <c r="V371" i="1"/>
  <c r="AA371" i="1" s="1"/>
  <c r="Z375" i="1"/>
  <c r="V375" i="1"/>
  <c r="AA375" i="1" s="1"/>
  <c r="Z379" i="1"/>
  <c r="V379" i="1"/>
  <c r="AA379" i="1" s="1"/>
  <c r="Z383" i="1"/>
  <c r="V383" i="1"/>
  <c r="AA383" i="1" s="1"/>
  <c r="Z387" i="1"/>
  <c r="V387" i="1"/>
  <c r="AA387" i="1" s="1"/>
  <c r="Z391" i="1"/>
  <c r="V391" i="1"/>
  <c r="AA391" i="1" s="1"/>
  <c r="Z395" i="1"/>
  <c r="V395" i="1"/>
  <c r="AA395" i="1" s="1"/>
  <c r="Z399" i="1"/>
  <c r="V399" i="1"/>
  <c r="AA399" i="1" s="1"/>
  <c r="Z403" i="1"/>
  <c r="V403" i="1"/>
  <c r="AA403" i="1" s="1"/>
  <c r="Z407" i="1"/>
  <c r="V407" i="1"/>
  <c r="AA407" i="1" s="1"/>
  <c r="Z411" i="1"/>
  <c r="V411" i="1"/>
  <c r="AA411" i="1" s="1"/>
  <c r="Z415" i="1"/>
  <c r="V415" i="1"/>
  <c r="AA415" i="1" s="1"/>
  <c r="Z419" i="1"/>
  <c r="V419" i="1"/>
  <c r="AA419" i="1" s="1"/>
  <c r="Z423" i="1"/>
  <c r="V423" i="1"/>
  <c r="AA423" i="1" s="1"/>
  <c r="Z427" i="1"/>
  <c r="V427" i="1"/>
  <c r="AA427" i="1" s="1"/>
  <c r="Z431" i="1"/>
  <c r="V431" i="1"/>
  <c r="AA431" i="1" s="1"/>
  <c r="Z435" i="1"/>
  <c r="V435" i="1"/>
  <c r="AA435" i="1" s="1"/>
  <c r="Z439" i="1"/>
  <c r="V439" i="1"/>
  <c r="AA439" i="1" s="1"/>
  <c r="Z443" i="1"/>
  <c r="V443" i="1"/>
  <c r="AA443" i="1" s="1"/>
  <c r="Z447" i="1"/>
  <c r="V447" i="1"/>
  <c r="AA447" i="1" s="1"/>
  <c r="Z451" i="1"/>
  <c r="V451" i="1"/>
  <c r="AA451" i="1" s="1"/>
  <c r="Z455" i="1"/>
  <c r="V455" i="1"/>
  <c r="AA455" i="1" s="1"/>
  <c r="Z459" i="1"/>
  <c r="V459" i="1"/>
  <c r="AA459" i="1" s="1"/>
  <c r="Z463" i="1"/>
  <c r="V463" i="1"/>
  <c r="AA463" i="1" s="1"/>
  <c r="V464" i="1"/>
  <c r="AA464" i="1" s="1"/>
  <c r="V465" i="1"/>
  <c r="AA465" i="1" s="1"/>
  <c r="V466" i="1"/>
  <c r="AA466" i="1" s="1"/>
  <c r="V467" i="1"/>
  <c r="AA467" i="1" s="1"/>
  <c r="V468" i="1"/>
  <c r="AA468" i="1" s="1"/>
  <c r="V469" i="1"/>
  <c r="AA469" i="1" s="1"/>
  <c r="V470" i="1"/>
  <c r="AA470" i="1" s="1"/>
  <c r="V471" i="1"/>
  <c r="AA471" i="1" s="1"/>
  <c r="V472" i="1"/>
  <c r="AA472" i="1" s="1"/>
  <c r="V473" i="1"/>
  <c r="AA473" i="1" s="1"/>
  <c r="V474" i="1"/>
  <c r="AA474" i="1" s="1"/>
  <c r="V475" i="1"/>
  <c r="AA475" i="1" s="1"/>
  <c r="V476" i="1"/>
  <c r="AA476" i="1" s="1"/>
  <c r="V477" i="1"/>
  <c r="AA477" i="1" s="1"/>
  <c r="V478" i="1"/>
  <c r="AA478" i="1" s="1"/>
  <c r="V479" i="1"/>
  <c r="AA479" i="1" s="1"/>
  <c r="V480" i="1"/>
  <c r="AA480" i="1" s="1"/>
  <c r="V481" i="1"/>
  <c r="AA481" i="1" s="1"/>
  <c r="V482" i="1"/>
  <c r="AA482" i="1" s="1"/>
  <c r="V483" i="1"/>
  <c r="AA483" i="1" s="1"/>
  <c r="V484" i="1"/>
  <c r="AA484" i="1" s="1"/>
  <c r="V485" i="1"/>
  <c r="AA485" i="1" s="1"/>
  <c r="V486" i="1"/>
  <c r="AA486" i="1" s="1"/>
  <c r="V487" i="1"/>
  <c r="AA487" i="1" s="1"/>
  <c r="V488" i="1"/>
  <c r="AA488" i="1" s="1"/>
  <c r="V489" i="1"/>
  <c r="AA489" i="1" s="1"/>
  <c r="V490" i="1"/>
  <c r="AA490" i="1" s="1"/>
  <c r="V491" i="1"/>
  <c r="AA491" i="1" s="1"/>
  <c r="V492" i="1"/>
  <c r="AA492" i="1" s="1"/>
  <c r="V493" i="1"/>
  <c r="AA493" i="1" s="1"/>
  <c r="V494" i="1"/>
  <c r="AA494" i="1" s="1"/>
  <c r="V495" i="1"/>
  <c r="AA495" i="1" s="1"/>
  <c r="V496" i="1"/>
  <c r="AA496" i="1" s="1"/>
  <c r="V497" i="1"/>
  <c r="AA497" i="1" s="1"/>
  <c r="V498" i="1"/>
  <c r="AA498" i="1" s="1"/>
  <c r="V499" i="1"/>
  <c r="AA499" i="1" s="1"/>
  <c r="V500" i="1"/>
  <c r="AA500" i="1" s="1"/>
  <c r="V501" i="1"/>
  <c r="AA501" i="1" s="1"/>
  <c r="V502" i="1"/>
  <c r="AA502" i="1" s="1"/>
  <c r="V503" i="1"/>
  <c r="AA503" i="1" s="1"/>
  <c r="V504" i="1"/>
  <c r="AA504" i="1" s="1"/>
  <c r="V505" i="1"/>
  <c r="AA505" i="1" s="1"/>
  <c r="V506" i="1"/>
  <c r="AA506" i="1" s="1"/>
  <c r="V507" i="1"/>
  <c r="AA507" i="1" s="1"/>
  <c r="V508" i="1"/>
  <c r="AA508" i="1" s="1"/>
  <c r="V509" i="1"/>
  <c r="AA509" i="1" s="1"/>
  <c r="V510" i="1"/>
  <c r="AA510" i="1" s="1"/>
  <c r="V511" i="1"/>
  <c r="AA511" i="1" s="1"/>
  <c r="V512" i="1"/>
  <c r="AA512" i="1" s="1"/>
  <c r="V513" i="1"/>
  <c r="AA513" i="1" s="1"/>
  <c r="V514" i="1"/>
  <c r="AA514" i="1" s="1"/>
  <c r="V515" i="1"/>
  <c r="AA515" i="1" s="1"/>
  <c r="V516" i="1"/>
  <c r="AA516" i="1" s="1"/>
  <c r="V517" i="1"/>
  <c r="AA517" i="1" s="1"/>
  <c r="V518" i="1"/>
  <c r="AA518" i="1" s="1"/>
  <c r="V519" i="1"/>
  <c r="AA519" i="1" s="1"/>
  <c r="V520" i="1"/>
  <c r="AA520" i="1" s="1"/>
  <c r="V521" i="1"/>
  <c r="AA521" i="1" s="1"/>
  <c r="V522" i="1"/>
  <c r="AA522" i="1" s="1"/>
  <c r="V523" i="1"/>
  <c r="AA523" i="1" s="1"/>
  <c r="V524" i="1"/>
  <c r="AA524" i="1" s="1"/>
  <c r="V525" i="1"/>
  <c r="AA525" i="1" s="1"/>
  <c r="V526" i="1"/>
  <c r="AA526" i="1" s="1"/>
  <c r="V527" i="1"/>
  <c r="AA527" i="1" s="1"/>
  <c r="V528" i="1"/>
  <c r="AA528" i="1" s="1"/>
  <c r="V529" i="1"/>
  <c r="AA529" i="1" s="1"/>
  <c r="V530" i="1"/>
  <c r="AA530" i="1" s="1"/>
  <c r="V531" i="1"/>
  <c r="AA531" i="1" s="1"/>
  <c r="V532" i="1"/>
  <c r="AA532" i="1" s="1"/>
  <c r="V533" i="1"/>
  <c r="AA533" i="1" s="1"/>
  <c r="V534" i="1"/>
  <c r="AA534" i="1" s="1"/>
  <c r="V535" i="1"/>
  <c r="AA535" i="1" s="1"/>
  <c r="V536" i="1"/>
  <c r="AA536" i="1" s="1"/>
  <c r="V537" i="1"/>
  <c r="AA537" i="1" s="1"/>
  <c r="V538" i="1"/>
  <c r="AA538" i="1" s="1"/>
  <c r="V539" i="1"/>
  <c r="AA539" i="1" s="1"/>
  <c r="V540" i="1"/>
  <c r="AA540" i="1" s="1"/>
  <c r="V541" i="1"/>
  <c r="AA541" i="1" s="1"/>
  <c r="V542" i="1"/>
  <c r="AA542" i="1" s="1"/>
  <c r="V543" i="1"/>
  <c r="AA543" i="1" s="1"/>
  <c r="V544" i="1"/>
  <c r="AA544" i="1" s="1"/>
  <c r="V545" i="1"/>
  <c r="AA545" i="1" s="1"/>
  <c r="V546" i="1"/>
  <c r="AA546" i="1" s="1"/>
  <c r="V547" i="1"/>
  <c r="AA547" i="1" s="1"/>
  <c r="V548" i="1"/>
  <c r="AA548" i="1" s="1"/>
  <c r="V549" i="1"/>
  <c r="AA549" i="1" s="1"/>
  <c r="V550" i="1"/>
  <c r="AA550" i="1" s="1"/>
  <c r="V551" i="1"/>
  <c r="AA551" i="1" s="1"/>
  <c r="V552" i="1"/>
  <c r="AA552" i="1" s="1"/>
  <c r="V553" i="1"/>
  <c r="AA553" i="1" s="1"/>
  <c r="V554" i="1"/>
  <c r="AA554" i="1" s="1"/>
  <c r="V555" i="1"/>
  <c r="AA555" i="1" s="1"/>
  <c r="V556" i="1"/>
  <c r="AA556" i="1" s="1"/>
  <c r="V557" i="1"/>
  <c r="AA557" i="1" s="1"/>
  <c r="V558" i="1"/>
  <c r="AA558" i="1" s="1"/>
  <c r="V559" i="1"/>
  <c r="AA559" i="1" s="1"/>
  <c r="V560" i="1"/>
  <c r="AA560" i="1" s="1"/>
  <c r="V561" i="1"/>
  <c r="AA561" i="1" s="1"/>
  <c r="V562" i="1"/>
  <c r="AA562" i="1" s="1"/>
  <c r="V563" i="1"/>
  <c r="AA563" i="1" s="1"/>
  <c r="V564" i="1"/>
  <c r="AA564" i="1" s="1"/>
  <c r="V565" i="1"/>
  <c r="AA565" i="1" s="1"/>
  <c r="V566" i="1"/>
  <c r="AA566" i="1" s="1"/>
  <c r="V567" i="1"/>
  <c r="AA567" i="1" s="1"/>
  <c r="V568" i="1"/>
  <c r="AA568" i="1" s="1"/>
  <c r="V569" i="1"/>
  <c r="AA569" i="1" s="1"/>
  <c r="V570" i="1"/>
  <c r="AA570" i="1" s="1"/>
  <c r="V571" i="1"/>
  <c r="AA571" i="1" s="1"/>
  <c r="V572" i="1"/>
  <c r="AA572" i="1" s="1"/>
  <c r="V573" i="1"/>
  <c r="AA573" i="1" s="1"/>
  <c r="V574" i="1"/>
  <c r="AA574" i="1" s="1"/>
  <c r="V575" i="1"/>
  <c r="AA575" i="1" s="1"/>
  <c r="V576" i="1"/>
  <c r="AA576" i="1" s="1"/>
  <c r="V577" i="1"/>
  <c r="AA577" i="1" s="1"/>
  <c r="V578" i="1"/>
  <c r="AA578" i="1" s="1"/>
  <c r="V579" i="1"/>
  <c r="AA579" i="1" s="1"/>
  <c r="V580" i="1"/>
  <c r="AA580" i="1" s="1"/>
  <c r="V581" i="1"/>
  <c r="AA581" i="1" s="1"/>
  <c r="V582" i="1"/>
  <c r="AA582" i="1" s="1"/>
  <c r="V583" i="1"/>
  <c r="AA583" i="1" s="1"/>
  <c r="V584" i="1"/>
  <c r="AA584" i="1" s="1"/>
  <c r="V585" i="1"/>
  <c r="AA585" i="1" s="1"/>
  <c r="V586" i="1"/>
  <c r="AA586" i="1" s="1"/>
  <c r="V587" i="1"/>
  <c r="AA587" i="1" s="1"/>
  <c r="V588" i="1"/>
  <c r="AA588" i="1" s="1"/>
  <c r="V589" i="1"/>
  <c r="AA589" i="1" s="1"/>
  <c r="V590" i="1"/>
  <c r="AA590" i="1" s="1"/>
  <c r="V591" i="1"/>
  <c r="AA591" i="1" s="1"/>
  <c r="V592" i="1"/>
  <c r="AA592" i="1" s="1"/>
  <c r="V593" i="1"/>
  <c r="AA593" i="1" s="1"/>
  <c r="V594" i="1"/>
  <c r="AA594" i="1" s="1"/>
  <c r="V595" i="1"/>
  <c r="AA595" i="1" s="1"/>
  <c r="V596" i="1"/>
  <c r="AA596" i="1" s="1"/>
  <c r="V597" i="1"/>
  <c r="AA597" i="1" s="1"/>
  <c r="V598" i="1"/>
  <c r="AA598" i="1" s="1"/>
  <c r="V599" i="1"/>
  <c r="AA599" i="1" s="1"/>
  <c r="V600" i="1"/>
  <c r="AA600" i="1" s="1"/>
  <c r="V601" i="1"/>
  <c r="AA601" i="1" s="1"/>
  <c r="V602" i="1"/>
  <c r="AA602" i="1" s="1"/>
  <c r="V603" i="1"/>
  <c r="AA603" i="1" s="1"/>
  <c r="V604" i="1"/>
  <c r="AA604" i="1" s="1"/>
  <c r="V605" i="1"/>
  <c r="AA605" i="1" s="1"/>
  <c r="V606" i="1"/>
  <c r="AA606" i="1" s="1"/>
  <c r="V607" i="1"/>
  <c r="AA607" i="1" s="1"/>
  <c r="V608" i="1"/>
  <c r="AA608" i="1" s="1"/>
  <c r="V609" i="1"/>
  <c r="AA609" i="1" s="1"/>
  <c r="V610" i="1"/>
  <c r="AA610" i="1" s="1"/>
  <c r="V611" i="1"/>
  <c r="AA611" i="1" s="1"/>
  <c r="V612" i="1"/>
  <c r="AA612" i="1" s="1"/>
  <c r="V613" i="1"/>
  <c r="AA613" i="1" s="1"/>
  <c r="V614" i="1"/>
  <c r="AA614" i="1" s="1"/>
  <c r="V615" i="1"/>
  <c r="AA615" i="1" s="1"/>
  <c r="V616" i="1"/>
  <c r="AA616" i="1" s="1"/>
  <c r="V617" i="1"/>
  <c r="AA617" i="1" s="1"/>
  <c r="V618" i="1"/>
  <c r="AA618" i="1" s="1"/>
  <c r="V619" i="1"/>
  <c r="AA619" i="1" s="1"/>
  <c r="V620" i="1"/>
  <c r="AA620" i="1" s="1"/>
  <c r="V621" i="1"/>
  <c r="AA621" i="1" s="1"/>
  <c r="V622" i="1"/>
  <c r="AA622" i="1" s="1"/>
  <c r="V623" i="1"/>
  <c r="AA623" i="1" s="1"/>
  <c r="V624" i="1"/>
  <c r="AA624" i="1" s="1"/>
  <c r="V625" i="1"/>
  <c r="AA625" i="1" s="1"/>
  <c r="V626" i="1"/>
  <c r="AA626" i="1" s="1"/>
  <c r="V627" i="1"/>
  <c r="AA627" i="1" s="1"/>
  <c r="V628" i="1"/>
  <c r="AA628" i="1" s="1"/>
  <c r="V629" i="1"/>
  <c r="AA629" i="1" s="1"/>
  <c r="V630" i="1"/>
  <c r="AA630" i="1" s="1"/>
  <c r="V631" i="1"/>
  <c r="AA631" i="1" s="1"/>
  <c r="V632" i="1"/>
  <c r="AA632" i="1" s="1"/>
  <c r="V633" i="1"/>
  <c r="AA633" i="1" s="1"/>
  <c r="V634" i="1"/>
  <c r="AA634" i="1" s="1"/>
  <c r="V635" i="1"/>
  <c r="AA635" i="1" s="1"/>
  <c r="V636" i="1"/>
  <c r="AA636" i="1" s="1"/>
  <c r="V637" i="1"/>
  <c r="AA637" i="1" s="1"/>
  <c r="V638" i="1"/>
  <c r="AA638" i="1" s="1"/>
  <c r="V639" i="1"/>
  <c r="AA639" i="1" s="1"/>
  <c r="V640" i="1"/>
  <c r="AA640" i="1" s="1"/>
  <c r="V641" i="1"/>
  <c r="AA641" i="1" s="1"/>
  <c r="V642" i="1"/>
  <c r="AA642" i="1" s="1"/>
  <c r="V643" i="1"/>
  <c r="AA643" i="1" s="1"/>
  <c r="V644" i="1"/>
  <c r="AA644" i="1" s="1"/>
  <c r="V645" i="1"/>
  <c r="AA645" i="1" s="1"/>
  <c r="V646" i="1"/>
  <c r="AA646" i="1" s="1"/>
  <c r="V647" i="1"/>
  <c r="AA647" i="1" s="1"/>
  <c r="V648" i="1"/>
  <c r="AA648" i="1" s="1"/>
  <c r="V649" i="1"/>
  <c r="AA649" i="1" s="1"/>
  <c r="V650" i="1"/>
  <c r="AA650" i="1" s="1"/>
  <c r="V651" i="1"/>
  <c r="AA651" i="1" s="1"/>
  <c r="V652" i="1"/>
  <c r="AA652" i="1" s="1"/>
  <c r="V653" i="1"/>
  <c r="AA653" i="1" s="1"/>
  <c r="V654" i="1"/>
  <c r="AA654" i="1" s="1"/>
  <c r="V655" i="1"/>
  <c r="AA655" i="1" s="1"/>
  <c r="V656" i="1"/>
  <c r="AA656" i="1" s="1"/>
  <c r="V657" i="1"/>
  <c r="AA657" i="1" s="1"/>
  <c r="V658" i="1"/>
  <c r="AA658" i="1" s="1"/>
  <c r="V659" i="1"/>
  <c r="AA659" i="1" s="1"/>
  <c r="V660" i="1"/>
  <c r="AA660" i="1" s="1"/>
  <c r="V661" i="1"/>
  <c r="AA661" i="1" s="1"/>
  <c r="V662" i="1"/>
  <c r="AA662" i="1" s="1"/>
  <c r="V663" i="1"/>
  <c r="AA663" i="1" s="1"/>
  <c r="V664" i="1"/>
  <c r="AA664" i="1" s="1"/>
  <c r="V665" i="1"/>
  <c r="AA665" i="1" s="1"/>
  <c r="V666" i="1"/>
  <c r="AA666" i="1" s="1"/>
  <c r="V667" i="1"/>
  <c r="AA667" i="1" s="1"/>
  <c r="V668" i="1"/>
  <c r="AA668" i="1" s="1"/>
  <c r="V669" i="1"/>
  <c r="AA669" i="1" s="1"/>
  <c r="V670" i="1"/>
  <c r="AA670" i="1" s="1"/>
  <c r="V671" i="1"/>
  <c r="AA671" i="1" s="1"/>
  <c r="V672" i="1"/>
  <c r="AA672" i="1" s="1"/>
  <c r="V673" i="1"/>
  <c r="AA673" i="1" s="1"/>
  <c r="V674" i="1"/>
  <c r="AA674" i="1" s="1"/>
  <c r="V675" i="1"/>
  <c r="AA675" i="1" s="1"/>
  <c r="V676" i="1"/>
  <c r="AA676" i="1" s="1"/>
  <c r="V677" i="1"/>
  <c r="AA677" i="1" s="1"/>
  <c r="V678" i="1"/>
  <c r="AA678" i="1" s="1"/>
  <c r="V679" i="1"/>
  <c r="AA679" i="1" s="1"/>
  <c r="V680" i="1"/>
  <c r="AA680" i="1" s="1"/>
  <c r="V681" i="1"/>
  <c r="AA681" i="1" s="1"/>
  <c r="V682" i="1"/>
  <c r="AA682" i="1" s="1"/>
  <c r="V683" i="1"/>
  <c r="AA683" i="1" s="1"/>
  <c r="V684" i="1"/>
  <c r="AA684" i="1" s="1"/>
  <c r="V685" i="1"/>
  <c r="AA685" i="1" s="1"/>
  <c r="V686" i="1"/>
  <c r="AA686" i="1" s="1"/>
  <c r="V687" i="1"/>
  <c r="AA687" i="1" s="1"/>
  <c r="V688" i="1"/>
  <c r="AA688" i="1" s="1"/>
  <c r="V689" i="1"/>
  <c r="AA689" i="1" s="1"/>
  <c r="V690" i="1"/>
  <c r="AA690" i="1" s="1"/>
  <c r="V691" i="1"/>
  <c r="AA691" i="1" s="1"/>
  <c r="V692" i="1"/>
  <c r="AA692" i="1" s="1"/>
  <c r="V693" i="1"/>
  <c r="AA693" i="1" s="1"/>
  <c r="V694" i="1"/>
  <c r="AA694" i="1" s="1"/>
  <c r="V695" i="1"/>
  <c r="AA695" i="1" s="1"/>
  <c r="V696" i="1"/>
  <c r="AA696" i="1" s="1"/>
  <c r="V697" i="1"/>
  <c r="AA697" i="1" s="1"/>
  <c r="V698" i="1"/>
  <c r="AA698" i="1" s="1"/>
  <c r="V699" i="1"/>
  <c r="AA699" i="1" s="1"/>
  <c r="V700" i="1"/>
  <c r="AA700" i="1" s="1"/>
  <c r="V701" i="1"/>
  <c r="AA701" i="1" s="1"/>
  <c r="V702" i="1"/>
  <c r="AA702" i="1" s="1"/>
  <c r="V703" i="1"/>
  <c r="AA703" i="1" s="1"/>
  <c r="V704" i="1"/>
  <c r="AA704" i="1" s="1"/>
  <c r="V705" i="1"/>
  <c r="AA705" i="1" s="1"/>
  <c r="V706" i="1"/>
  <c r="AA706" i="1" s="1"/>
  <c r="V707" i="1"/>
  <c r="AA707" i="1" s="1"/>
  <c r="V708" i="1"/>
  <c r="AA708" i="1" s="1"/>
  <c r="V709" i="1"/>
  <c r="AA709" i="1" s="1"/>
  <c r="V710" i="1"/>
  <c r="AA710" i="1" s="1"/>
  <c r="V711" i="1"/>
  <c r="AA711" i="1" s="1"/>
  <c r="V712" i="1"/>
  <c r="AA712" i="1" s="1"/>
  <c r="V713" i="1"/>
  <c r="AA713" i="1" s="1"/>
  <c r="V714" i="1"/>
  <c r="AA714" i="1" s="1"/>
  <c r="V715" i="1"/>
  <c r="AA715" i="1" s="1"/>
  <c r="V716" i="1"/>
  <c r="AA716" i="1" s="1"/>
  <c r="V717" i="1"/>
  <c r="AA717" i="1" s="1"/>
  <c r="V718" i="1"/>
  <c r="AA718" i="1" s="1"/>
  <c r="V719" i="1"/>
  <c r="AA719" i="1" s="1"/>
  <c r="V720" i="1"/>
  <c r="AA720" i="1" s="1"/>
  <c r="V721" i="1"/>
  <c r="AA721" i="1" s="1"/>
  <c r="V722" i="1"/>
  <c r="AA722" i="1" s="1"/>
  <c r="V723" i="1"/>
  <c r="AA723" i="1" s="1"/>
  <c r="V724" i="1"/>
  <c r="AA724" i="1" s="1"/>
  <c r="V725" i="1"/>
  <c r="AA725" i="1" s="1"/>
  <c r="V726" i="1"/>
  <c r="AA726" i="1" s="1"/>
  <c r="V727" i="1"/>
  <c r="AA727" i="1" s="1"/>
  <c r="V728" i="1"/>
  <c r="AA728" i="1" s="1"/>
  <c r="V729" i="1"/>
  <c r="AA729" i="1" s="1"/>
  <c r="V730" i="1"/>
  <c r="AA730" i="1" s="1"/>
  <c r="V731" i="1"/>
  <c r="AA731" i="1" s="1"/>
  <c r="V732" i="1"/>
  <c r="AA732" i="1" s="1"/>
  <c r="V733" i="1"/>
  <c r="AA733" i="1" s="1"/>
  <c r="V734" i="1"/>
  <c r="AA734" i="1" s="1"/>
  <c r="V735" i="1"/>
  <c r="AA735" i="1" s="1"/>
  <c r="V736" i="1"/>
  <c r="AA736" i="1" s="1"/>
  <c r="V737" i="1"/>
  <c r="AA737" i="1" s="1"/>
  <c r="V738" i="1"/>
  <c r="AA738" i="1" s="1"/>
  <c r="V739" i="1"/>
  <c r="AA739" i="1" s="1"/>
  <c r="V740" i="1"/>
  <c r="AA740" i="1" s="1"/>
  <c r="V741" i="1"/>
  <c r="AA741" i="1" s="1"/>
  <c r="V742" i="1"/>
  <c r="AA742" i="1" s="1"/>
  <c r="V743" i="1"/>
  <c r="AA743" i="1" s="1"/>
  <c r="V747" i="1"/>
  <c r="AA747" i="1" s="1"/>
  <c r="V751" i="1"/>
  <c r="AA751" i="1" s="1"/>
  <c r="V755" i="1"/>
  <c r="AA755" i="1" s="1"/>
  <c r="V1429" i="1"/>
  <c r="AA1429" i="1" s="1"/>
  <c r="Z1429" i="1"/>
  <c r="V1431" i="1"/>
  <c r="AA1431" i="1" s="1"/>
  <c r="Z1431" i="1"/>
  <c r="V1434" i="1"/>
  <c r="AA1434" i="1" s="1"/>
  <c r="Z1434" i="1"/>
  <c r="V1435" i="1"/>
  <c r="AA1435" i="1" s="1"/>
  <c r="Z1435" i="1"/>
  <c r="V1437" i="1"/>
  <c r="AA1437" i="1" s="1"/>
  <c r="Z1437" i="1"/>
  <c r="V1439" i="1"/>
  <c r="AA1439" i="1" s="1"/>
  <c r="Z1439" i="1"/>
  <c r="V1441" i="1"/>
  <c r="AA1441" i="1" s="1"/>
  <c r="Z1441" i="1"/>
  <c r="V1443" i="1"/>
  <c r="AA1443" i="1" s="1"/>
  <c r="Z1443" i="1"/>
  <c r="V1445" i="1"/>
  <c r="AA1445" i="1" s="1"/>
  <c r="Z1445" i="1"/>
  <c r="V1447" i="1"/>
  <c r="AA1447" i="1" s="1"/>
  <c r="Z1447" i="1"/>
  <c r="V1449" i="1"/>
  <c r="AA1449" i="1" s="1"/>
  <c r="Z1449" i="1"/>
  <c r="V1452" i="1"/>
  <c r="AA1452" i="1" s="1"/>
  <c r="Z1452" i="1"/>
  <c r="V1454" i="1"/>
  <c r="AA1454" i="1" s="1"/>
  <c r="Z1454" i="1"/>
  <c r="V1456" i="1"/>
  <c r="AA1456" i="1" s="1"/>
  <c r="Z1456" i="1"/>
  <c r="V1458" i="1"/>
  <c r="AA1458" i="1" s="1"/>
  <c r="Z1458" i="1"/>
  <c r="V1461" i="1"/>
  <c r="AA1461" i="1" s="1"/>
  <c r="Z1461" i="1"/>
  <c r="V1381" i="1"/>
  <c r="AA1381" i="1" s="1"/>
  <c r="V1382" i="1"/>
  <c r="AA1382" i="1" s="1"/>
  <c r="V1383" i="1"/>
  <c r="AA1383" i="1" s="1"/>
  <c r="V1384" i="1"/>
  <c r="AA1384" i="1" s="1"/>
  <c r="V1385" i="1"/>
  <c r="AA1385" i="1" s="1"/>
  <c r="V1386" i="1"/>
  <c r="AA1386" i="1" s="1"/>
  <c r="V1387" i="1"/>
  <c r="AA1387" i="1" s="1"/>
  <c r="V1388" i="1"/>
  <c r="AA1388" i="1" s="1"/>
  <c r="V1389" i="1"/>
  <c r="AA1389" i="1" s="1"/>
  <c r="V1390" i="1"/>
  <c r="AA1390" i="1" s="1"/>
  <c r="V1391" i="1"/>
  <c r="AA1391" i="1" s="1"/>
  <c r="V1392" i="1"/>
  <c r="AA1392" i="1" s="1"/>
  <c r="V1393" i="1"/>
  <c r="AA1393" i="1" s="1"/>
  <c r="V1394" i="1"/>
  <c r="AA1394" i="1" s="1"/>
  <c r="V1395" i="1"/>
  <c r="AA1395" i="1" s="1"/>
  <c r="V1396" i="1"/>
  <c r="AA1396" i="1" s="1"/>
  <c r="V1397" i="1"/>
  <c r="AA1397" i="1" s="1"/>
  <c r="V1398" i="1"/>
  <c r="AA1398" i="1" s="1"/>
  <c r="V1399" i="1"/>
  <c r="AA1399" i="1" s="1"/>
  <c r="V1400" i="1"/>
  <c r="AA1400" i="1" s="1"/>
  <c r="V1401" i="1"/>
  <c r="AA1401" i="1" s="1"/>
  <c r="V1402" i="1"/>
  <c r="AA1402" i="1" s="1"/>
  <c r="V1403" i="1"/>
  <c r="AA1403" i="1" s="1"/>
  <c r="V1404" i="1"/>
  <c r="AA1404" i="1" s="1"/>
  <c r="V1405" i="1"/>
  <c r="AA1405" i="1" s="1"/>
  <c r="V1406" i="1"/>
  <c r="AA1406" i="1" s="1"/>
  <c r="V1407" i="1"/>
  <c r="AA1407" i="1" s="1"/>
  <c r="V1408" i="1"/>
  <c r="AA1408" i="1" s="1"/>
  <c r="Z1409" i="1"/>
  <c r="Z1413" i="1"/>
  <c r="Z1417" i="1"/>
  <c r="Z1421" i="1"/>
  <c r="V1462" i="1"/>
  <c r="AA1462" i="1" s="1"/>
  <c r="Z1462" i="1"/>
  <c r="V1428" i="1"/>
  <c r="AA1428" i="1" s="1"/>
  <c r="Z1428" i="1"/>
  <c r="V1430" i="1"/>
  <c r="AA1430" i="1" s="1"/>
  <c r="Z1430" i="1"/>
  <c r="V1432" i="1"/>
  <c r="AA1432" i="1" s="1"/>
  <c r="Z1432" i="1"/>
  <c r="V1433" i="1"/>
  <c r="AA1433" i="1" s="1"/>
  <c r="Z1433" i="1"/>
  <c r="V1436" i="1"/>
  <c r="AA1436" i="1" s="1"/>
  <c r="Z1436" i="1"/>
  <c r="V1438" i="1"/>
  <c r="AA1438" i="1" s="1"/>
  <c r="Z1438" i="1"/>
  <c r="V1440" i="1"/>
  <c r="AA1440" i="1" s="1"/>
  <c r="Z1440" i="1"/>
  <c r="V1442" i="1"/>
  <c r="AA1442" i="1" s="1"/>
  <c r="Z1442" i="1"/>
  <c r="V1444" i="1"/>
  <c r="AA1444" i="1" s="1"/>
  <c r="Z1444" i="1"/>
  <c r="V1446" i="1"/>
  <c r="AA1446" i="1" s="1"/>
  <c r="Z1446" i="1"/>
  <c r="V1448" i="1"/>
  <c r="AA1448" i="1" s="1"/>
  <c r="Z1448" i="1"/>
  <c r="V1450" i="1"/>
  <c r="AA1450" i="1" s="1"/>
  <c r="Z1450" i="1"/>
  <c r="V1451" i="1"/>
  <c r="AA1451" i="1" s="1"/>
  <c r="Z1451" i="1"/>
  <c r="V1453" i="1"/>
  <c r="AA1453" i="1" s="1"/>
  <c r="Z1453" i="1"/>
  <c r="V1455" i="1"/>
  <c r="AA1455" i="1" s="1"/>
  <c r="Z1455" i="1"/>
  <c r="V1457" i="1"/>
  <c r="AA1457" i="1" s="1"/>
  <c r="Z1457" i="1"/>
  <c r="V1459" i="1"/>
  <c r="AA1459" i="1" s="1"/>
  <c r="Z1459" i="1"/>
  <c r="V1460" i="1"/>
  <c r="AA1460" i="1" s="1"/>
  <c r="Z1460" i="1"/>
  <c r="Z1411" i="1"/>
  <c r="Z1415" i="1"/>
  <c r="Z1419" i="1"/>
  <c r="Z1423" i="1"/>
  <c r="Z1425" i="1"/>
  <c r="V1463" i="1"/>
  <c r="AA1463" i="1" s="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1509" i="1"/>
  <c r="Z1510" i="1"/>
  <c r="Z1511" i="1"/>
  <c r="Z1512" i="1"/>
  <c r="Z1513" i="1"/>
  <c r="Z1514" i="1"/>
  <c r="Z1515" i="1"/>
  <c r="Z1516" i="1"/>
  <c r="Z1517" i="1"/>
  <c r="Z1518" i="1"/>
  <c r="Z1519" i="1"/>
  <c r="Z1520" i="1"/>
  <c r="Z1521" i="1"/>
  <c r="Z1522" i="1"/>
  <c r="Z1523" i="1"/>
  <c r="Z1524" i="1"/>
  <c r="Z1525" i="1"/>
  <c r="Z1526" i="1"/>
  <c r="Z1527" i="1"/>
  <c r="Z1528" i="1"/>
  <c r="Z1529" i="1"/>
  <c r="Z1530" i="1"/>
  <c r="Z1531" i="1"/>
  <c r="Z1532" i="1"/>
  <c r="Z1533" i="1"/>
  <c r="Z1534" i="1"/>
  <c r="Z1535" i="1"/>
  <c r="Z1536" i="1"/>
  <c r="Z1537" i="1"/>
  <c r="Z1538" i="1"/>
  <c r="Z1539" i="1"/>
  <c r="Z1540" i="1"/>
  <c r="Z1541" i="1"/>
  <c r="Z1542" i="1"/>
  <c r="Z1543" i="1"/>
  <c r="Z1544" i="1"/>
  <c r="Z1545" i="1"/>
  <c r="Z1546" i="1"/>
  <c r="Z1547" i="1"/>
  <c r="Z1548" i="1"/>
  <c r="Z1549" i="1"/>
  <c r="Z1550" i="1"/>
  <c r="Z1551" i="1"/>
  <c r="Z1552" i="1"/>
  <c r="Z1553" i="1"/>
  <c r="Z1554" i="1"/>
  <c r="Z1555" i="1"/>
  <c r="Z1556" i="1"/>
  <c r="Z1557" i="1"/>
  <c r="Z1558" i="1"/>
  <c r="Z1559" i="1"/>
  <c r="Z1560" i="1"/>
  <c r="Z1561" i="1"/>
  <c r="Z1562" i="1"/>
  <c r="Z1563" i="1"/>
  <c r="Z1564" i="1"/>
  <c r="Z1565" i="1"/>
  <c r="Z1566" i="1"/>
  <c r="Z1567" i="1"/>
  <c r="Z1568" i="1"/>
  <c r="Z1569" i="1"/>
  <c r="Z1570" i="1"/>
  <c r="Z1571" i="1"/>
  <c r="Z1572" i="1"/>
  <c r="Z1573" i="1"/>
  <c r="Z1574" i="1"/>
  <c r="Z1575" i="1"/>
  <c r="Z1576" i="1"/>
  <c r="Z1577" i="1"/>
  <c r="Z1578" i="1"/>
  <c r="Z1774" i="1"/>
  <c r="V1774" i="1"/>
  <c r="AA1774" i="1" s="1"/>
  <c r="Z1778" i="1"/>
  <c r="V1778" i="1"/>
  <c r="AA1778" i="1" s="1"/>
  <c r="Z1782" i="1"/>
  <c r="V1782" i="1"/>
  <c r="AA1782" i="1" s="1"/>
  <c r="Z1786" i="1"/>
  <c r="V1786" i="1"/>
  <c r="AA1786" i="1" s="1"/>
  <c r="Z1790" i="1"/>
  <c r="V1790" i="1"/>
  <c r="AA1790" i="1" s="1"/>
  <c r="Z1794" i="1"/>
  <c r="V1794" i="1"/>
  <c r="AA1794" i="1" s="1"/>
  <c r="Z1798" i="1"/>
  <c r="V1798" i="1"/>
  <c r="AA1798" i="1" s="1"/>
  <c r="Z1802" i="1"/>
  <c r="V1802" i="1"/>
  <c r="AA1802" i="1" s="1"/>
  <c r="Z1806" i="1"/>
  <c r="V1806" i="1"/>
  <c r="AA1806" i="1" s="1"/>
  <c r="Z1810" i="1"/>
  <c r="V1810" i="1"/>
  <c r="AA1810" i="1" s="1"/>
  <c r="Z1814" i="1"/>
  <c r="V1814" i="1"/>
  <c r="AA1814" i="1" s="1"/>
  <c r="Z1818" i="1"/>
  <c r="V1818" i="1"/>
  <c r="AA1818" i="1" s="1"/>
  <c r="Z1822" i="1"/>
  <c r="V1822" i="1"/>
  <c r="AA1822" i="1" s="1"/>
  <c r="Z1826" i="1"/>
  <c r="V1826" i="1"/>
  <c r="AA1826" i="1" s="1"/>
  <c r="Z1830" i="1"/>
  <c r="V1830" i="1"/>
  <c r="AA1830" i="1" s="1"/>
  <c r="Z1834" i="1"/>
  <c r="V1834" i="1"/>
  <c r="AA1834" i="1" s="1"/>
  <c r="Z1838" i="1"/>
  <c r="V1838" i="1"/>
  <c r="AA1838" i="1" s="1"/>
  <c r="Z1842" i="1"/>
  <c r="V1842" i="1"/>
  <c r="AA1842" i="1" s="1"/>
  <c r="Z1846" i="1"/>
  <c r="V1846" i="1"/>
  <c r="AA1846" i="1" s="1"/>
  <c r="Z1850" i="1"/>
  <c r="V1850" i="1"/>
  <c r="AA1850" i="1" s="1"/>
  <c r="Z1854" i="1"/>
  <c r="V1854" i="1"/>
  <c r="AA1854" i="1" s="1"/>
  <c r="Z1770" i="1"/>
  <c r="V1770" i="1"/>
  <c r="AA1770" i="1" s="1"/>
  <c r="Z1772" i="1"/>
  <c r="V1772" i="1"/>
  <c r="AA1772" i="1" s="1"/>
  <c r="Z1775" i="1"/>
  <c r="V1775" i="1"/>
  <c r="AA1775" i="1" s="1"/>
  <c r="Z1779" i="1"/>
  <c r="V1779" i="1"/>
  <c r="AA1779" i="1" s="1"/>
  <c r="Z1783" i="1"/>
  <c r="V1783" i="1"/>
  <c r="AA1783" i="1" s="1"/>
  <c r="Z1787" i="1"/>
  <c r="V1787" i="1"/>
  <c r="AA1787" i="1" s="1"/>
  <c r="Z1791" i="1"/>
  <c r="V1791" i="1"/>
  <c r="AA1791" i="1" s="1"/>
  <c r="Z1795" i="1"/>
  <c r="V1795" i="1"/>
  <c r="AA1795" i="1" s="1"/>
  <c r="Z1799" i="1"/>
  <c r="V1799" i="1"/>
  <c r="AA1799" i="1" s="1"/>
  <c r="Z1803" i="1"/>
  <c r="V1803" i="1"/>
  <c r="AA1803" i="1" s="1"/>
  <c r="Z1807" i="1"/>
  <c r="V1807" i="1"/>
  <c r="AA1807" i="1" s="1"/>
  <c r="Z1811" i="1"/>
  <c r="V1811" i="1"/>
  <c r="AA1811" i="1" s="1"/>
  <c r="Z1815" i="1"/>
  <c r="V1815" i="1"/>
  <c r="AA1815" i="1" s="1"/>
  <c r="Z1819" i="1"/>
  <c r="V1819" i="1"/>
  <c r="AA1819" i="1" s="1"/>
  <c r="Z1823" i="1"/>
  <c r="V1823" i="1"/>
  <c r="AA1823" i="1" s="1"/>
  <c r="Z1827" i="1"/>
  <c r="V1827" i="1"/>
  <c r="AA1827" i="1" s="1"/>
  <c r="Z1831" i="1"/>
  <c r="V1831" i="1"/>
  <c r="AA1831" i="1" s="1"/>
  <c r="Z1835" i="1"/>
  <c r="V1835" i="1"/>
  <c r="AA1835" i="1" s="1"/>
  <c r="Z1839" i="1"/>
  <c r="V1839" i="1"/>
  <c r="AA1839" i="1" s="1"/>
  <c r="Z1843" i="1"/>
  <c r="V1843" i="1"/>
  <c r="AA1843" i="1" s="1"/>
  <c r="Z1847" i="1"/>
  <c r="V1847" i="1"/>
  <c r="AA1847" i="1" s="1"/>
  <c r="Z1851" i="1"/>
  <c r="V1851" i="1"/>
  <c r="AA1851" i="1" s="1"/>
  <c r="Z1855" i="1"/>
  <c r="V1855" i="1"/>
  <c r="AA1855" i="1" s="1"/>
  <c r="V1759" i="1"/>
  <c r="AA1759" i="1" s="1"/>
  <c r="V1763" i="1"/>
  <c r="AA1763" i="1" s="1"/>
  <c r="V1767" i="1"/>
  <c r="AA1767" i="1" s="1"/>
  <c r="Z1776" i="1"/>
  <c r="V1776" i="1"/>
  <c r="AA1776" i="1" s="1"/>
  <c r="Z1780" i="1"/>
  <c r="V1780" i="1"/>
  <c r="AA1780" i="1" s="1"/>
  <c r="Z1784" i="1"/>
  <c r="V1784" i="1"/>
  <c r="AA1784" i="1" s="1"/>
  <c r="Z1788" i="1"/>
  <c r="V1788" i="1"/>
  <c r="AA1788" i="1" s="1"/>
  <c r="Z1792" i="1"/>
  <c r="V1792" i="1"/>
  <c r="AA1792" i="1" s="1"/>
  <c r="Z1796" i="1"/>
  <c r="V1796" i="1"/>
  <c r="AA1796" i="1" s="1"/>
  <c r="Z1800" i="1"/>
  <c r="V1800" i="1"/>
  <c r="AA1800" i="1" s="1"/>
  <c r="Z1804" i="1"/>
  <c r="V1804" i="1"/>
  <c r="AA1804" i="1" s="1"/>
  <c r="Z1808" i="1"/>
  <c r="V1808" i="1"/>
  <c r="AA1808" i="1" s="1"/>
  <c r="Z1812" i="1"/>
  <c r="V1812" i="1"/>
  <c r="AA1812" i="1" s="1"/>
  <c r="Z1816" i="1"/>
  <c r="V1816" i="1"/>
  <c r="AA1816" i="1" s="1"/>
  <c r="Z1820" i="1"/>
  <c r="V1820" i="1"/>
  <c r="AA1820" i="1" s="1"/>
  <c r="Z1824" i="1"/>
  <c r="V1824" i="1"/>
  <c r="AA1824" i="1" s="1"/>
  <c r="Z1828" i="1"/>
  <c r="V1828" i="1"/>
  <c r="AA1828" i="1" s="1"/>
  <c r="Z1832" i="1"/>
  <c r="V1832" i="1"/>
  <c r="AA1832" i="1" s="1"/>
  <c r="Z1836" i="1"/>
  <c r="V1836" i="1"/>
  <c r="AA1836" i="1" s="1"/>
  <c r="Z1840" i="1"/>
  <c r="V1840" i="1"/>
  <c r="AA1840" i="1" s="1"/>
  <c r="Z1844" i="1"/>
  <c r="V1844" i="1"/>
  <c r="AA1844" i="1" s="1"/>
  <c r="Z1848" i="1"/>
  <c r="V1848" i="1"/>
  <c r="AA1848" i="1" s="1"/>
  <c r="Z1852" i="1"/>
  <c r="V1852" i="1"/>
  <c r="AA1852" i="1" s="1"/>
  <c r="Z1856" i="1"/>
  <c r="V1856" i="1"/>
  <c r="AA1856" i="1" s="1"/>
  <c r="V1758" i="1"/>
  <c r="AA1758" i="1" s="1"/>
  <c r="V1762" i="1"/>
  <c r="AA1762" i="1" s="1"/>
  <c r="V1766" i="1"/>
  <c r="AA1766" i="1" s="1"/>
  <c r="Z1769" i="1"/>
  <c r="V1769" i="1"/>
  <c r="AA1769" i="1" s="1"/>
  <c r="Z1771" i="1"/>
  <c r="V1771" i="1"/>
  <c r="AA1771" i="1" s="1"/>
  <c r="Z1773" i="1"/>
  <c r="V1773" i="1"/>
  <c r="AA1773" i="1" s="1"/>
  <c r="Z1777" i="1"/>
  <c r="V1777" i="1"/>
  <c r="AA1777" i="1" s="1"/>
  <c r="Z1781" i="1"/>
  <c r="V1781" i="1"/>
  <c r="AA1781" i="1" s="1"/>
  <c r="Z1785" i="1"/>
  <c r="V1785" i="1"/>
  <c r="AA1785" i="1" s="1"/>
  <c r="Z1789" i="1"/>
  <c r="V1789" i="1"/>
  <c r="AA1789" i="1" s="1"/>
  <c r="Z1793" i="1"/>
  <c r="V1793" i="1"/>
  <c r="AA1793" i="1" s="1"/>
  <c r="Z1797" i="1"/>
  <c r="V1797" i="1"/>
  <c r="AA1797" i="1" s="1"/>
  <c r="Z1801" i="1"/>
  <c r="V1801" i="1"/>
  <c r="AA1801" i="1" s="1"/>
  <c r="Z1805" i="1"/>
  <c r="V1805" i="1"/>
  <c r="AA1805" i="1" s="1"/>
  <c r="Z1809" i="1"/>
  <c r="V1809" i="1"/>
  <c r="AA1809" i="1" s="1"/>
  <c r="Z1813" i="1"/>
  <c r="V1813" i="1"/>
  <c r="AA1813" i="1" s="1"/>
  <c r="Z1817" i="1"/>
  <c r="V1817" i="1"/>
  <c r="AA1817" i="1" s="1"/>
  <c r="Z1821" i="1"/>
  <c r="V1821" i="1"/>
  <c r="AA1821" i="1" s="1"/>
  <c r="Z1825" i="1"/>
  <c r="V1825" i="1"/>
  <c r="AA1825" i="1" s="1"/>
  <c r="Z1829" i="1"/>
  <c r="V1829" i="1"/>
  <c r="AA1829" i="1" s="1"/>
  <c r="Z1833" i="1"/>
  <c r="V1833" i="1"/>
  <c r="AA1833" i="1" s="1"/>
  <c r="Z1837" i="1"/>
  <c r="V1837" i="1"/>
  <c r="AA1837" i="1" s="1"/>
  <c r="Z1841" i="1"/>
  <c r="V1841" i="1"/>
  <c r="AA1841" i="1" s="1"/>
  <c r="Z1845" i="1"/>
  <c r="V1845" i="1"/>
  <c r="AA1845" i="1" s="1"/>
  <c r="Z1849" i="1"/>
  <c r="V1849" i="1"/>
  <c r="AA1849" i="1" s="1"/>
  <c r="Z1853" i="1"/>
  <c r="V1853" i="1"/>
  <c r="AA1853" i="1" s="1"/>
  <c r="Z1857" i="1"/>
  <c r="V1857" i="1"/>
  <c r="AA1857" i="1" s="1"/>
  <c r="Z2123" i="1"/>
  <c r="V2123" i="1"/>
  <c r="AA2123" i="1" s="1"/>
  <c r="Z2127" i="1"/>
  <c r="V2127" i="1"/>
  <c r="AA2127" i="1" s="1"/>
  <c r="Z2131" i="1"/>
  <c r="V2131" i="1"/>
  <c r="AA2131" i="1" s="1"/>
  <c r="Z2135" i="1"/>
  <c r="V2135" i="1"/>
  <c r="AA2135" i="1" s="1"/>
  <c r="Z2139" i="1"/>
  <c r="V2139" i="1"/>
  <c r="AA2139" i="1" s="1"/>
  <c r="Z2143" i="1"/>
  <c r="V2143" i="1"/>
  <c r="AA2143" i="1" s="1"/>
  <c r="Z2147" i="1"/>
  <c r="V2147" i="1"/>
  <c r="AA2147" i="1" s="1"/>
  <c r="Z2151" i="1"/>
  <c r="V2151" i="1"/>
  <c r="AA2151" i="1" s="1"/>
  <c r="Z2155" i="1"/>
  <c r="V2155" i="1"/>
  <c r="AA2155" i="1" s="1"/>
  <c r="Z2159" i="1"/>
  <c r="V2159" i="1"/>
  <c r="AA2159" i="1" s="1"/>
  <c r="Z2163" i="1"/>
  <c r="V2163" i="1"/>
  <c r="AA2163" i="1" s="1"/>
  <c r="Z2167" i="1"/>
  <c r="V2167" i="1"/>
  <c r="AA2167" i="1" s="1"/>
  <c r="Z2171" i="1"/>
  <c r="V2171" i="1"/>
  <c r="AA2171" i="1" s="1"/>
  <c r="Z2175" i="1"/>
  <c r="V2175" i="1"/>
  <c r="AA2175" i="1" s="1"/>
  <c r="Z2179" i="1"/>
  <c r="V2179" i="1"/>
  <c r="AA2179" i="1" s="1"/>
  <c r="Z2183" i="1"/>
  <c r="V2183" i="1"/>
  <c r="AA2183" i="1" s="1"/>
  <c r="Z2187" i="1"/>
  <c r="V2187" i="1"/>
  <c r="AA2187" i="1" s="1"/>
  <c r="Z2191" i="1"/>
  <c r="V2191" i="1"/>
  <c r="AA2191" i="1" s="1"/>
  <c r="Z2195" i="1"/>
  <c r="V2195" i="1"/>
  <c r="AA2195" i="1" s="1"/>
  <c r="Z2199" i="1"/>
  <c r="V2199" i="1"/>
  <c r="AA2199" i="1" s="1"/>
  <c r="Z2100" i="1"/>
  <c r="V2100" i="1"/>
  <c r="AA2100" i="1" s="1"/>
  <c r="Z2102" i="1"/>
  <c r="V2102" i="1"/>
  <c r="AA2102" i="1" s="1"/>
  <c r="Z2104" i="1"/>
  <c r="V2104" i="1"/>
  <c r="AA2104" i="1" s="1"/>
  <c r="Z2106" i="1"/>
  <c r="V2106" i="1"/>
  <c r="AA2106" i="1" s="1"/>
  <c r="Z2108" i="1"/>
  <c r="V2108" i="1"/>
  <c r="AA2108" i="1" s="1"/>
  <c r="Z2110" i="1"/>
  <c r="V2110" i="1"/>
  <c r="AA2110" i="1" s="1"/>
  <c r="Z2112" i="1"/>
  <c r="V2112" i="1"/>
  <c r="AA2112" i="1" s="1"/>
  <c r="Z2114" i="1"/>
  <c r="V2114" i="1"/>
  <c r="AA2114" i="1" s="1"/>
  <c r="Z2116" i="1"/>
  <c r="V2116" i="1"/>
  <c r="AA2116" i="1" s="1"/>
  <c r="Z2118" i="1"/>
  <c r="V2118" i="1"/>
  <c r="AA2118" i="1" s="1"/>
  <c r="Z2120" i="1"/>
  <c r="V2120" i="1"/>
  <c r="AA2120" i="1" s="1"/>
  <c r="Z2124" i="1"/>
  <c r="V2124" i="1"/>
  <c r="AA2124" i="1" s="1"/>
  <c r="Z2128" i="1"/>
  <c r="V2128" i="1"/>
  <c r="AA2128" i="1" s="1"/>
  <c r="Z2132" i="1"/>
  <c r="V2132" i="1"/>
  <c r="AA2132" i="1" s="1"/>
  <c r="Z2136" i="1"/>
  <c r="V2136" i="1"/>
  <c r="AA2136" i="1" s="1"/>
  <c r="Z2140" i="1"/>
  <c r="V2140" i="1"/>
  <c r="AA2140" i="1" s="1"/>
  <c r="Z2144" i="1"/>
  <c r="V2144" i="1"/>
  <c r="AA2144" i="1" s="1"/>
  <c r="Z2148" i="1"/>
  <c r="V2148" i="1"/>
  <c r="AA2148" i="1" s="1"/>
  <c r="Z2152" i="1"/>
  <c r="V2152" i="1"/>
  <c r="AA2152" i="1" s="1"/>
  <c r="Z2156" i="1"/>
  <c r="V2156" i="1"/>
  <c r="AA2156" i="1" s="1"/>
  <c r="Z2160" i="1"/>
  <c r="V2160" i="1"/>
  <c r="AA2160" i="1" s="1"/>
  <c r="Z2164" i="1"/>
  <c r="V2164" i="1"/>
  <c r="AA2164" i="1" s="1"/>
  <c r="Z2168" i="1"/>
  <c r="V2168" i="1"/>
  <c r="AA2168" i="1" s="1"/>
  <c r="Z2172" i="1"/>
  <c r="V2172" i="1"/>
  <c r="AA2172" i="1" s="1"/>
  <c r="Z2176" i="1"/>
  <c r="V2176" i="1"/>
  <c r="AA2176" i="1" s="1"/>
  <c r="Z2180" i="1"/>
  <c r="V2180" i="1"/>
  <c r="AA2180" i="1" s="1"/>
  <c r="Z2184" i="1"/>
  <c r="V2184" i="1"/>
  <c r="AA2184" i="1" s="1"/>
  <c r="Z2188" i="1"/>
  <c r="V2188" i="1"/>
  <c r="AA2188" i="1" s="1"/>
  <c r="Z2192" i="1"/>
  <c r="V2192" i="1"/>
  <c r="AA2192" i="1" s="1"/>
  <c r="Z2196" i="1"/>
  <c r="V2196" i="1"/>
  <c r="AA2196" i="1" s="1"/>
  <c r="Z2200" i="1"/>
  <c r="V2200" i="1"/>
  <c r="AA2200" i="1" s="1"/>
  <c r="V1858" i="1"/>
  <c r="AA1858" i="1" s="1"/>
  <c r="V1859" i="1"/>
  <c r="AA1859" i="1" s="1"/>
  <c r="V1860" i="1"/>
  <c r="AA1860" i="1" s="1"/>
  <c r="V1861" i="1"/>
  <c r="AA1861" i="1" s="1"/>
  <c r="V1862" i="1"/>
  <c r="AA1862" i="1" s="1"/>
  <c r="V1863" i="1"/>
  <c r="AA1863" i="1" s="1"/>
  <c r="V1864" i="1"/>
  <c r="AA1864" i="1" s="1"/>
  <c r="V1865" i="1"/>
  <c r="AA1865" i="1" s="1"/>
  <c r="V1866" i="1"/>
  <c r="AA1866" i="1" s="1"/>
  <c r="V1867" i="1"/>
  <c r="AA1867" i="1" s="1"/>
  <c r="V1868" i="1"/>
  <c r="AA1868" i="1" s="1"/>
  <c r="V1869" i="1"/>
  <c r="AA1869" i="1" s="1"/>
  <c r="V1870" i="1"/>
  <c r="AA1870" i="1" s="1"/>
  <c r="V1871" i="1"/>
  <c r="AA1871" i="1" s="1"/>
  <c r="V1872" i="1"/>
  <c r="AA1872" i="1" s="1"/>
  <c r="V1873" i="1"/>
  <c r="AA1873" i="1" s="1"/>
  <c r="V1874" i="1"/>
  <c r="AA1874" i="1" s="1"/>
  <c r="V1875" i="1"/>
  <c r="AA1875" i="1" s="1"/>
  <c r="V1876" i="1"/>
  <c r="AA1876" i="1" s="1"/>
  <c r="V1877" i="1"/>
  <c r="AA1877" i="1" s="1"/>
  <c r="V1878" i="1"/>
  <c r="AA1878" i="1" s="1"/>
  <c r="V1879" i="1"/>
  <c r="AA1879" i="1" s="1"/>
  <c r="V1880" i="1"/>
  <c r="AA1880" i="1" s="1"/>
  <c r="V1881" i="1"/>
  <c r="AA1881" i="1" s="1"/>
  <c r="V1882" i="1"/>
  <c r="AA1882" i="1" s="1"/>
  <c r="V1883" i="1"/>
  <c r="AA1883" i="1" s="1"/>
  <c r="V1884" i="1"/>
  <c r="AA1884" i="1" s="1"/>
  <c r="V1885" i="1"/>
  <c r="AA1885" i="1" s="1"/>
  <c r="V1886" i="1"/>
  <c r="AA1886" i="1" s="1"/>
  <c r="V1887" i="1"/>
  <c r="AA1887" i="1" s="1"/>
  <c r="V1888" i="1"/>
  <c r="AA1888" i="1" s="1"/>
  <c r="V1889" i="1"/>
  <c r="AA1889" i="1" s="1"/>
  <c r="V1890" i="1"/>
  <c r="AA1890" i="1" s="1"/>
  <c r="V1891" i="1"/>
  <c r="AA1891" i="1" s="1"/>
  <c r="V1892" i="1"/>
  <c r="AA1892" i="1" s="1"/>
  <c r="V1893" i="1"/>
  <c r="AA1893" i="1" s="1"/>
  <c r="V1894" i="1"/>
  <c r="AA1894" i="1" s="1"/>
  <c r="V1895" i="1"/>
  <c r="AA1895" i="1" s="1"/>
  <c r="V1896" i="1"/>
  <c r="AA1896" i="1" s="1"/>
  <c r="V1897" i="1"/>
  <c r="AA1897" i="1" s="1"/>
  <c r="V1898" i="1"/>
  <c r="AA1898" i="1" s="1"/>
  <c r="V1899" i="1"/>
  <c r="AA1899" i="1" s="1"/>
  <c r="V1900" i="1"/>
  <c r="AA1900" i="1" s="1"/>
  <c r="V1901" i="1"/>
  <c r="AA1901" i="1" s="1"/>
  <c r="V1902" i="1"/>
  <c r="AA1902" i="1" s="1"/>
  <c r="V1903" i="1"/>
  <c r="AA1903" i="1" s="1"/>
  <c r="V1904" i="1"/>
  <c r="AA1904" i="1" s="1"/>
  <c r="V1905" i="1"/>
  <c r="AA1905" i="1" s="1"/>
  <c r="V1906" i="1"/>
  <c r="AA1906" i="1" s="1"/>
  <c r="V1907" i="1"/>
  <c r="AA1907" i="1" s="1"/>
  <c r="V1908" i="1"/>
  <c r="AA1908" i="1" s="1"/>
  <c r="V1909" i="1"/>
  <c r="AA1909" i="1" s="1"/>
  <c r="V1910" i="1"/>
  <c r="AA1910" i="1" s="1"/>
  <c r="V1911" i="1"/>
  <c r="AA1911" i="1" s="1"/>
  <c r="V1912" i="1"/>
  <c r="AA1912" i="1" s="1"/>
  <c r="V1913" i="1"/>
  <c r="AA1913" i="1" s="1"/>
  <c r="V1914" i="1"/>
  <c r="AA1914" i="1" s="1"/>
  <c r="V1915" i="1"/>
  <c r="AA1915" i="1" s="1"/>
  <c r="V1916" i="1"/>
  <c r="AA1916" i="1" s="1"/>
  <c r="V1917" i="1"/>
  <c r="AA1917" i="1" s="1"/>
  <c r="V1918" i="1"/>
  <c r="AA1918" i="1" s="1"/>
  <c r="V1919" i="1"/>
  <c r="AA1919" i="1" s="1"/>
  <c r="V1920" i="1"/>
  <c r="AA1920" i="1" s="1"/>
  <c r="V1921" i="1"/>
  <c r="AA1921" i="1" s="1"/>
  <c r="V1922" i="1"/>
  <c r="AA1922" i="1" s="1"/>
  <c r="V1923" i="1"/>
  <c r="AA1923" i="1" s="1"/>
  <c r="V1924" i="1"/>
  <c r="AA1924" i="1" s="1"/>
  <c r="V1925" i="1"/>
  <c r="AA1925" i="1" s="1"/>
  <c r="V1926" i="1"/>
  <c r="AA1926" i="1" s="1"/>
  <c r="V2089" i="1"/>
  <c r="AA2089" i="1" s="1"/>
  <c r="V2093" i="1"/>
  <c r="AA2093" i="1" s="1"/>
  <c r="V2097" i="1"/>
  <c r="AA2097" i="1" s="1"/>
  <c r="Z2121" i="1"/>
  <c r="V2121" i="1"/>
  <c r="AA2121" i="1" s="1"/>
  <c r="Z2125" i="1"/>
  <c r="V2125" i="1"/>
  <c r="AA2125" i="1" s="1"/>
  <c r="Z2129" i="1"/>
  <c r="V2129" i="1"/>
  <c r="AA2129" i="1" s="1"/>
  <c r="Z2133" i="1"/>
  <c r="V2133" i="1"/>
  <c r="AA2133" i="1" s="1"/>
  <c r="Z2137" i="1"/>
  <c r="V2137" i="1"/>
  <c r="AA2137" i="1" s="1"/>
  <c r="Z2141" i="1"/>
  <c r="V2141" i="1"/>
  <c r="AA2141" i="1" s="1"/>
  <c r="Z2145" i="1"/>
  <c r="V2145" i="1"/>
  <c r="AA2145" i="1" s="1"/>
  <c r="Z2149" i="1"/>
  <c r="V2149" i="1"/>
  <c r="AA2149" i="1" s="1"/>
  <c r="Z2153" i="1"/>
  <c r="V2153" i="1"/>
  <c r="AA2153" i="1" s="1"/>
  <c r="Z2157" i="1"/>
  <c r="V2157" i="1"/>
  <c r="AA2157" i="1" s="1"/>
  <c r="Z2161" i="1"/>
  <c r="V2161" i="1"/>
  <c r="AA2161" i="1" s="1"/>
  <c r="Z2165" i="1"/>
  <c r="V2165" i="1"/>
  <c r="AA2165" i="1" s="1"/>
  <c r="Z2169" i="1"/>
  <c r="V2169" i="1"/>
  <c r="AA2169" i="1" s="1"/>
  <c r="Z2173" i="1"/>
  <c r="V2173" i="1"/>
  <c r="AA2173" i="1" s="1"/>
  <c r="Z2177" i="1"/>
  <c r="V2177" i="1"/>
  <c r="AA2177" i="1" s="1"/>
  <c r="Z2181" i="1"/>
  <c r="V2181" i="1"/>
  <c r="AA2181" i="1" s="1"/>
  <c r="Z2185" i="1"/>
  <c r="V2185" i="1"/>
  <c r="AA2185" i="1" s="1"/>
  <c r="Z2189" i="1"/>
  <c r="V2189" i="1"/>
  <c r="AA2189" i="1" s="1"/>
  <c r="Z2193" i="1"/>
  <c r="V2193" i="1"/>
  <c r="AA2193" i="1" s="1"/>
  <c r="Z2197" i="1"/>
  <c r="V2197" i="1"/>
  <c r="AA2197" i="1" s="1"/>
  <c r="Z2201" i="1"/>
  <c r="V2201" i="1"/>
  <c r="AA2201" i="1" s="1"/>
  <c r="V2088" i="1"/>
  <c r="AA2088" i="1" s="1"/>
  <c r="V2092" i="1"/>
  <c r="AA2092" i="1" s="1"/>
  <c r="V2096" i="1"/>
  <c r="AA2096" i="1" s="1"/>
  <c r="Z2099" i="1"/>
  <c r="V2099" i="1"/>
  <c r="AA2099" i="1" s="1"/>
  <c r="Z2101" i="1"/>
  <c r="V2101" i="1"/>
  <c r="AA2101" i="1" s="1"/>
  <c r="Z2103" i="1"/>
  <c r="V2103" i="1"/>
  <c r="AA2103" i="1" s="1"/>
  <c r="Z2105" i="1"/>
  <c r="V2105" i="1"/>
  <c r="AA2105" i="1" s="1"/>
  <c r="Z2107" i="1"/>
  <c r="V2107" i="1"/>
  <c r="AA2107" i="1" s="1"/>
  <c r="Z2109" i="1"/>
  <c r="V2109" i="1"/>
  <c r="AA2109" i="1" s="1"/>
  <c r="Z2111" i="1"/>
  <c r="V2111" i="1"/>
  <c r="AA2111" i="1" s="1"/>
  <c r="Z2113" i="1"/>
  <c r="V2113" i="1"/>
  <c r="AA2113" i="1" s="1"/>
  <c r="Z2115" i="1"/>
  <c r="V2115" i="1"/>
  <c r="AA2115" i="1" s="1"/>
  <c r="Z2117" i="1"/>
  <c r="V2117" i="1"/>
  <c r="AA2117" i="1" s="1"/>
  <c r="Z2119" i="1"/>
  <c r="V2119" i="1"/>
  <c r="AA2119" i="1" s="1"/>
  <c r="Z2122" i="1"/>
  <c r="V2122" i="1"/>
  <c r="AA2122" i="1" s="1"/>
  <c r="Z2126" i="1"/>
  <c r="V2126" i="1"/>
  <c r="AA2126" i="1" s="1"/>
  <c r="Z2130" i="1"/>
  <c r="V2130" i="1"/>
  <c r="AA2130" i="1" s="1"/>
  <c r="Z2134" i="1"/>
  <c r="V2134" i="1"/>
  <c r="AA2134" i="1" s="1"/>
  <c r="Z2138" i="1"/>
  <c r="V2138" i="1"/>
  <c r="AA2138" i="1" s="1"/>
  <c r="Z2142" i="1"/>
  <c r="V2142" i="1"/>
  <c r="AA2142" i="1" s="1"/>
  <c r="Z2146" i="1"/>
  <c r="V2146" i="1"/>
  <c r="AA2146" i="1" s="1"/>
  <c r="Z2150" i="1"/>
  <c r="V2150" i="1"/>
  <c r="AA2150" i="1" s="1"/>
  <c r="Z2154" i="1"/>
  <c r="V2154" i="1"/>
  <c r="AA2154" i="1" s="1"/>
  <c r="Z2158" i="1"/>
  <c r="V2158" i="1"/>
  <c r="AA2158" i="1" s="1"/>
  <c r="Z2162" i="1"/>
  <c r="V2162" i="1"/>
  <c r="AA2162" i="1" s="1"/>
  <c r="Z2166" i="1"/>
  <c r="V2166" i="1"/>
  <c r="AA2166" i="1" s="1"/>
  <c r="Z2170" i="1"/>
  <c r="V2170" i="1"/>
  <c r="AA2170" i="1" s="1"/>
  <c r="Z2174" i="1"/>
  <c r="V2174" i="1"/>
  <c r="AA2174" i="1" s="1"/>
  <c r="Z2178" i="1"/>
  <c r="V2178" i="1"/>
  <c r="AA2178" i="1" s="1"/>
  <c r="Z2182" i="1"/>
  <c r="V2182" i="1"/>
  <c r="AA2182" i="1" s="1"/>
  <c r="Z2186" i="1"/>
  <c r="V2186" i="1"/>
  <c r="AA2186" i="1" s="1"/>
  <c r="Z2190" i="1"/>
  <c r="V2190" i="1"/>
  <c r="AA2190" i="1" s="1"/>
  <c r="Z2194" i="1"/>
  <c r="V2194" i="1"/>
  <c r="AA2194" i="1" s="1"/>
  <c r="Z2198" i="1"/>
  <c r="V2198" i="1"/>
  <c r="AA2198" i="1" s="1"/>
  <c r="Z2202" i="1"/>
  <c r="V2202" i="1"/>
  <c r="AA2202" i="1" s="1"/>
  <c r="V2351" i="1"/>
  <c r="AA2351" i="1" s="1"/>
  <c r="V2355" i="1"/>
  <c r="AA2355" i="1" s="1"/>
  <c r="V2359" i="1"/>
  <c r="AA2359" i="1" s="1"/>
  <c r="V2363" i="1"/>
  <c r="AA2363" i="1" s="1"/>
  <c r="V2367" i="1"/>
  <c r="AA2367" i="1" s="1"/>
  <c r="V2371" i="1"/>
  <c r="AA2371" i="1" s="1"/>
  <c r="V2375" i="1"/>
  <c r="AA2375" i="1" s="1"/>
  <c r="V2379" i="1"/>
  <c r="AA2379" i="1" s="1"/>
  <c r="V2383" i="1"/>
  <c r="AA2383" i="1" s="1"/>
  <c r="V2387" i="1"/>
  <c r="AA2387" i="1" s="1"/>
  <c r="V2391" i="1"/>
  <c r="AA2391" i="1" s="1"/>
  <c r="Z2393" i="1"/>
  <c r="V2393" i="1"/>
  <c r="AA2393" i="1" s="1"/>
  <c r="Z2395" i="1"/>
  <c r="V2395" i="1"/>
  <c r="AA2395" i="1" s="1"/>
  <c r="Z2397" i="1"/>
  <c r="V2397" i="1"/>
  <c r="AA2397" i="1" s="1"/>
  <c r="V2203" i="1"/>
  <c r="AA2203" i="1" s="1"/>
  <c r="V2204" i="1"/>
  <c r="AA2204" i="1" s="1"/>
  <c r="V2205" i="1"/>
  <c r="AA2205" i="1" s="1"/>
  <c r="V2206" i="1"/>
  <c r="AA2206" i="1" s="1"/>
  <c r="V2207" i="1"/>
  <c r="AA2207" i="1" s="1"/>
  <c r="V2208" i="1"/>
  <c r="AA2208" i="1" s="1"/>
  <c r="V2209" i="1"/>
  <c r="AA2209" i="1" s="1"/>
  <c r="V2210" i="1"/>
  <c r="AA2210" i="1" s="1"/>
  <c r="V2211" i="1"/>
  <c r="AA2211" i="1" s="1"/>
  <c r="V2212" i="1"/>
  <c r="AA2212" i="1" s="1"/>
  <c r="V2213" i="1"/>
  <c r="AA2213" i="1" s="1"/>
  <c r="V2214" i="1"/>
  <c r="AA2214" i="1" s="1"/>
  <c r="V2215" i="1"/>
  <c r="AA2215" i="1" s="1"/>
  <c r="V2216" i="1"/>
  <c r="AA2216" i="1" s="1"/>
  <c r="V2217" i="1"/>
  <c r="AA2217" i="1" s="1"/>
  <c r="V2218" i="1"/>
  <c r="AA2218" i="1" s="1"/>
  <c r="V2219" i="1"/>
  <c r="AA2219" i="1" s="1"/>
  <c r="V2220" i="1"/>
  <c r="AA2220" i="1" s="1"/>
  <c r="V2221" i="1"/>
  <c r="AA2221" i="1" s="1"/>
  <c r="V2222" i="1"/>
  <c r="AA2222" i="1" s="1"/>
  <c r="V2223" i="1"/>
  <c r="AA2223" i="1" s="1"/>
  <c r="V2224" i="1"/>
  <c r="AA2224" i="1" s="1"/>
  <c r="V2225" i="1"/>
  <c r="AA2225" i="1" s="1"/>
  <c r="V2226" i="1"/>
  <c r="AA2226" i="1" s="1"/>
  <c r="V2227" i="1"/>
  <c r="AA2227" i="1" s="1"/>
  <c r="V2228" i="1"/>
  <c r="AA2228" i="1" s="1"/>
  <c r="V2229" i="1"/>
  <c r="AA2229" i="1" s="1"/>
  <c r="V2230" i="1"/>
  <c r="AA2230" i="1" s="1"/>
  <c r="V2231" i="1"/>
  <c r="AA2231" i="1" s="1"/>
  <c r="V2232" i="1"/>
  <c r="AA2232" i="1" s="1"/>
  <c r="V2233" i="1"/>
  <c r="AA2233" i="1" s="1"/>
  <c r="V2234" i="1"/>
  <c r="AA2234" i="1" s="1"/>
  <c r="V2235" i="1"/>
  <c r="AA2235" i="1" s="1"/>
  <c r="V2236" i="1"/>
  <c r="AA2236" i="1" s="1"/>
  <c r="V2237" i="1"/>
  <c r="AA2237" i="1" s="1"/>
  <c r="V2238" i="1"/>
  <c r="AA2238" i="1" s="1"/>
  <c r="V2239" i="1"/>
  <c r="AA2239" i="1" s="1"/>
  <c r="V2240" i="1"/>
  <c r="AA2240" i="1" s="1"/>
  <c r="V2241" i="1"/>
  <c r="AA2241" i="1" s="1"/>
  <c r="V2242" i="1"/>
  <c r="AA2242" i="1" s="1"/>
  <c r="V2243" i="1"/>
  <c r="AA2243" i="1" s="1"/>
  <c r="V2244" i="1"/>
  <c r="AA2244" i="1" s="1"/>
  <c r="V2245" i="1"/>
  <c r="AA2245" i="1" s="1"/>
  <c r="V2246" i="1"/>
  <c r="AA2246" i="1" s="1"/>
  <c r="V2247" i="1"/>
  <c r="AA2247" i="1" s="1"/>
  <c r="V2248" i="1"/>
  <c r="AA2248" i="1" s="1"/>
  <c r="V2249" i="1"/>
  <c r="AA2249" i="1" s="1"/>
  <c r="V2250" i="1"/>
  <c r="AA2250" i="1" s="1"/>
  <c r="V2251" i="1"/>
  <c r="AA2251" i="1" s="1"/>
  <c r="V2252" i="1"/>
  <c r="AA2252" i="1" s="1"/>
  <c r="V2253" i="1"/>
  <c r="AA2253" i="1" s="1"/>
  <c r="V2254" i="1"/>
  <c r="AA2254" i="1" s="1"/>
  <c r="V2255" i="1"/>
  <c r="AA2255" i="1" s="1"/>
  <c r="V2256" i="1"/>
  <c r="AA2256" i="1" s="1"/>
  <c r="V2257" i="1"/>
  <c r="AA2257" i="1" s="1"/>
  <c r="V2261" i="1"/>
  <c r="AA2261" i="1" s="1"/>
  <c r="V2265" i="1"/>
  <c r="AA2265" i="1" s="1"/>
  <c r="V2269" i="1"/>
  <c r="AA2269" i="1" s="1"/>
  <c r="V2273" i="1"/>
  <c r="AA2273" i="1" s="1"/>
  <c r="V2277" i="1"/>
  <c r="AA2277" i="1" s="1"/>
  <c r="V2281" i="1"/>
  <c r="AA2281" i="1" s="1"/>
  <c r="V2285" i="1"/>
  <c r="AA2285" i="1" s="1"/>
  <c r="V2289" i="1"/>
  <c r="AA2289" i="1" s="1"/>
  <c r="V2293" i="1"/>
  <c r="AA2293" i="1" s="1"/>
  <c r="V2297" i="1"/>
  <c r="AA2297" i="1" s="1"/>
  <c r="V2301" i="1"/>
  <c r="AA2301" i="1" s="1"/>
  <c r="V2305" i="1"/>
  <c r="AA2305" i="1" s="1"/>
  <c r="V2309" i="1"/>
  <c r="AA2309" i="1" s="1"/>
  <c r="V2313" i="1"/>
  <c r="AA2313" i="1" s="1"/>
  <c r="V2317" i="1"/>
  <c r="AA2317" i="1" s="1"/>
  <c r="V2321" i="1"/>
  <c r="AA2321" i="1" s="1"/>
  <c r="V2325" i="1"/>
  <c r="AA2325" i="1" s="1"/>
  <c r="V2329" i="1"/>
  <c r="AA2329" i="1" s="1"/>
  <c r="V2333" i="1"/>
  <c r="AA2333" i="1" s="1"/>
  <c r="V2337" i="1"/>
  <c r="AA2337" i="1" s="1"/>
  <c r="V2341" i="1"/>
  <c r="AA2341" i="1" s="1"/>
  <c r="V2345" i="1"/>
  <c r="AA2345" i="1" s="1"/>
  <c r="V2349" i="1"/>
  <c r="AA2349" i="1" s="1"/>
  <c r="V2353" i="1"/>
  <c r="AA2353" i="1" s="1"/>
  <c r="V2357" i="1"/>
  <c r="AA2357" i="1" s="1"/>
  <c r="V2361" i="1"/>
  <c r="AA2361" i="1" s="1"/>
  <c r="V2365" i="1"/>
  <c r="AA2365" i="1" s="1"/>
  <c r="V2369" i="1"/>
  <c r="AA2369" i="1" s="1"/>
  <c r="V2373" i="1"/>
  <c r="AA2373" i="1" s="1"/>
  <c r="V2377" i="1"/>
  <c r="AA2377" i="1" s="1"/>
  <c r="V2381" i="1"/>
  <c r="AA2381" i="1" s="1"/>
  <c r="V2385" i="1"/>
  <c r="AA2385" i="1" s="1"/>
  <c r="V2389" i="1"/>
  <c r="AA2389" i="1" s="1"/>
  <c r="Z2392" i="1"/>
  <c r="V2392" i="1"/>
  <c r="AA2392" i="1" s="1"/>
  <c r="Z2394" i="1"/>
  <c r="V2394" i="1"/>
  <c r="AA2394" i="1" s="1"/>
  <c r="Z2396" i="1"/>
  <c r="V2396" i="1"/>
  <c r="AA2396" i="1" s="1"/>
  <c r="V2260" i="1"/>
  <c r="AA2260" i="1" s="1"/>
  <c r="V2264" i="1"/>
  <c r="AA2264" i="1" s="1"/>
  <c r="V2268" i="1"/>
  <c r="AA2268" i="1" s="1"/>
  <c r="V2272" i="1"/>
  <c r="AA2272" i="1" s="1"/>
  <c r="V2276" i="1"/>
  <c r="AA2276" i="1" s="1"/>
  <c r="V2280" i="1"/>
  <c r="AA2280" i="1" s="1"/>
  <c r="V2284" i="1"/>
  <c r="AA2284" i="1" s="1"/>
  <c r="V2288" i="1"/>
  <c r="AA2288" i="1" s="1"/>
  <c r="V2292" i="1"/>
  <c r="AA2292" i="1" s="1"/>
  <c r="V2296" i="1"/>
  <c r="AA2296" i="1" s="1"/>
  <c r="V2300" i="1"/>
  <c r="AA2300" i="1" s="1"/>
  <c r="Z2630" i="1"/>
  <c r="V2630" i="1"/>
  <c r="AA2630" i="1" s="1"/>
  <c r="Z2634" i="1"/>
  <c r="V2634" i="1"/>
  <c r="AA2634" i="1" s="1"/>
  <c r="Z2638" i="1"/>
  <c r="V2638" i="1"/>
  <c r="AA2638" i="1" s="1"/>
  <c r="Z2642" i="1"/>
  <c r="V2642" i="1"/>
  <c r="AA2642" i="1" s="1"/>
  <c r="Z2646" i="1"/>
  <c r="V2646" i="1"/>
  <c r="AA2646" i="1" s="1"/>
  <c r="Z2650" i="1"/>
  <c r="V2650" i="1"/>
  <c r="AA2650" i="1" s="1"/>
  <c r="V2569" i="1"/>
  <c r="AA2569" i="1" s="1"/>
  <c r="V2573" i="1"/>
  <c r="AA2573" i="1" s="1"/>
  <c r="V2577" i="1"/>
  <c r="AA2577" i="1" s="1"/>
  <c r="V2581" i="1"/>
  <c r="AA2581" i="1" s="1"/>
  <c r="V2585" i="1"/>
  <c r="AA2585" i="1" s="1"/>
  <c r="V2589" i="1"/>
  <c r="AA2589" i="1" s="1"/>
  <c r="V2593" i="1"/>
  <c r="AA2593" i="1" s="1"/>
  <c r="V2597" i="1"/>
  <c r="AA2597" i="1" s="1"/>
  <c r="V2601" i="1"/>
  <c r="AA2601" i="1" s="1"/>
  <c r="V2605" i="1"/>
  <c r="AA2605" i="1" s="1"/>
  <c r="V2609" i="1"/>
  <c r="AA2609" i="1" s="1"/>
  <c r="V2613" i="1"/>
  <c r="AA2613" i="1" s="1"/>
  <c r="V2617" i="1"/>
  <c r="AA2617" i="1" s="1"/>
  <c r="V2621" i="1"/>
  <c r="AA2621" i="1" s="1"/>
  <c r="Z2631" i="1"/>
  <c r="V2631" i="1"/>
  <c r="AA2631" i="1" s="1"/>
  <c r="Z2635" i="1"/>
  <c r="V2635" i="1"/>
  <c r="AA2635" i="1" s="1"/>
  <c r="Z2639" i="1"/>
  <c r="V2639" i="1"/>
  <c r="AA2639" i="1" s="1"/>
  <c r="Z2643" i="1"/>
  <c r="V2643" i="1"/>
  <c r="AA2643" i="1" s="1"/>
  <c r="Z2647" i="1"/>
  <c r="V2647" i="1"/>
  <c r="AA2647" i="1" s="1"/>
  <c r="Z2651" i="1"/>
  <c r="V2651" i="1"/>
  <c r="AA2651" i="1" s="1"/>
  <c r="V2398" i="1"/>
  <c r="AA2398" i="1" s="1"/>
  <c r="V2399" i="1"/>
  <c r="AA2399" i="1" s="1"/>
  <c r="V2400" i="1"/>
  <c r="AA2400" i="1" s="1"/>
  <c r="V2401" i="1"/>
  <c r="AA2401" i="1" s="1"/>
  <c r="V2402" i="1"/>
  <c r="AA2402" i="1" s="1"/>
  <c r="V2403" i="1"/>
  <c r="AA2403" i="1" s="1"/>
  <c r="V2404" i="1"/>
  <c r="AA2404" i="1" s="1"/>
  <c r="V2405" i="1"/>
  <c r="AA2405" i="1" s="1"/>
  <c r="V2406" i="1"/>
  <c r="AA2406" i="1" s="1"/>
  <c r="V2407" i="1"/>
  <c r="AA2407" i="1" s="1"/>
  <c r="V2408" i="1"/>
  <c r="AA2408" i="1" s="1"/>
  <c r="Z2632" i="1"/>
  <c r="V2632" i="1"/>
  <c r="AA2632" i="1" s="1"/>
  <c r="Z2636" i="1"/>
  <c r="V2636" i="1"/>
  <c r="AA2636" i="1" s="1"/>
  <c r="Z2640" i="1"/>
  <c r="V2640" i="1"/>
  <c r="AA2640" i="1" s="1"/>
  <c r="Z2644" i="1"/>
  <c r="V2644" i="1"/>
  <c r="AA2644" i="1" s="1"/>
  <c r="Z2648" i="1"/>
  <c r="V2648" i="1"/>
  <c r="AA2648" i="1" s="1"/>
  <c r="Z2652" i="1"/>
  <c r="V2652" i="1"/>
  <c r="AA2652" i="1" s="1"/>
  <c r="Z2629" i="1"/>
  <c r="V2629" i="1"/>
  <c r="AA2629" i="1" s="1"/>
  <c r="Z2633" i="1"/>
  <c r="V2633" i="1"/>
  <c r="AA2633" i="1" s="1"/>
  <c r="Z2637" i="1"/>
  <c r="V2637" i="1"/>
  <c r="AA2637" i="1" s="1"/>
  <c r="Z2641" i="1"/>
  <c r="V2641" i="1"/>
  <c r="AA2641" i="1" s="1"/>
  <c r="Z2645" i="1"/>
  <c r="V2645" i="1"/>
  <c r="AA2645" i="1" s="1"/>
  <c r="Z2649" i="1"/>
  <c r="V2649" i="1"/>
  <c r="AA2649" i="1" s="1"/>
  <c r="Z2653" i="1"/>
  <c r="V2653" i="1"/>
  <c r="AA2653" i="1" s="1"/>
  <c r="Z2783" i="1"/>
  <c r="V2783" i="1"/>
  <c r="AA2783" i="1" s="1"/>
  <c r="Z2785" i="1"/>
  <c r="V2785" i="1"/>
  <c r="AA2785" i="1" s="1"/>
  <c r="Z2787" i="1"/>
  <c r="V2787" i="1"/>
  <c r="AA2787" i="1" s="1"/>
  <c r="Z2789" i="1"/>
  <c r="V2789" i="1"/>
  <c r="AA2789" i="1" s="1"/>
  <c r="Z2791" i="1"/>
  <c r="V2791" i="1"/>
  <c r="AA2791" i="1" s="1"/>
  <c r="Z2793" i="1"/>
  <c r="V2793" i="1"/>
  <c r="AA2793" i="1" s="1"/>
  <c r="Z2795" i="1"/>
  <c r="V2795" i="1"/>
  <c r="AA2795" i="1" s="1"/>
  <c r="Z2797" i="1"/>
  <c r="V2797" i="1"/>
  <c r="AA2797" i="1" s="1"/>
  <c r="Z2799" i="1"/>
  <c r="V2799" i="1"/>
  <c r="AA2799" i="1" s="1"/>
  <c r="Z2803" i="1"/>
  <c r="V2803" i="1"/>
  <c r="AA2803" i="1" s="1"/>
  <c r="Z2807" i="1"/>
  <c r="V2807" i="1"/>
  <c r="AA2807" i="1" s="1"/>
  <c r="Z2811" i="1"/>
  <c r="V2811" i="1"/>
  <c r="AA2811" i="1" s="1"/>
  <c r="Z2815" i="1"/>
  <c r="V2815" i="1"/>
  <c r="AA2815" i="1" s="1"/>
  <c r="Z2819" i="1"/>
  <c r="V2819" i="1"/>
  <c r="AA2819" i="1" s="1"/>
  <c r="Z2823" i="1"/>
  <c r="V2823" i="1"/>
  <c r="AA2823" i="1" s="1"/>
  <c r="Z2827" i="1"/>
  <c r="V2827" i="1"/>
  <c r="AA2827" i="1" s="1"/>
  <c r="Z2831" i="1"/>
  <c r="V2831" i="1"/>
  <c r="AA2831" i="1" s="1"/>
  <c r="Z2835" i="1"/>
  <c r="V2835" i="1"/>
  <c r="AA2835" i="1" s="1"/>
  <c r="Z2839" i="1"/>
  <c r="V2839" i="1"/>
  <c r="AA2839" i="1" s="1"/>
  <c r="Z2843" i="1"/>
  <c r="V2843" i="1"/>
  <c r="AA2843" i="1" s="1"/>
  <c r="Z2847" i="1"/>
  <c r="V2847" i="1"/>
  <c r="AA2847" i="1" s="1"/>
  <c r="V2654" i="1"/>
  <c r="AA2654" i="1" s="1"/>
  <c r="V2655" i="1"/>
  <c r="AA2655" i="1" s="1"/>
  <c r="V2656" i="1"/>
  <c r="AA2656" i="1" s="1"/>
  <c r="V2657" i="1"/>
  <c r="AA2657" i="1" s="1"/>
  <c r="V2658" i="1"/>
  <c r="AA2658" i="1" s="1"/>
  <c r="V2659" i="1"/>
  <c r="AA2659" i="1" s="1"/>
  <c r="V2660" i="1"/>
  <c r="AA2660" i="1" s="1"/>
  <c r="V2661" i="1"/>
  <c r="AA2661" i="1" s="1"/>
  <c r="V2662" i="1"/>
  <c r="AA2662" i="1" s="1"/>
  <c r="V2663" i="1"/>
  <c r="AA2663" i="1" s="1"/>
  <c r="V2664" i="1"/>
  <c r="AA2664" i="1" s="1"/>
  <c r="V2665" i="1"/>
  <c r="AA2665" i="1" s="1"/>
  <c r="V2666" i="1"/>
  <c r="AA2666" i="1" s="1"/>
  <c r="V2667" i="1"/>
  <c r="AA2667" i="1" s="1"/>
  <c r="V2668" i="1"/>
  <c r="AA2668" i="1" s="1"/>
  <c r="V2669" i="1"/>
  <c r="AA2669" i="1" s="1"/>
  <c r="V2670" i="1"/>
  <c r="AA2670" i="1" s="1"/>
  <c r="V2671" i="1"/>
  <c r="AA2671" i="1" s="1"/>
  <c r="V2672" i="1"/>
  <c r="AA2672" i="1" s="1"/>
  <c r="V2673" i="1"/>
  <c r="AA2673" i="1" s="1"/>
  <c r="V2674" i="1"/>
  <c r="AA2674" i="1" s="1"/>
  <c r="V2675" i="1"/>
  <c r="AA2675" i="1" s="1"/>
  <c r="V2676" i="1"/>
  <c r="AA2676" i="1" s="1"/>
  <c r="V2677" i="1"/>
  <c r="AA2677" i="1" s="1"/>
  <c r="V2678" i="1"/>
  <c r="AA2678" i="1" s="1"/>
  <c r="V2679" i="1"/>
  <c r="AA2679" i="1" s="1"/>
  <c r="V2680" i="1"/>
  <c r="AA2680" i="1" s="1"/>
  <c r="V2681" i="1"/>
  <c r="AA2681" i="1" s="1"/>
  <c r="V2682" i="1"/>
  <c r="AA2682" i="1" s="1"/>
  <c r="V2683" i="1"/>
  <c r="AA2683" i="1" s="1"/>
  <c r="V2684" i="1"/>
  <c r="AA2684" i="1" s="1"/>
  <c r="V2685" i="1"/>
  <c r="AA2685" i="1" s="1"/>
  <c r="V2686" i="1"/>
  <c r="AA2686" i="1" s="1"/>
  <c r="V2687" i="1"/>
  <c r="AA2687" i="1" s="1"/>
  <c r="V2688" i="1"/>
  <c r="AA2688" i="1" s="1"/>
  <c r="V2689" i="1"/>
  <c r="AA2689" i="1" s="1"/>
  <c r="V2690" i="1"/>
  <c r="AA2690" i="1" s="1"/>
  <c r="V2691" i="1"/>
  <c r="AA2691" i="1" s="1"/>
  <c r="V2692" i="1"/>
  <c r="AA2692" i="1" s="1"/>
  <c r="V2693" i="1"/>
  <c r="AA2693" i="1" s="1"/>
  <c r="V2694" i="1"/>
  <c r="AA2694" i="1" s="1"/>
  <c r="V2695" i="1"/>
  <c r="AA2695" i="1" s="1"/>
  <c r="V2696" i="1"/>
  <c r="AA2696" i="1" s="1"/>
  <c r="V2697" i="1"/>
  <c r="AA2697" i="1" s="1"/>
  <c r="V2698" i="1"/>
  <c r="AA2698" i="1" s="1"/>
  <c r="V2699" i="1"/>
  <c r="AA2699" i="1" s="1"/>
  <c r="V2700" i="1"/>
  <c r="AA2700" i="1" s="1"/>
  <c r="V2701" i="1"/>
  <c r="AA2701" i="1" s="1"/>
  <c r="V2702" i="1"/>
  <c r="AA2702" i="1" s="1"/>
  <c r="V2703" i="1"/>
  <c r="AA2703" i="1" s="1"/>
  <c r="V2704" i="1"/>
  <c r="AA2704" i="1" s="1"/>
  <c r="V2705" i="1"/>
  <c r="AA2705" i="1" s="1"/>
  <c r="V2706" i="1"/>
  <c r="AA2706" i="1" s="1"/>
  <c r="V2707" i="1"/>
  <c r="AA2707" i="1" s="1"/>
  <c r="V2708" i="1"/>
  <c r="AA2708" i="1" s="1"/>
  <c r="V2709" i="1"/>
  <c r="AA2709" i="1" s="1"/>
  <c r="V2710" i="1"/>
  <c r="AA2710" i="1" s="1"/>
  <c r="V2711" i="1"/>
  <c r="AA2711" i="1" s="1"/>
  <c r="V2712" i="1"/>
  <c r="AA2712" i="1" s="1"/>
  <c r="V2713" i="1"/>
  <c r="AA2713" i="1" s="1"/>
  <c r="V2780" i="1"/>
  <c r="AA2780" i="1" s="1"/>
  <c r="Z2800" i="1"/>
  <c r="V2800" i="1"/>
  <c r="AA2800" i="1" s="1"/>
  <c r="Z2804" i="1"/>
  <c r="V2804" i="1"/>
  <c r="AA2804" i="1" s="1"/>
  <c r="Z2808" i="1"/>
  <c r="V2808" i="1"/>
  <c r="AA2808" i="1" s="1"/>
  <c r="Z2812" i="1"/>
  <c r="V2812" i="1"/>
  <c r="AA2812" i="1" s="1"/>
  <c r="Z2816" i="1"/>
  <c r="V2816" i="1"/>
  <c r="AA2816" i="1" s="1"/>
  <c r="Z2820" i="1"/>
  <c r="V2820" i="1"/>
  <c r="AA2820" i="1" s="1"/>
  <c r="Z2824" i="1"/>
  <c r="V2824" i="1"/>
  <c r="AA2824" i="1" s="1"/>
  <c r="Z2828" i="1"/>
  <c r="V2828" i="1"/>
  <c r="AA2828" i="1" s="1"/>
  <c r="Z2832" i="1"/>
  <c r="V2832" i="1"/>
  <c r="AA2832" i="1" s="1"/>
  <c r="Z2836" i="1"/>
  <c r="V2836" i="1"/>
  <c r="AA2836" i="1" s="1"/>
  <c r="Z2840" i="1"/>
  <c r="V2840" i="1"/>
  <c r="AA2840" i="1" s="1"/>
  <c r="Z2844" i="1"/>
  <c r="V2844" i="1"/>
  <c r="AA2844" i="1" s="1"/>
  <c r="Z2848" i="1"/>
  <c r="V2848" i="1"/>
  <c r="AA2848" i="1" s="1"/>
  <c r="Z2782" i="1"/>
  <c r="V2782" i="1"/>
  <c r="AA2782" i="1" s="1"/>
  <c r="Z2784" i="1"/>
  <c r="V2784" i="1"/>
  <c r="AA2784" i="1" s="1"/>
  <c r="Z2786" i="1"/>
  <c r="V2786" i="1"/>
  <c r="AA2786" i="1" s="1"/>
  <c r="Z2788" i="1"/>
  <c r="V2788" i="1"/>
  <c r="AA2788" i="1" s="1"/>
  <c r="Z2790" i="1"/>
  <c r="V2790" i="1"/>
  <c r="AA2790" i="1" s="1"/>
  <c r="Z2792" i="1"/>
  <c r="V2792" i="1"/>
  <c r="AA2792" i="1" s="1"/>
  <c r="Z2794" i="1"/>
  <c r="V2794" i="1"/>
  <c r="AA2794" i="1" s="1"/>
  <c r="Z2796" i="1"/>
  <c r="V2796" i="1"/>
  <c r="AA2796" i="1" s="1"/>
  <c r="Z2798" i="1"/>
  <c r="V2798" i="1"/>
  <c r="AA2798" i="1" s="1"/>
  <c r="Z2801" i="1"/>
  <c r="V2801" i="1"/>
  <c r="AA2801" i="1" s="1"/>
  <c r="Z2805" i="1"/>
  <c r="V2805" i="1"/>
  <c r="AA2805" i="1" s="1"/>
  <c r="Z2809" i="1"/>
  <c r="V2809" i="1"/>
  <c r="AA2809" i="1" s="1"/>
  <c r="Z2813" i="1"/>
  <c r="V2813" i="1"/>
  <c r="AA2813" i="1" s="1"/>
  <c r="Z2817" i="1"/>
  <c r="V2817" i="1"/>
  <c r="AA2817" i="1" s="1"/>
  <c r="Z2821" i="1"/>
  <c r="V2821" i="1"/>
  <c r="AA2821" i="1" s="1"/>
  <c r="Z2825" i="1"/>
  <c r="V2825" i="1"/>
  <c r="AA2825" i="1" s="1"/>
  <c r="Z2829" i="1"/>
  <c r="V2829" i="1"/>
  <c r="AA2829" i="1" s="1"/>
  <c r="Z2833" i="1"/>
  <c r="V2833" i="1"/>
  <c r="AA2833" i="1" s="1"/>
  <c r="Z2837" i="1"/>
  <c r="V2837" i="1"/>
  <c r="AA2837" i="1" s="1"/>
  <c r="Z2841" i="1"/>
  <c r="V2841" i="1"/>
  <c r="AA2841" i="1" s="1"/>
  <c r="Z2845" i="1"/>
  <c r="V2845" i="1"/>
  <c r="AA2845" i="1" s="1"/>
  <c r="Z2849" i="1"/>
  <c r="V2849" i="1"/>
  <c r="AA2849" i="1" s="1"/>
  <c r="Z2802" i="1"/>
  <c r="V2802" i="1"/>
  <c r="AA2802" i="1" s="1"/>
  <c r="Z2806" i="1"/>
  <c r="V2806" i="1"/>
  <c r="AA2806" i="1" s="1"/>
  <c r="Z2810" i="1"/>
  <c r="V2810" i="1"/>
  <c r="AA2810" i="1" s="1"/>
  <c r="Z2814" i="1"/>
  <c r="V2814" i="1"/>
  <c r="AA2814" i="1" s="1"/>
  <c r="Z2818" i="1"/>
  <c r="V2818" i="1"/>
  <c r="AA2818" i="1" s="1"/>
  <c r="Z2822" i="1"/>
  <c r="V2822" i="1"/>
  <c r="AA2822" i="1" s="1"/>
  <c r="Z2826" i="1"/>
  <c r="V2826" i="1"/>
  <c r="AA2826" i="1" s="1"/>
  <c r="Z2830" i="1"/>
  <c r="V2830" i="1"/>
  <c r="AA2830" i="1" s="1"/>
  <c r="Z2834" i="1"/>
  <c r="V2834" i="1"/>
  <c r="AA2834" i="1" s="1"/>
  <c r="Z2838" i="1"/>
  <c r="V2838" i="1"/>
  <c r="AA2838" i="1" s="1"/>
  <c r="Z2842" i="1"/>
  <c r="V2842" i="1"/>
  <c r="AA2842" i="1" s="1"/>
  <c r="Z2846" i="1"/>
  <c r="V2846" i="1"/>
  <c r="AA2846" i="1" s="1"/>
  <c r="Z2850" i="1"/>
  <c r="V2850" i="1"/>
  <c r="AA2850" i="1" s="1"/>
  <c r="V2965" i="1"/>
  <c r="AA2965" i="1" s="1"/>
  <c r="Z2965" i="1"/>
  <c r="V2967" i="1"/>
  <c r="AA2967" i="1" s="1"/>
  <c r="Z2967" i="1"/>
  <c r="V2969" i="1"/>
  <c r="AA2969" i="1" s="1"/>
  <c r="Z2969" i="1"/>
  <c r="V2971" i="1"/>
  <c r="AA2971" i="1" s="1"/>
  <c r="Z2971" i="1"/>
  <c r="V2973" i="1"/>
  <c r="AA2973" i="1" s="1"/>
  <c r="Z2973" i="1"/>
  <c r="V2975" i="1"/>
  <c r="AA2975" i="1" s="1"/>
  <c r="Z2975" i="1"/>
  <c r="V2977" i="1"/>
  <c r="AA2977" i="1" s="1"/>
  <c r="Z2977" i="1"/>
  <c r="V2979" i="1"/>
  <c r="AA2979" i="1" s="1"/>
  <c r="Z2979" i="1"/>
  <c r="V2981" i="1"/>
  <c r="AA2981" i="1" s="1"/>
  <c r="Z2981" i="1"/>
  <c r="V2983" i="1"/>
  <c r="AA2983" i="1" s="1"/>
  <c r="Z2983" i="1"/>
  <c r="V2985" i="1"/>
  <c r="AA2985" i="1" s="1"/>
  <c r="Z2985" i="1"/>
  <c r="V2987" i="1"/>
  <c r="AA2987" i="1" s="1"/>
  <c r="Z2987" i="1"/>
  <c r="V2989" i="1"/>
  <c r="AA2989" i="1" s="1"/>
  <c r="Z2989" i="1"/>
  <c r="V2991" i="1"/>
  <c r="AA2991" i="1" s="1"/>
  <c r="Z2991" i="1"/>
  <c r="V2993" i="1"/>
  <c r="AA2993" i="1" s="1"/>
  <c r="Z2993" i="1"/>
  <c r="V2995" i="1"/>
  <c r="AA2995" i="1" s="1"/>
  <c r="Z2995" i="1"/>
  <c r="V2997" i="1"/>
  <c r="AA2997" i="1" s="1"/>
  <c r="Z2997" i="1"/>
  <c r="Z2930" i="1"/>
  <c r="Z2934" i="1"/>
  <c r="Z2938" i="1"/>
  <c r="Z2942" i="1"/>
  <c r="Z2946" i="1"/>
  <c r="Z2950" i="1"/>
  <c r="Z2954" i="1"/>
  <c r="Z2958" i="1"/>
  <c r="Z2962" i="1"/>
  <c r="V2851" i="1"/>
  <c r="AA2851" i="1" s="1"/>
  <c r="V2852" i="1"/>
  <c r="AA2852" i="1" s="1"/>
  <c r="V2853" i="1"/>
  <c r="AA2853" i="1" s="1"/>
  <c r="V2854" i="1"/>
  <c r="AA2854" i="1" s="1"/>
  <c r="V2855" i="1"/>
  <c r="AA2855" i="1" s="1"/>
  <c r="V2856" i="1"/>
  <c r="AA2856" i="1" s="1"/>
  <c r="V2857" i="1"/>
  <c r="AA2857" i="1" s="1"/>
  <c r="V2858" i="1"/>
  <c r="AA2858" i="1" s="1"/>
  <c r="V2859" i="1"/>
  <c r="AA2859" i="1" s="1"/>
  <c r="V2860" i="1"/>
  <c r="AA2860" i="1" s="1"/>
  <c r="V2861" i="1"/>
  <c r="AA2861" i="1" s="1"/>
  <c r="V2862" i="1"/>
  <c r="AA2862" i="1" s="1"/>
  <c r="V2863" i="1"/>
  <c r="AA2863" i="1" s="1"/>
  <c r="V2864" i="1"/>
  <c r="AA2864" i="1" s="1"/>
  <c r="V2865" i="1"/>
  <c r="AA2865" i="1" s="1"/>
  <c r="V2866" i="1"/>
  <c r="AA2866" i="1" s="1"/>
  <c r="V2867" i="1"/>
  <c r="AA2867" i="1" s="1"/>
  <c r="V2868" i="1"/>
  <c r="AA2868" i="1" s="1"/>
  <c r="V2869" i="1"/>
  <c r="AA2869" i="1" s="1"/>
  <c r="V2870" i="1"/>
  <c r="AA2870" i="1" s="1"/>
  <c r="V2871" i="1"/>
  <c r="AA2871" i="1" s="1"/>
  <c r="V2872" i="1"/>
  <c r="AA2872" i="1" s="1"/>
  <c r="V2873" i="1"/>
  <c r="AA2873" i="1" s="1"/>
  <c r="V2874" i="1"/>
  <c r="AA2874" i="1" s="1"/>
  <c r="V2875" i="1"/>
  <c r="AA2875" i="1" s="1"/>
  <c r="V2876" i="1"/>
  <c r="AA2876" i="1" s="1"/>
  <c r="V2877" i="1"/>
  <c r="AA2877" i="1" s="1"/>
  <c r="V2878" i="1"/>
  <c r="AA2878" i="1" s="1"/>
  <c r="V2879" i="1"/>
  <c r="AA2879" i="1" s="1"/>
  <c r="V2880" i="1"/>
  <c r="AA2880" i="1" s="1"/>
  <c r="V2881" i="1"/>
  <c r="AA2881" i="1" s="1"/>
  <c r="V2882" i="1"/>
  <c r="AA2882" i="1" s="1"/>
  <c r="V2883" i="1"/>
  <c r="AA2883" i="1" s="1"/>
  <c r="V2884" i="1"/>
  <c r="AA2884" i="1" s="1"/>
  <c r="V2885" i="1"/>
  <c r="AA2885" i="1" s="1"/>
  <c r="V2886" i="1"/>
  <c r="AA2886" i="1" s="1"/>
  <c r="V2887" i="1"/>
  <c r="AA2887" i="1" s="1"/>
  <c r="V2888" i="1"/>
  <c r="AA2888" i="1" s="1"/>
  <c r="V2889" i="1"/>
  <c r="AA2889" i="1" s="1"/>
  <c r="V2890" i="1"/>
  <c r="AA2890" i="1" s="1"/>
  <c r="V2891" i="1"/>
  <c r="AA2891" i="1" s="1"/>
  <c r="V2892" i="1"/>
  <c r="AA2892" i="1" s="1"/>
  <c r="V2893" i="1"/>
  <c r="AA2893" i="1" s="1"/>
  <c r="V2894" i="1"/>
  <c r="AA2894" i="1" s="1"/>
  <c r="V2895" i="1"/>
  <c r="AA2895" i="1" s="1"/>
  <c r="V2896" i="1"/>
  <c r="AA2896" i="1" s="1"/>
  <c r="V2897" i="1"/>
  <c r="AA2897" i="1" s="1"/>
  <c r="V2898" i="1"/>
  <c r="AA2898" i="1" s="1"/>
  <c r="V2899" i="1"/>
  <c r="AA2899" i="1" s="1"/>
  <c r="V2900" i="1"/>
  <c r="AA2900" i="1" s="1"/>
  <c r="V2901" i="1"/>
  <c r="AA2901" i="1" s="1"/>
  <c r="V2902" i="1"/>
  <c r="AA2902" i="1" s="1"/>
  <c r="V2903" i="1"/>
  <c r="AA2903" i="1" s="1"/>
  <c r="V2904" i="1"/>
  <c r="AA2904" i="1" s="1"/>
  <c r="V2905" i="1"/>
  <c r="AA2905" i="1" s="1"/>
  <c r="V2906" i="1"/>
  <c r="AA2906" i="1" s="1"/>
  <c r="V2907" i="1"/>
  <c r="AA2907" i="1" s="1"/>
  <c r="V2908" i="1"/>
  <c r="AA2908" i="1" s="1"/>
  <c r="V2909" i="1"/>
  <c r="AA2909" i="1" s="1"/>
  <c r="V2910" i="1"/>
  <c r="AA2910" i="1" s="1"/>
  <c r="V2911" i="1"/>
  <c r="AA2911" i="1" s="1"/>
  <c r="V2912" i="1"/>
  <c r="AA2912" i="1" s="1"/>
  <c r="V2913" i="1"/>
  <c r="AA2913" i="1" s="1"/>
  <c r="V2914" i="1"/>
  <c r="AA2914" i="1" s="1"/>
  <c r="V2915" i="1"/>
  <c r="AA2915" i="1" s="1"/>
  <c r="V2916" i="1"/>
  <c r="AA2916" i="1" s="1"/>
  <c r="V2917" i="1"/>
  <c r="AA2917" i="1" s="1"/>
  <c r="V2918" i="1"/>
  <c r="AA2918" i="1" s="1"/>
  <c r="V2919" i="1"/>
  <c r="AA2919" i="1" s="1"/>
  <c r="V2920" i="1"/>
  <c r="AA2920" i="1" s="1"/>
  <c r="V2921" i="1"/>
  <c r="AA2921" i="1" s="1"/>
  <c r="V2922" i="1"/>
  <c r="AA2922" i="1" s="1"/>
  <c r="V2923" i="1"/>
  <c r="AA2923" i="1" s="1"/>
  <c r="V2924" i="1"/>
  <c r="AA2924" i="1" s="1"/>
  <c r="V2925" i="1"/>
  <c r="AA2925" i="1" s="1"/>
  <c r="V2926" i="1"/>
  <c r="AA2926" i="1" s="1"/>
  <c r="V2927" i="1"/>
  <c r="AA2927" i="1" s="1"/>
  <c r="V2928" i="1"/>
  <c r="AA2928" i="1" s="1"/>
  <c r="Z2929" i="1"/>
  <c r="Z2933" i="1"/>
  <c r="Z2937" i="1"/>
  <c r="Z2941" i="1"/>
  <c r="Z2945" i="1"/>
  <c r="Z2949" i="1"/>
  <c r="Z2953" i="1"/>
  <c r="Z2957" i="1"/>
  <c r="Z2961" i="1"/>
  <c r="V2964" i="1"/>
  <c r="AA2964" i="1" s="1"/>
  <c r="Z2964" i="1"/>
  <c r="V2966" i="1"/>
  <c r="AA2966" i="1" s="1"/>
  <c r="Z2966" i="1"/>
  <c r="V2968" i="1"/>
  <c r="AA2968" i="1" s="1"/>
  <c r="Z2968" i="1"/>
  <c r="V2970" i="1"/>
  <c r="AA2970" i="1" s="1"/>
  <c r="Z2970" i="1"/>
  <c r="V2972" i="1"/>
  <c r="AA2972" i="1" s="1"/>
  <c r="Z2972" i="1"/>
  <c r="V2974" i="1"/>
  <c r="AA2974" i="1" s="1"/>
  <c r="Z2974" i="1"/>
  <c r="V2976" i="1"/>
  <c r="AA2976" i="1" s="1"/>
  <c r="Z2976" i="1"/>
  <c r="V2978" i="1"/>
  <c r="AA2978" i="1" s="1"/>
  <c r="Z2978" i="1"/>
  <c r="V2980" i="1"/>
  <c r="AA2980" i="1" s="1"/>
  <c r="Z2980" i="1"/>
  <c r="V2982" i="1"/>
  <c r="AA2982" i="1" s="1"/>
  <c r="Z2982" i="1"/>
  <c r="V2984" i="1"/>
  <c r="AA2984" i="1" s="1"/>
  <c r="Z2984" i="1"/>
  <c r="V2986" i="1"/>
  <c r="AA2986" i="1" s="1"/>
  <c r="Z2986" i="1"/>
  <c r="V2988" i="1"/>
  <c r="AA2988" i="1" s="1"/>
  <c r="Z2988" i="1"/>
  <c r="V2990" i="1"/>
  <c r="AA2990" i="1" s="1"/>
  <c r="Z2990" i="1"/>
  <c r="V2992" i="1"/>
  <c r="AA2992" i="1" s="1"/>
  <c r="Z2992" i="1"/>
  <c r="V2994" i="1"/>
  <c r="AA2994" i="1" s="1"/>
  <c r="Z2994" i="1"/>
  <c r="V2996" i="1"/>
  <c r="AA2996" i="1" s="1"/>
  <c r="Z2996" i="1"/>
  <c r="Z2998" i="1"/>
  <c r="Z2999" i="1"/>
  <c r="Z3000" i="1"/>
  <c r="Z3001" i="1"/>
  <c r="Z3002" i="1"/>
  <c r="Z3003" i="1"/>
  <c r="Z3004" i="1"/>
  <c r="Z3005" i="1"/>
  <c r="Z3006" i="1"/>
  <c r="Z3007" i="1"/>
  <c r="Z3008" i="1"/>
  <c r="Z3009" i="1"/>
  <c r="Z3010" i="1"/>
  <c r="Z3011" i="1"/>
  <c r="Z3012" i="1"/>
  <c r="Z3013" i="1"/>
  <c r="Z3014" i="1"/>
  <c r="Z3015" i="1"/>
  <c r="Z3016" i="1"/>
  <c r="Z3017" i="1"/>
  <c r="Z3018" i="1"/>
  <c r="Z3019" i="1"/>
  <c r="Z3020" i="1"/>
  <c r="Z3021" i="1"/>
  <c r="Z3022" i="1"/>
  <c r="Z3023" i="1"/>
  <c r="Z3024" i="1"/>
  <c r="Z3025" i="1"/>
  <c r="Z3026" i="1"/>
  <c r="Z3027" i="1"/>
  <c r="Z3028" i="1"/>
  <c r="Z3029" i="1"/>
  <c r="Z3030" i="1"/>
  <c r="Z3031" i="1"/>
  <c r="Z3032" i="1"/>
  <c r="Z3033" i="1"/>
  <c r="Z3034" i="1"/>
  <c r="Z3035" i="1"/>
  <c r="Z3036" i="1"/>
  <c r="Z3037" i="1"/>
  <c r="Z3038" i="1"/>
  <c r="Z3039" i="1"/>
  <c r="Z3040" i="1"/>
  <c r="Z3041" i="1"/>
  <c r="Z3042" i="1"/>
  <c r="Z3043" i="1"/>
  <c r="Z3044" i="1"/>
  <c r="Z3045" i="1"/>
  <c r="Z3046" i="1"/>
  <c r="Z3047" i="1"/>
  <c r="Z3048" i="1"/>
  <c r="Z3049" i="1"/>
  <c r="Z3050" i="1"/>
  <c r="Z3051" i="1"/>
  <c r="Z3052" i="1"/>
  <c r="Z3053" i="1"/>
  <c r="Z3054" i="1"/>
  <c r="Z3055" i="1"/>
  <c r="Z3056" i="1"/>
  <c r="Z3057" i="1"/>
  <c r="Z3058" i="1"/>
  <c r="Z3059" i="1"/>
  <c r="Z3060" i="1"/>
  <c r="Z3061" i="1"/>
  <c r="Z3062" i="1"/>
  <c r="Z3063" i="1"/>
  <c r="Z3064" i="1"/>
  <c r="Z3065" i="1"/>
  <c r="Z3066" i="1"/>
  <c r="Z3067" i="1"/>
  <c r="Z3068" i="1"/>
  <c r="Z3069" i="1"/>
  <c r="Z3070" i="1"/>
  <c r="Z3071" i="1"/>
  <c r="Z3072" i="1"/>
  <c r="Z3073" i="1"/>
  <c r="Z3074" i="1"/>
  <c r="Z3075" i="1"/>
  <c r="Z3076" i="1"/>
  <c r="Z3077" i="1"/>
  <c r="Z3078" i="1"/>
  <c r="Z3079" i="1"/>
  <c r="Z3080" i="1"/>
  <c r="Z3081" i="1"/>
  <c r="Z3082" i="1"/>
  <c r="Z3083" i="1"/>
  <c r="Z3084" i="1"/>
  <c r="Z3085" i="1"/>
  <c r="Z3086" i="1"/>
  <c r="Z3087" i="1"/>
  <c r="Z3088" i="1"/>
  <c r="Z3089" i="1"/>
  <c r="Z3114" i="1"/>
  <c r="V3114" i="1"/>
  <c r="AA3114" i="1" s="1"/>
  <c r="Z3118" i="1"/>
  <c r="V3118" i="1"/>
  <c r="AA3118" i="1" s="1"/>
  <c r="Z3122" i="1"/>
  <c r="V3122" i="1"/>
  <c r="AA3122" i="1" s="1"/>
  <c r="Z3126" i="1"/>
  <c r="V3126" i="1"/>
  <c r="AA3126" i="1" s="1"/>
  <c r="Z3130" i="1"/>
  <c r="V3130" i="1"/>
  <c r="AA3130" i="1" s="1"/>
  <c r="Z3134" i="1"/>
  <c r="V3134" i="1"/>
  <c r="AA3134" i="1" s="1"/>
  <c r="Z3138" i="1"/>
  <c r="V3138" i="1"/>
  <c r="AA3138" i="1" s="1"/>
  <c r="Z3142" i="1"/>
  <c r="V3142" i="1"/>
  <c r="AA3142" i="1" s="1"/>
  <c r="Z3146" i="1"/>
  <c r="V3146" i="1"/>
  <c r="AA3146" i="1" s="1"/>
  <c r="Z3150" i="1"/>
  <c r="V3150" i="1"/>
  <c r="AA3150" i="1" s="1"/>
  <c r="Z3154" i="1"/>
  <c r="V3154" i="1"/>
  <c r="AA3154" i="1" s="1"/>
  <c r="Z3095" i="1"/>
  <c r="V3095" i="1"/>
  <c r="AA3095" i="1" s="1"/>
  <c r="Z3097" i="1"/>
  <c r="V3097" i="1"/>
  <c r="AA3097" i="1" s="1"/>
  <c r="Z3099" i="1"/>
  <c r="V3099" i="1"/>
  <c r="AA3099" i="1" s="1"/>
  <c r="Z3101" i="1"/>
  <c r="V3101" i="1"/>
  <c r="AA3101" i="1" s="1"/>
  <c r="Z3103" i="1"/>
  <c r="V3103" i="1"/>
  <c r="AA3103" i="1" s="1"/>
  <c r="Z3105" i="1"/>
  <c r="V3105" i="1"/>
  <c r="AA3105" i="1" s="1"/>
  <c r="Z3107" i="1"/>
  <c r="V3107" i="1"/>
  <c r="AA3107" i="1" s="1"/>
  <c r="Z3109" i="1"/>
  <c r="V3109" i="1"/>
  <c r="AA3109" i="1" s="1"/>
  <c r="Z3111" i="1"/>
  <c r="V3111" i="1"/>
  <c r="AA3111" i="1" s="1"/>
  <c r="Z3115" i="1"/>
  <c r="V3115" i="1"/>
  <c r="AA3115" i="1" s="1"/>
  <c r="Z3119" i="1"/>
  <c r="V3119" i="1"/>
  <c r="AA3119" i="1" s="1"/>
  <c r="Z3123" i="1"/>
  <c r="V3123" i="1"/>
  <c r="AA3123" i="1" s="1"/>
  <c r="Z3127" i="1"/>
  <c r="V3127" i="1"/>
  <c r="AA3127" i="1" s="1"/>
  <c r="Z3131" i="1"/>
  <c r="V3131" i="1"/>
  <c r="AA3131" i="1" s="1"/>
  <c r="Z3135" i="1"/>
  <c r="V3135" i="1"/>
  <c r="AA3135" i="1" s="1"/>
  <c r="Z3139" i="1"/>
  <c r="V3139" i="1"/>
  <c r="AA3139" i="1" s="1"/>
  <c r="Z3143" i="1"/>
  <c r="V3143" i="1"/>
  <c r="AA3143" i="1" s="1"/>
  <c r="Z3147" i="1"/>
  <c r="V3147" i="1"/>
  <c r="AA3147" i="1" s="1"/>
  <c r="Z3151" i="1"/>
  <c r="V3151" i="1"/>
  <c r="AA3151" i="1" s="1"/>
  <c r="V3091" i="1"/>
  <c r="AA3091" i="1" s="1"/>
  <c r="Z3112" i="1"/>
  <c r="V3112" i="1"/>
  <c r="AA3112" i="1" s="1"/>
  <c r="Z3116" i="1"/>
  <c r="V3116" i="1"/>
  <c r="AA3116" i="1" s="1"/>
  <c r="Z3120" i="1"/>
  <c r="V3120" i="1"/>
  <c r="AA3120" i="1" s="1"/>
  <c r="Z3124" i="1"/>
  <c r="V3124" i="1"/>
  <c r="AA3124" i="1" s="1"/>
  <c r="Z3128" i="1"/>
  <c r="V3128" i="1"/>
  <c r="AA3128" i="1" s="1"/>
  <c r="Z3132" i="1"/>
  <c r="V3132" i="1"/>
  <c r="AA3132" i="1" s="1"/>
  <c r="Z3136" i="1"/>
  <c r="V3136" i="1"/>
  <c r="AA3136" i="1" s="1"/>
  <c r="Z3140" i="1"/>
  <c r="V3140" i="1"/>
  <c r="AA3140" i="1" s="1"/>
  <c r="Z3144" i="1"/>
  <c r="V3144" i="1"/>
  <c r="AA3144" i="1" s="1"/>
  <c r="Z3148" i="1"/>
  <c r="V3148" i="1"/>
  <c r="AA3148" i="1" s="1"/>
  <c r="Z3152" i="1"/>
  <c r="V3152" i="1"/>
  <c r="AA3152" i="1" s="1"/>
  <c r="V3090" i="1"/>
  <c r="AA3090" i="1" s="1"/>
  <c r="V3094" i="1"/>
  <c r="AA3094" i="1" s="1"/>
  <c r="Z3096" i="1"/>
  <c r="V3096" i="1"/>
  <c r="AA3096" i="1" s="1"/>
  <c r="Z3098" i="1"/>
  <c r="V3098" i="1"/>
  <c r="AA3098" i="1" s="1"/>
  <c r="Z3100" i="1"/>
  <c r="V3100" i="1"/>
  <c r="AA3100" i="1" s="1"/>
  <c r="Z3102" i="1"/>
  <c r="V3102" i="1"/>
  <c r="AA3102" i="1" s="1"/>
  <c r="Z3104" i="1"/>
  <c r="V3104" i="1"/>
  <c r="AA3104" i="1" s="1"/>
  <c r="Z3106" i="1"/>
  <c r="V3106" i="1"/>
  <c r="AA3106" i="1" s="1"/>
  <c r="Z3108" i="1"/>
  <c r="V3108" i="1"/>
  <c r="AA3108" i="1" s="1"/>
  <c r="Z3110" i="1"/>
  <c r="V3110" i="1"/>
  <c r="AA3110" i="1" s="1"/>
  <c r="Z3113" i="1"/>
  <c r="V3113" i="1"/>
  <c r="AA3113" i="1" s="1"/>
  <c r="Z3117" i="1"/>
  <c r="V3117" i="1"/>
  <c r="AA3117" i="1" s="1"/>
  <c r="Z3121" i="1"/>
  <c r="V3121" i="1"/>
  <c r="AA3121" i="1" s="1"/>
  <c r="Z3125" i="1"/>
  <c r="V3125" i="1"/>
  <c r="AA3125" i="1" s="1"/>
  <c r="Z3129" i="1"/>
  <c r="V3129" i="1"/>
  <c r="AA3129" i="1" s="1"/>
  <c r="Z3133" i="1"/>
  <c r="V3133" i="1"/>
  <c r="AA3133" i="1" s="1"/>
  <c r="Z3137" i="1"/>
  <c r="V3137" i="1"/>
  <c r="AA3137" i="1" s="1"/>
  <c r="Z3141" i="1"/>
  <c r="V3141" i="1"/>
  <c r="AA3141" i="1" s="1"/>
  <c r="Z3145" i="1"/>
  <c r="V3145" i="1"/>
  <c r="AA3145" i="1" s="1"/>
  <c r="Z3149" i="1"/>
  <c r="V3149" i="1"/>
  <c r="AA3149" i="1" s="1"/>
  <c r="Z3153" i="1"/>
  <c r="V3153" i="1"/>
  <c r="AA3153" i="1" s="1"/>
  <c r="Z3228" i="1"/>
  <c r="V3228" i="1"/>
  <c r="AA3228" i="1" s="1"/>
  <c r="Z3232" i="1"/>
  <c r="V3232" i="1"/>
  <c r="AA3232" i="1" s="1"/>
  <c r="Z3236" i="1"/>
  <c r="V3236" i="1"/>
  <c r="AA3236" i="1" s="1"/>
  <c r="Z3240" i="1"/>
  <c r="V3240" i="1"/>
  <c r="AA3240" i="1" s="1"/>
  <c r="Z3244" i="1"/>
  <c r="V3244" i="1"/>
  <c r="AA3244" i="1" s="1"/>
  <c r="Z3229" i="1"/>
  <c r="V3229" i="1"/>
  <c r="AA3229" i="1" s="1"/>
  <c r="Z3233" i="1"/>
  <c r="V3233" i="1"/>
  <c r="AA3233" i="1" s="1"/>
  <c r="Z3237" i="1"/>
  <c r="V3237" i="1"/>
  <c r="AA3237" i="1" s="1"/>
  <c r="Z3241" i="1"/>
  <c r="V3241" i="1"/>
  <c r="AA3241" i="1" s="1"/>
  <c r="Z3245" i="1"/>
  <c r="V3245" i="1"/>
  <c r="AA3245" i="1" s="1"/>
  <c r="V3155" i="1"/>
  <c r="AA3155" i="1" s="1"/>
  <c r="V3156" i="1"/>
  <c r="AA3156" i="1" s="1"/>
  <c r="V3157" i="1"/>
  <c r="AA3157" i="1" s="1"/>
  <c r="V3158" i="1"/>
  <c r="AA3158" i="1" s="1"/>
  <c r="V3159" i="1"/>
  <c r="AA3159" i="1" s="1"/>
  <c r="V3160" i="1"/>
  <c r="AA3160" i="1" s="1"/>
  <c r="V3161" i="1"/>
  <c r="AA3161" i="1" s="1"/>
  <c r="V3162" i="1"/>
  <c r="AA3162" i="1" s="1"/>
  <c r="V3163" i="1"/>
  <c r="AA3163" i="1" s="1"/>
  <c r="V3164" i="1"/>
  <c r="AA3164" i="1" s="1"/>
  <c r="V3165" i="1"/>
  <c r="AA3165" i="1" s="1"/>
  <c r="V3166" i="1"/>
  <c r="AA3166" i="1" s="1"/>
  <c r="V3167" i="1"/>
  <c r="AA3167" i="1" s="1"/>
  <c r="V3168" i="1"/>
  <c r="AA3168" i="1" s="1"/>
  <c r="V3169" i="1"/>
  <c r="AA3169" i="1" s="1"/>
  <c r="V3170" i="1"/>
  <c r="AA3170" i="1" s="1"/>
  <c r="V3171" i="1"/>
  <c r="AA3171" i="1" s="1"/>
  <c r="V3172" i="1"/>
  <c r="AA3172" i="1" s="1"/>
  <c r="V3173" i="1"/>
  <c r="AA3173" i="1" s="1"/>
  <c r="V3174" i="1"/>
  <c r="AA3174" i="1" s="1"/>
  <c r="V3175" i="1"/>
  <c r="AA3175" i="1" s="1"/>
  <c r="V3176" i="1"/>
  <c r="AA3176" i="1" s="1"/>
  <c r="V3177" i="1"/>
  <c r="AA3177" i="1" s="1"/>
  <c r="V3178" i="1"/>
  <c r="AA3178" i="1" s="1"/>
  <c r="V3179" i="1"/>
  <c r="AA3179" i="1" s="1"/>
  <c r="V3180" i="1"/>
  <c r="AA3180" i="1" s="1"/>
  <c r="V3181" i="1"/>
  <c r="AA3181" i="1" s="1"/>
  <c r="V3182" i="1"/>
  <c r="AA3182" i="1" s="1"/>
  <c r="V3183" i="1"/>
  <c r="AA3183" i="1" s="1"/>
  <c r="V3184" i="1"/>
  <c r="AA3184" i="1" s="1"/>
  <c r="V3185" i="1"/>
  <c r="AA3185" i="1" s="1"/>
  <c r="V3186" i="1"/>
  <c r="AA3186" i="1" s="1"/>
  <c r="V3187" i="1"/>
  <c r="AA3187" i="1" s="1"/>
  <c r="V3188" i="1"/>
  <c r="AA3188" i="1" s="1"/>
  <c r="V3189" i="1"/>
  <c r="AA3189" i="1" s="1"/>
  <c r="V3190" i="1"/>
  <c r="AA3190" i="1" s="1"/>
  <c r="V3191" i="1"/>
  <c r="AA3191" i="1" s="1"/>
  <c r="V3192" i="1"/>
  <c r="AA3192" i="1" s="1"/>
  <c r="V3193" i="1"/>
  <c r="AA3193" i="1" s="1"/>
  <c r="V3198" i="1"/>
  <c r="AA3198" i="1" s="1"/>
  <c r="V3202" i="1"/>
  <c r="AA3202" i="1" s="1"/>
  <c r="V3206" i="1"/>
  <c r="AA3206" i="1" s="1"/>
  <c r="V3208" i="1"/>
  <c r="AA3208" i="1" s="1"/>
  <c r="V3210" i="1"/>
  <c r="AA3210" i="1" s="1"/>
  <c r="V3212" i="1"/>
  <c r="AA3212" i="1" s="1"/>
  <c r="V3214" i="1"/>
  <c r="AA3214" i="1" s="1"/>
  <c r="V3216" i="1"/>
  <c r="AA3216" i="1" s="1"/>
  <c r="V3218" i="1"/>
  <c r="AA3218" i="1" s="1"/>
  <c r="V3220" i="1"/>
  <c r="AA3220" i="1" s="1"/>
  <c r="V3222" i="1"/>
  <c r="AA3222" i="1" s="1"/>
  <c r="V3224" i="1"/>
  <c r="AA3224" i="1" s="1"/>
  <c r="V3226" i="1"/>
  <c r="AA3226" i="1" s="1"/>
  <c r="Z3230" i="1"/>
  <c r="V3230" i="1"/>
  <c r="AA3230" i="1" s="1"/>
  <c r="Z3234" i="1"/>
  <c r="V3234" i="1"/>
  <c r="AA3234" i="1" s="1"/>
  <c r="Z3238" i="1"/>
  <c r="V3238" i="1"/>
  <c r="AA3238" i="1" s="1"/>
  <c r="Z3242" i="1"/>
  <c r="V3242" i="1"/>
  <c r="AA3242" i="1" s="1"/>
  <c r="Z3227" i="1"/>
  <c r="V3227" i="1"/>
  <c r="AA3227" i="1" s="1"/>
  <c r="Z3231" i="1"/>
  <c r="V3231" i="1"/>
  <c r="AA3231" i="1" s="1"/>
  <c r="Z3235" i="1"/>
  <c r="V3235" i="1"/>
  <c r="AA3235" i="1" s="1"/>
  <c r="Z3239" i="1"/>
  <c r="V3239" i="1"/>
  <c r="AA3239" i="1" s="1"/>
  <c r="Z3243" i="1"/>
  <c r="V3243" i="1"/>
  <c r="AA3243" i="1" s="1"/>
  <c r="V3246" i="1"/>
  <c r="AA3246" i="1" s="1"/>
  <c r="V3247" i="1"/>
  <c r="AA3247" i="1" s="1"/>
  <c r="V3248" i="1"/>
  <c r="AA3248" i="1" s="1"/>
  <c r="V3249" i="1"/>
  <c r="AA3249" i="1" s="1"/>
  <c r="V3250" i="1"/>
  <c r="AA3250" i="1" s="1"/>
  <c r="V3251" i="1"/>
  <c r="AA3251" i="1" s="1"/>
  <c r="V3252" i="1"/>
  <c r="AA3252" i="1" s="1"/>
  <c r="V3253" i="1"/>
  <c r="AA3253" i="1" s="1"/>
  <c r="V3254" i="1"/>
  <c r="AA3254" i="1" s="1"/>
  <c r="V3255" i="1"/>
  <c r="AA3255" i="1" s="1"/>
  <c r="V3256" i="1"/>
  <c r="AA3256" i="1" s="1"/>
  <c r="V3257" i="1"/>
  <c r="AA3257" i="1" s="1"/>
  <c r="V3258" i="1"/>
  <c r="AA3258" i="1" s="1"/>
  <c r="V3259" i="1"/>
  <c r="AA3259" i="1" s="1"/>
  <c r="V3260" i="1"/>
  <c r="AA3260" i="1" s="1"/>
  <c r="V3261" i="1"/>
  <c r="AA3261" i="1" s="1"/>
  <c r="V3262" i="1"/>
  <c r="AA3262" i="1" s="1"/>
  <c r="V3263" i="1"/>
  <c r="AA3263" i="1" s="1"/>
  <c r="V3264" i="1"/>
  <c r="AA3264" i="1" s="1"/>
  <c r="V3265" i="1"/>
  <c r="AA3265" i="1" s="1"/>
  <c r="V3266" i="1"/>
  <c r="AA3266" i="1" s="1"/>
  <c r="V3267" i="1"/>
  <c r="AA3267" i="1" s="1"/>
  <c r="V3268" i="1"/>
  <c r="AA3268" i="1" s="1"/>
  <c r="V3269" i="1"/>
  <c r="AA3269" i="1" s="1"/>
  <c r="V3270" i="1"/>
  <c r="AA3270" i="1" s="1"/>
  <c r="V3271" i="1"/>
  <c r="AA3271" i="1" s="1"/>
  <c r="V3272" i="1"/>
  <c r="AA3272" i="1" s="1"/>
  <c r="V3273" i="1"/>
  <c r="AA3273" i="1" s="1"/>
  <c r="V3274" i="1"/>
  <c r="AA3274" i="1" s="1"/>
  <c r="V3275" i="1"/>
  <c r="AA3275" i="1" s="1"/>
  <c r="V3276" i="1"/>
  <c r="AA3276" i="1" s="1"/>
  <c r="V3277" i="1"/>
  <c r="AA3277" i="1" s="1"/>
  <c r="V3278" i="1"/>
  <c r="AA3278" i="1" s="1"/>
  <c r="V3279" i="1"/>
  <c r="AA3279" i="1" s="1"/>
  <c r="V3280" i="1"/>
  <c r="AA3280" i="1" s="1"/>
  <c r="V3281" i="1"/>
  <c r="AA3281" i="1" s="1"/>
  <c r="V3282" i="1"/>
  <c r="AA3282" i="1" s="1"/>
  <c r="V3283" i="1"/>
  <c r="AA3283" i="1" s="1"/>
  <c r="V3284" i="1"/>
  <c r="AA3284" i="1" s="1"/>
  <c r="V3285" i="1"/>
  <c r="AA3285" i="1" s="1"/>
  <c r="V3286" i="1"/>
  <c r="AA3286" i="1" s="1"/>
  <c r="V3287" i="1"/>
  <c r="AA3287" i="1" s="1"/>
  <c r="V3288" i="1"/>
  <c r="AA3288" i="1" s="1"/>
  <c r="V3289" i="1"/>
  <c r="AA3289" i="1" s="1"/>
  <c r="V3290" i="1"/>
  <c r="AA3290" i="1" s="1"/>
  <c r="V3291" i="1"/>
  <c r="AA3291" i="1" s="1"/>
  <c r="V3292" i="1"/>
  <c r="AA3292" i="1" s="1"/>
  <c r="V3293" i="1"/>
  <c r="AA3293" i="1" s="1"/>
  <c r="V3294" i="1"/>
  <c r="AA3294" i="1" s="1"/>
  <c r="V3295" i="1"/>
  <c r="AA3295" i="1" s="1"/>
  <c r="V3296" i="1"/>
  <c r="AA3296" i="1" s="1"/>
  <c r="V3297" i="1"/>
  <c r="AA3297" i="1" s="1"/>
  <c r="V3298" i="1"/>
  <c r="AA3298" i="1" s="1"/>
  <c r="V3299" i="1"/>
  <c r="AA3299" i="1" s="1"/>
  <c r="V3300" i="1"/>
  <c r="AA3300" i="1" s="1"/>
  <c r="V3301" i="1"/>
  <c r="AA3301" i="1" s="1"/>
  <c r="V3302" i="1"/>
  <c r="AA3302" i="1" s="1"/>
  <c r="V3303" i="1"/>
  <c r="AA3303" i="1" s="1"/>
  <c r="V3304" i="1"/>
  <c r="AA3304" i="1" s="1"/>
  <c r="V3305" i="1"/>
  <c r="AA3305" i="1" s="1"/>
  <c r="V3306" i="1"/>
  <c r="AA3306" i="1" s="1"/>
  <c r="V3307" i="1"/>
  <c r="AA3307" i="1" s="1"/>
  <c r="V3308" i="1"/>
  <c r="AA3308" i="1" s="1"/>
  <c r="V3309" i="1"/>
  <c r="AA3309" i="1" s="1"/>
  <c r="V3310" i="1"/>
  <c r="AA3310" i="1" s="1"/>
  <c r="V3311" i="1"/>
  <c r="AA3311" i="1" s="1"/>
  <c r="Z3392" i="1"/>
  <c r="V3392" i="1"/>
  <c r="AA3392" i="1" s="1"/>
  <c r="Z3396" i="1"/>
  <c r="V3396" i="1"/>
  <c r="AA3396" i="1" s="1"/>
  <c r="Z3400" i="1"/>
  <c r="V3400" i="1"/>
  <c r="AA3400" i="1" s="1"/>
  <c r="Z3404" i="1"/>
  <c r="V3404" i="1"/>
  <c r="AA3404" i="1" s="1"/>
  <c r="Z3408" i="1"/>
  <c r="V3408" i="1"/>
  <c r="AA3408" i="1" s="1"/>
  <c r="Z3412" i="1"/>
  <c r="V3412" i="1"/>
  <c r="AA3412" i="1" s="1"/>
  <c r="Z3416" i="1"/>
  <c r="V3416" i="1"/>
  <c r="AA3416" i="1" s="1"/>
  <c r="Z3420" i="1"/>
  <c r="V3420" i="1"/>
  <c r="AA3420" i="1" s="1"/>
  <c r="Z3424" i="1"/>
  <c r="V3424" i="1"/>
  <c r="AA3424" i="1" s="1"/>
  <c r="Z3428" i="1"/>
  <c r="V3428" i="1"/>
  <c r="AA3428" i="1" s="1"/>
  <c r="Z3432" i="1"/>
  <c r="V3432" i="1"/>
  <c r="AA3432" i="1" s="1"/>
  <c r="Z3436" i="1"/>
  <c r="V3436" i="1"/>
  <c r="AA3436" i="1" s="1"/>
  <c r="Z3440" i="1"/>
  <c r="V3440" i="1"/>
  <c r="AA3440" i="1" s="1"/>
  <c r="Z3444" i="1"/>
  <c r="V3444" i="1"/>
  <c r="AA3444" i="1" s="1"/>
  <c r="Z3448" i="1"/>
  <c r="V3448" i="1"/>
  <c r="AA3448" i="1" s="1"/>
  <c r="Z3454" i="1"/>
  <c r="V3454" i="1"/>
  <c r="AA3454" i="1" s="1"/>
  <c r="Z3393" i="1"/>
  <c r="V3393" i="1"/>
  <c r="AA3393" i="1" s="1"/>
  <c r="Z3397" i="1"/>
  <c r="V3397" i="1"/>
  <c r="AA3397" i="1" s="1"/>
  <c r="Z3401" i="1"/>
  <c r="V3401" i="1"/>
  <c r="AA3401" i="1" s="1"/>
  <c r="Z3405" i="1"/>
  <c r="V3405" i="1"/>
  <c r="AA3405" i="1" s="1"/>
  <c r="Z3409" i="1"/>
  <c r="V3409" i="1"/>
  <c r="AA3409" i="1" s="1"/>
  <c r="Z3413" i="1"/>
  <c r="V3413" i="1"/>
  <c r="AA3413" i="1" s="1"/>
  <c r="Z3417" i="1"/>
  <c r="V3417" i="1"/>
  <c r="AA3417" i="1" s="1"/>
  <c r="Z3421" i="1"/>
  <c r="V3421" i="1"/>
  <c r="AA3421" i="1" s="1"/>
  <c r="Z3425" i="1"/>
  <c r="V3425" i="1"/>
  <c r="AA3425" i="1" s="1"/>
  <c r="Z3429" i="1"/>
  <c r="V3429" i="1"/>
  <c r="AA3429" i="1" s="1"/>
  <c r="Z3433" i="1"/>
  <c r="V3433" i="1"/>
  <c r="AA3433" i="1" s="1"/>
  <c r="Z3437" i="1"/>
  <c r="V3437" i="1"/>
  <c r="AA3437" i="1" s="1"/>
  <c r="Z3441" i="1"/>
  <c r="V3441" i="1"/>
  <c r="AA3441" i="1" s="1"/>
  <c r="Z3445" i="1"/>
  <c r="V3445" i="1"/>
  <c r="AA3445" i="1" s="1"/>
  <c r="Z3449" i="1"/>
  <c r="V3449" i="1"/>
  <c r="AA3449" i="1" s="1"/>
  <c r="Z3394" i="1"/>
  <c r="V3394" i="1"/>
  <c r="AA3394" i="1" s="1"/>
  <c r="Z3398" i="1"/>
  <c r="V3398" i="1"/>
  <c r="AA3398" i="1" s="1"/>
  <c r="Z3402" i="1"/>
  <c r="V3402" i="1"/>
  <c r="AA3402" i="1" s="1"/>
  <c r="Z3406" i="1"/>
  <c r="V3406" i="1"/>
  <c r="AA3406" i="1" s="1"/>
  <c r="Z3410" i="1"/>
  <c r="V3410" i="1"/>
  <c r="AA3410" i="1" s="1"/>
  <c r="Z3414" i="1"/>
  <c r="V3414" i="1"/>
  <c r="AA3414" i="1" s="1"/>
  <c r="Z3418" i="1"/>
  <c r="V3418" i="1"/>
  <c r="AA3418" i="1" s="1"/>
  <c r="Z3422" i="1"/>
  <c r="V3422" i="1"/>
  <c r="AA3422" i="1" s="1"/>
  <c r="Z3426" i="1"/>
  <c r="V3426" i="1"/>
  <c r="AA3426" i="1" s="1"/>
  <c r="Z3430" i="1"/>
  <c r="V3430" i="1"/>
  <c r="AA3430" i="1" s="1"/>
  <c r="Z3434" i="1"/>
  <c r="V3434" i="1"/>
  <c r="AA3434" i="1" s="1"/>
  <c r="Z3438" i="1"/>
  <c r="V3438" i="1"/>
  <c r="AA3438" i="1" s="1"/>
  <c r="Z3442" i="1"/>
  <c r="V3442" i="1"/>
  <c r="AA3442" i="1" s="1"/>
  <c r="Z3446" i="1"/>
  <c r="V3446" i="1"/>
  <c r="AA3446" i="1" s="1"/>
  <c r="Z3450" i="1"/>
  <c r="V3450" i="1"/>
  <c r="AA3450" i="1" s="1"/>
  <c r="Z3391" i="1"/>
  <c r="V3391" i="1"/>
  <c r="AA3391" i="1" s="1"/>
  <c r="Z3395" i="1"/>
  <c r="V3395" i="1"/>
  <c r="AA3395" i="1" s="1"/>
  <c r="Z3399" i="1"/>
  <c r="V3399" i="1"/>
  <c r="AA3399" i="1" s="1"/>
  <c r="Z3403" i="1"/>
  <c r="V3403" i="1"/>
  <c r="AA3403" i="1" s="1"/>
  <c r="Z3407" i="1"/>
  <c r="V3407" i="1"/>
  <c r="AA3407" i="1" s="1"/>
  <c r="Z3411" i="1"/>
  <c r="V3411" i="1"/>
  <c r="AA3411" i="1" s="1"/>
  <c r="Z3415" i="1"/>
  <c r="V3415" i="1"/>
  <c r="AA3415" i="1" s="1"/>
  <c r="Z3419" i="1"/>
  <c r="V3419" i="1"/>
  <c r="AA3419" i="1" s="1"/>
  <c r="Z3423" i="1"/>
  <c r="V3423" i="1"/>
  <c r="AA3423" i="1" s="1"/>
  <c r="Z3427" i="1"/>
  <c r="V3427" i="1"/>
  <c r="AA3427" i="1" s="1"/>
  <c r="Z3431" i="1"/>
  <c r="V3431" i="1"/>
  <c r="AA3431" i="1" s="1"/>
  <c r="Z3435" i="1"/>
  <c r="V3435" i="1"/>
  <c r="AA3435" i="1" s="1"/>
  <c r="Z3439" i="1"/>
  <c r="V3439" i="1"/>
  <c r="AA3439" i="1" s="1"/>
  <c r="Z3443" i="1"/>
  <c r="V3443" i="1"/>
  <c r="AA3443" i="1" s="1"/>
  <c r="Z3447" i="1"/>
  <c r="V3447" i="1"/>
  <c r="AA3447" i="1" s="1"/>
  <c r="AA3729" i="1"/>
  <c r="Z3729" i="1"/>
  <c r="V3455" i="1" l="1"/>
  <c r="AA3455" i="1" s="1"/>
  <c r="Z3455" i="1"/>
  <c r="D7" i="1"/>
  <c r="AA17" i="1"/>
  <c r="AA3532" i="1" l="1"/>
  <c r="U3532" i="1"/>
  <c r="V3535" i="1"/>
  <c r="AA3535" i="1" s="1"/>
  <c r="Z3532" i="1" l="1"/>
  <c r="U3535" i="1"/>
  <c r="Z3535" i="1" s="1"/>
  <c r="D8" i="1" l="1"/>
  <c r="U3731" i="1"/>
  <c r="V3731" i="1" s="1"/>
</calcChain>
</file>

<file path=xl/sharedStrings.xml><?xml version="1.0" encoding="utf-8"?>
<sst xmlns="http://schemas.openxmlformats.org/spreadsheetml/2006/main" count="59489" uniqueCount="12288">
  <si>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</si>
  <si>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</si>
  <si>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</si>
  <si>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</si>
  <si>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</si>
  <si>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</si>
  <si>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</si>
  <si>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</si>
  <si>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</si>
  <si>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</si>
  <si>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</si>
  <si>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</si>
  <si>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</si>
  <si>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</si>
  <si>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</si>
  <si>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</si>
  <si>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</si>
  <si>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</si>
  <si>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</si>
  <si>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</si>
  <si>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</si>
  <si>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</si>
  <si>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</si>
  <si>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</si>
  <si>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</si>
  <si>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</si>
  <si>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</si>
  <si>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</si>
  <si>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
  </si>
  <si>
    <t>2 Т</t>
  </si>
  <si>
    <t>3 Т</t>
  </si>
  <si>
    <t>итого по товарам</t>
  </si>
  <si>
    <t>2.Работы</t>
  </si>
  <si>
    <t>1 Р</t>
  </si>
  <si>
    <t>2 Р</t>
  </si>
  <si>
    <t>3 Р</t>
  </si>
  <si>
    <t>итого по работам</t>
  </si>
  <si>
    <t>3.Услуги</t>
  </si>
  <si>
    <t>1 У</t>
  </si>
  <si>
    <t>2 У</t>
  </si>
  <si>
    <t>3 У</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</si>
  <si>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</si>
  <si>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</si>
  <si>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</si>
  <si>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</si>
  <si>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</si>
  <si>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</si>
  <si>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</si>
  <si>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</si>
  <si>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</si>
  <si>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</si>
  <si>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</si>
  <si>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</si>
  <si>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</si>
  <si>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</si>
  <si>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</si>
  <si>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</si>
  <si>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</si>
  <si>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</si>
  <si>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</si>
  <si>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</si>
  <si>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</si>
  <si>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</si>
  <si>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</si>
  <si>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</si>
  <si>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</si>
  <si>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</si>
  <si>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</si>
  <si>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</si>
  <si>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</si>
  <si>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</si>
  <si>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</si>
  <si>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</si>
  <si>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</si>
  <si>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</si>
  <si>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</si>
  <si>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</si>
  <si>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</si>
  <si>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</si>
  <si>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</si>
  <si>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</si>
  <si>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</si>
  <si>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</si>
  <si>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</si>
  <si>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</si>
  <si>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</si>
  <si>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</si>
  <si>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4 Т</t>
  </si>
  <si>
    <t>5 Т</t>
  </si>
  <si>
    <t>6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</si>
  <si>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</si>
  <si>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</si>
  <si>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</si>
  <si>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</si>
  <si>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</si>
  <si>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</si>
  <si>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</si>
  <si>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</si>
  <si>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</si>
  <si>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</si>
  <si>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</si>
  <si>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</si>
  <si>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</si>
  <si>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</si>
  <si>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</si>
  <si>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</si>
  <si>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</si>
  <si>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</si>
  <si>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</si>
  <si>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</si>
  <si>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</si>
  <si>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</si>
  <si>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</si>
  <si>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</si>
  <si>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</si>
  <si>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</si>
  <si>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</si>
  <si>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</si>
  <si>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</si>
  <si>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</si>
  <si>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</si>
  <si>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</si>
  <si>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</si>
  <si>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</si>
  <si>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</si>
  <si>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</si>
  <si>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</si>
  <si>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</si>
  <si>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</si>
  <si>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</si>
  <si>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</si>
  <si>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</si>
  <si>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</si>
  <si>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</si>
  <si>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</si>
  <si>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</si>
  <si>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</si>
  <si>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</si>
  <si>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</si>
  <si>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</si>
  <si>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</si>
  <si>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</si>
  <si>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</si>
  <si>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</si>
  <si>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</si>
  <si>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</si>
  <si>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</si>
  <si>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</si>
  <si>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</si>
  <si>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</si>
  <si>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</si>
  <si>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</si>
  <si>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</si>
  <si>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</si>
  <si>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</si>
  <si>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</si>
  <si>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</si>
  <si>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</si>
  <si>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</si>
  <si>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</si>
  <si>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</si>
  <si>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</si>
  <si>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</si>
  <si>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</si>
  <si>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</si>
  <si>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</si>
  <si>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</si>
  <si>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</si>
  <si>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</si>
  <si>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</si>
  <si>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</si>
  <si>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</si>
  <si>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</si>
  <si>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</si>
  <si>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</si>
  <si>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</si>
  <si>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</si>
  <si>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</si>
  <si>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</si>
  <si>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</si>
  <si>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</si>
  <si>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</si>
  <si>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</si>
  <si>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</si>
  <si>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</si>
  <si>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</si>
  <si>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</si>
  <si>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</si>
  <si>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</si>
  <si>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</si>
  <si>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</si>
  <si>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</si>
  <si>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</si>
  <si>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</si>
  <si>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</si>
  <si>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</si>
  <si>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</si>
  <si>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</si>
  <si>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</si>
  <si>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</si>
  <si>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</si>
  <si>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</si>
  <si>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</si>
  <si>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</si>
  <si>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</si>
  <si>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</si>
  <si>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</si>
  <si>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</si>
  <si>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</si>
  <si>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</si>
  <si>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</si>
  <si>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</si>
  <si>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</si>
  <si>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</si>
  <si>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</si>
  <si>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</si>
  <si>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</si>
  <si>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</si>
  <si>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</si>
  <si>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138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</si>
  <si>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</si>
  <si>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</si>
  <si>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</si>
  <si>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</si>
  <si>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</si>
  <si>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</si>
  <si>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</si>
  <si>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</si>
  <si>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</si>
  <si>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</si>
  <si>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</si>
  <si>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</si>
  <si>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</si>
  <si>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</si>
  <si>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</si>
  <si>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</si>
  <si>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</si>
  <si>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</si>
  <si>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</si>
  <si>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</si>
  <si>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</si>
  <si>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</si>
  <si>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</si>
  <si>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</si>
  <si>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</si>
  <si>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</si>
  <si>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</si>
  <si>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</si>
  <si>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</si>
  <si>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</si>
  <si>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</si>
  <si>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</si>
  <si>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</si>
  <si>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</si>
  <si>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</si>
  <si>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</si>
  <si>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</si>
  <si>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</si>
  <si>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</si>
  <si>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</si>
  <si>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</si>
  <si>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</si>
  <si>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</si>
  <si>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</si>
  <si>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</si>
  <si>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</si>
  <si>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</si>
  <si>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</si>
  <si>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</si>
  <si>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</si>
  <si>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</si>
  <si>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</si>
  <si>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</si>
  <si>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</si>
  <si>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</si>
  <si>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</si>
  <si>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</si>
  <si>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</si>
  <si>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</si>
  <si>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</si>
  <si>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</si>
  <si>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</si>
  <si>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</si>
  <si>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</si>
  <si>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</si>
  <si>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</si>
  <si>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</si>
  <si>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</si>
  <si>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</si>
  <si>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</si>
  <si>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</si>
  <si>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</si>
  <si>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</si>
  <si>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</si>
  <si>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</si>
  <si>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</si>
  <si>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</si>
  <si>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</si>
  <si>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</si>
  <si>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</si>
  <si>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</si>
  <si>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</si>
  <si>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</si>
  <si>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</si>
  <si>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</si>
  <si>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</si>
  <si>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</si>
  <si>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</si>
  <si>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</si>
  <si>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</si>
  <si>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</si>
  <si>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</si>
  <si>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</si>
  <si>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</si>
  <si>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</si>
  <si>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</si>
  <si>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</si>
  <si>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</si>
  <si>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</si>
  <si>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</si>
  <si>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</si>
  <si>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</si>
  <si>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</si>
  <si>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</si>
  <si>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</si>
  <si>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</si>
  <si>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</si>
  <si>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</si>
  <si>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</si>
  <si>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</si>
  <si>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</si>
  <si>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</si>
  <si>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</si>
  <si>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</si>
  <si>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</si>
  <si>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</si>
  <si>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</si>
  <si>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</si>
  <si>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</si>
  <si>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</si>
  <si>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</si>
  <si>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</si>
  <si>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</si>
  <si>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</si>
  <si>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</si>
  <si>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</si>
  <si>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</si>
  <si>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</si>
  <si>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</si>
  <si>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</si>
  <si>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</si>
  <si>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</si>
  <si>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</si>
  <si>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</si>
  <si>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</si>
  <si>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</si>
  <si>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</si>
  <si>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</si>
  <si>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</si>
  <si>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</si>
  <si>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</si>
  <si>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</si>
  <si>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</si>
  <si>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</si>
  <si>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</si>
  <si>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</si>
  <si>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</si>
  <si>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</si>
  <si>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</si>
  <si>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</si>
  <si>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</si>
  <si>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</si>
  <si>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</si>
  <si>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</si>
  <si>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</si>
  <si>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</si>
  <si>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</si>
  <si>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</si>
  <si>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</si>
  <si>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</si>
  <si>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</si>
  <si>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</si>
  <si>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</si>
  <si>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</si>
  <si>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</si>
  <si>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</si>
  <si>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</si>
  <si>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</si>
  <si>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</si>
  <si>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</si>
  <si>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</si>
  <si>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</si>
  <si>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</si>
  <si>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</si>
  <si>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</si>
  <si>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</si>
  <si>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</si>
  <si>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</si>
  <si>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</si>
  <si>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</si>
  <si>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</si>
  <si>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</si>
  <si>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</si>
  <si>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</si>
  <si>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</si>
  <si>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</si>
  <si>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</si>
  <si>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</si>
  <si>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</si>
  <si>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</si>
  <si>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</si>
  <si>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</si>
  <si>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</si>
  <si>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</si>
  <si>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</si>
  <si>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</si>
  <si>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</si>
  <si>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</si>
  <si>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</si>
  <si>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</si>
  <si>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</si>
  <si>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</si>
  <si>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</si>
  <si>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</si>
  <si>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</si>
  <si>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</si>
  <si>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</si>
  <si>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</si>
  <si>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</si>
  <si>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</si>
  <si>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</si>
  <si>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</si>
  <si>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</si>
  <si>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</si>
  <si>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</si>
  <si>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</si>
  <si>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</si>
  <si>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</si>
  <si>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</si>
  <si>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</si>
  <si>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</si>
  <si>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</si>
  <si>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</si>
  <si>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</si>
  <si>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</si>
  <si>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</si>
  <si>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</si>
  <si>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</si>
  <si>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</si>
  <si>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</si>
  <si>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</si>
  <si>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</si>
  <si>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</si>
  <si>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</si>
  <si>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</si>
  <si>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</si>
  <si>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</si>
  <si>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</si>
  <si>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</si>
  <si>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</si>
  <si>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</si>
  <si>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</si>
  <si>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</si>
  <si>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</si>
  <si>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</si>
  <si>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</si>
  <si>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</si>
  <si>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</si>
  <si>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</si>
  <si>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</si>
  <si>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</si>
  <si>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</si>
  <si>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</si>
  <si>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</si>
  <si>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</si>
  <si>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</si>
  <si>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</si>
  <si>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</si>
  <si>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</si>
  <si>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</si>
  <si>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</si>
  <si>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</si>
  <si>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</si>
  <si>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</si>
  <si>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</si>
  <si>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</si>
  <si>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</si>
  <si>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</si>
  <si>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</si>
  <si>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</si>
  <si>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</si>
  <si>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</si>
  <si>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</si>
  <si>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</si>
  <si>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</si>
  <si>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</si>
  <si>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</si>
  <si>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</si>
  <si>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</si>
  <si>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</si>
  <si>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</si>
  <si>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</si>
  <si>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</si>
  <si>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</si>
  <si>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</si>
  <si>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</si>
  <si>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</si>
  <si>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</si>
  <si>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</si>
  <si>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</si>
  <si>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</si>
  <si>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</si>
  <si>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</si>
  <si>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</si>
  <si>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</si>
  <si>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</si>
  <si>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</si>
  <si>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</si>
  <si>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</si>
  <si>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</si>
  <si>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</si>
  <si>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</si>
  <si>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</si>
  <si>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</si>
  <si>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</si>
  <si>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</si>
  <si>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</si>
  <si>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</si>
  <si>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</si>
  <si>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</si>
  <si>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</si>
  <si>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</si>
  <si>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</si>
  <si>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</si>
  <si>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</si>
  <si>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</si>
  <si>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</si>
  <si>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</si>
  <si>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</si>
  <si>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</si>
  <si>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</si>
  <si>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</si>
  <si>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</si>
  <si>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</si>
  <si>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</si>
  <si>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</si>
  <si>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</si>
  <si>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</si>
  <si>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</si>
  <si>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</si>
  <si>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</si>
  <si>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</si>
  <si>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</si>
  <si>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</si>
  <si>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</si>
  <si>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</si>
  <si>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</si>
  <si>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</si>
  <si>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</si>
  <si>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</si>
  <si>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</si>
  <si>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</si>
  <si>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</si>
  <si>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</si>
  <si>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</si>
  <si>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</si>
  <si>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</si>
  <si>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</si>
  <si>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</si>
  <si>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</si>
  <si>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</si>
  <si>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</si>
  <si>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</si>
  <si>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</si>
  <si>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</si>
  <si>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</si>
  <si>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</si>
  <si>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</si>
  <si>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</si>
  <si>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</si>
  <si>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</si>
  <si>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</si>
  <si>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</si>
  <si>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</si>
  <si>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</si>
  <si>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</si>
  <si>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</si>
  <si>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</si>
  <si>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</si>
  <si>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</si>
  <si>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</si>
  <si>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</si>
  <si>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</si>
  <si>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</si>
  <si>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</si>
  <si>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</si>
  <si>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</si>
  <si>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</si>
  <si>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</si>
  <si>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</si>
  <si>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</si>
  <si>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</si>
  <si>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</si>
  <si>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</si>
  <si>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</si>
  <si>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</si>
  <si>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</si>
  <si>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</si>
  <si>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</si>
  <si>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</si>
  <si>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</si>
  <si>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</si>
  <si>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</si>
  <si>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</si>
  <si>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</si>
  <si>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</si>
  <si>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</si>
  <si>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</si>
  <si>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</si>
  <si>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</si>
  <si>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</si>
  <si>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</si>
  <si>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</si>
  <si>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</si>
  <si>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</si>
  <si>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</si>
  <si>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</si>
  <si>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</si>
  <si>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</si>
  <si>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</si>
  <si>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</si>
  <si>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</si>
  <si>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</si>
  <si>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</si>
  <si>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</si>
  <si>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</si>
  <si>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</si>
  <si>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</si>
  <si>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</si>
  <si>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</si>
  <si>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</si>
  <si>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</si>
  <si>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</si>
  <si>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</si>
  <si>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</si>
  <si>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</si>
  <si>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</si>
  <si>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</si>
  <si>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</si>
  <si>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</si>
  <si>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</si>
  <si>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</si>
  <si>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</si>
  <si>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</si>
  <si>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</si>
  <si>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</si>
  <si>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</si>
  <si>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</si>
  <si>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</si>
  <si>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</si>
  <si>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</si>
  <si>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</si>
  <si>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</si>
  <si>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</si>
  <si>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</si>
  <si>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</si>
  <si>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</si>
  <si>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</si>
  <si>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</si>
  <si>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</si>
  <si>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</si>
  <si>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</si>
  <si>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</si>
  <si>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</si>
  <si>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</si>
  <si>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</si>
  <si>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</si>
  <si>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</si>
  <si>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</si>
  <si>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</si>
  <si>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</si>
  <si>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</si>
  <si>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</si>
  <si>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</si>
  <si>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</si>
  <si>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</si>
  <si>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</si>
  <si>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</si>
  <si>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</si>
  <si>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</si>
  <si>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</si>
  <si>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</si>
  <si>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</si>
  <si>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</si>
  <si>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</si>
  <si>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</si>
  <si>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</si>
  <si>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</si>
  <si>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</si>
  <si>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</si>
  <si>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</si>
  <si>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</si>
  <si>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</si>
  <si>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</si>
  <si>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</si>
  <si>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</si>
  <si>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</si>
  <si>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</si>
  <si>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</si>
  <si>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</si>
  <si>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</si>
  <si>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</si>
  <si>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</si>
  <si>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</si>
  <si>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</si>
  <si>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</si>
  <si>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</si>
  <si>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</si>
  <si>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</si>
  <si>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</si>
  <si>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</si>
  <si>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</si>
  <si>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</si>
  <si>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</si>
  <si>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</si>
  <si>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</si>
  <si>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</si>
  <si>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</si>
  <si>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</si>
  <si>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</si>
  <si>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</si>
  <si>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</si>
  <si>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</si>
  <si>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</si>
  <si>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</si>
  <si>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</si>
  <si>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</si>
  <si>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</si>
  <si>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</si>
  <si>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</si>
  <si>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</si>
  <si>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</si>
  <si>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</si>
  <si>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</si>
  <si>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</si>
  <si>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</si>
  <si>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</si>
  <si>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</si>
  <si>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</si>
  <si>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</si>
  <si>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</si>
  <si>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</si>
  <si>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</si>
  <si>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</si>
  <si>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</si>
  <si>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</si>
  <si>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</si>
  <si>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</si>
  <si>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</si>
  <si>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</si>
  <si>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</si>
  <si>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</si>
  <si>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</si>
  <si>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</si>
  <si>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</si>
  <si>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</si>
  <si>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</si>
  <si>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</si>
  <si>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</si>
  <si>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</si>
  <si>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</si>
  <si>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</si>
  <si>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</si>
  <si>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</si>
  <si>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</si>
  <si>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</si>
  <si>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</si>
  <si>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</si>
  <si>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</si>
  <si>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</si>
  <si>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</si>
  <si>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</si>
  <si>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</si>
  <si>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</si>
  <si>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</si>
  <si>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</si>
  <si>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</si>
  <si>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</si>
  <si>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</si>
  <si>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</si>
  <si>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</si>
  <si>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</si>
  <si>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</si>
  <si>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</si>
  <si>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</si>
  <si>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</si>
  <si>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</si>
  <si>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</si>
  <si>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</si>
  <si>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</si>
  <si>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</si>
  <si>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</si>
  <si>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</si>
  <si>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</si>
  <si>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</si>
  <si>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</si>
  <si>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</si>
  <si>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</si>
  <si>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</si>
  <si>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</si>
  <si>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</si>
  <si>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</si>
  <si>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</si>
  <si>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</si>
  <si>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</si>
  <si>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</si>
  <si>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</si>
  <si>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</si>
  <si>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</si>
  <si>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</si>
  <si>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</si>
  <si>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</si>
  <si>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</si>
  <si>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</si>
  <si>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</si>
  <si>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</si>
  <si>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</si>
  <si>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</si>
  <si>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</si>
  <si>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</si>
  <si>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</si>
  <si>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</si>
  <si>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</si>
  <si>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</si>
  <si>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</si>
  <si>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</si>
  <si>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</si>
  <si>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</si>
  <si>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</si>
  <si>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</si>
  <si>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</si>
  <si>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</si>
  <si>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</si>
  <si>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</si>
  <si>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</si>
  <si>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</si>
  <si>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</si>
  <si>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</si>
  <si>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</si>
  <si>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</si>
  <si>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</si>
  <si>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</si>
  <si>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</si>
  <si>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</si>
  <si>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</si>
  <si>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</si>
  <si>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</si>
  <si>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</si>
  <si>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</si>
  <si>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</si>
  <si>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</si>
  <si>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</si>
  <si>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</si>
  <si>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</si>
  <si>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</si>
  <si>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</si>
  <si>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</si>
  <si>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</si>
  <si>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</si>
  <si>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</si>
  <si>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</si>
  <si>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</si>
  <si>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</si>
  <si>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</si>
  <si>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</si>
  <si>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</si>
  <si>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</si>
  <si>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</si>
  <si>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</si>
  <si>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</si>
  <si>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</si>
  <si>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</si>
  <si>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</si>
  <si>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</si>
  <si>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</si>
  <si>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</si>
  <si>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</si>
  <si>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</si>
  <si>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</si>
  <si>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</si>
  <si>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</si>
  <si>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</si>
  <si>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</si>
  <si>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</si>
  <si>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</si>
  <si>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</si>
  <si>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</si>
  <si>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</si>
  <si>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</si>
  <si>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</si>
  <si>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</si>
  <si>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</si>
  <si>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</si>
  <si>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</si>
  <si>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</si>
  <si>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</si>
  <si>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</si>
  <si>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</si>
  <si>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</si>
  <si>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</si>
  <si>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</si>
  <si>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</si>
  <si>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</si>
  <si>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</si>
  <si>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</si>
  <si>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</si>
  <si>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</si>
  <si>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</si>
  <si>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</si>
  <si>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</si>
  <si>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</si>
  <si>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</si>
  <si>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</si>
  <si>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</si>
  <si>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</si>
  <si>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</si>
  <si>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</si>
  <si>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</si>
  <si>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</si>
  <si>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</si>
  <si>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</si>
  <si>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</si>
  <si>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</si>
  <si>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</si>
  <si>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</si>
  <si>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</si>
  <si>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</si>
  <si>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</si>
  <si>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</si>
  <si>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</si>
  <si>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</si>
  <si>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</si>
  <si>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</si>
  <si>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</si>
  <si>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</si>
  <si>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</si>
  <si>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</si>
  <si>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</si>
  <si>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</si>
  <si>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</si>
  <si>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</si>
  <si>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</si>
  <si>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</si>
  <si>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</si>
  <si>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</si>
  <si>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</si>
  <si>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</si>
  <si>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</si>
  <si>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</si>
  <si>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</si>
  <si>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</si>
  <si>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</si>
  <si>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</si>
  <si>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</si>
  <si>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</si>
  <si>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</si>
  <si>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</si>
  <si>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</si>
  <si>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</si>
  <si>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</si>
  <si>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</si>
  <si>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</si>
  <si>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</si>
  <si>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</si>
  <si>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</si>
  <si>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</si>
  <si>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</si>
  <si>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</si>
  <si>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</si>
  <si>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</si>
  <si>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</si>
  <si>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</si>
  <si>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</si>
  <si>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</si>
  <si>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</si>
  <si>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</si>
  <si>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</si>
  <si>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</si>
  <si>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</si>
  <si>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</si>
  <si>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</si>
  <si>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</si>
  <si>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</si>
  <si>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</si>
  <si>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</si>
  <si>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</si>
  <si>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</si>
  <si>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</si>
  <si>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</si>
  <si>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</si>
  <si>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</si>
  <si>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</si>
  <si>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</si>
  <si>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</si>
  <si>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</si>
  <si>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</si>
  <si>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</si>
  <si>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</si>
  <si>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</si>
  <si>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</si>
  <si>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</si>
  <si>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</si>
  <si>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</si>
  <si>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</si>
  <si>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</si>
  <si>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</si>
  <si>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</si>
  <si>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</si>
  <si>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</si>
  <si>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</si>
  <si>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</si>
  <si>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</si>
  <si>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</si>
  <si>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</si>
  <si>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</si>
  <si>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</si>
  <si>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</si>
  <si>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</si>
  <si>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</si>
  <si>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</si>
  <si>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</si>
  <si>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</si>
  <si>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</si>
  <si>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</si>
  <si>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</si>
  <si>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</si>
  <si>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</si>
  <si>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</si>
  <si>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</si>
  <si>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</si>
  <si>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</si>
  <si>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</si>
  <si>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</si>
  <si>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</si>
  <si>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</si>
  <si>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</si>
  <si>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</si>
  <si>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</si>
  <si>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</si>
  <si>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</si>
  <si>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</si>
  <si>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</si>
  <si>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</si>
  <si>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</si>
  <si>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</si>
  <si>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</si>
  <si>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</si>
  <si>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</si>
  <si>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</si>
  <si>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</si>
  <si>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</si>
  <si>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</si>
  <si>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</si>
  <si>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</si>
  <si>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</si>
  <si>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</si>
  <si>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</si>
  <si>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</si>
  <si>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</si>
  <si>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</si>
  <si>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</si>
  <si>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</si>
  <si>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</si>
  <si>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</si>
  <si>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</si>
  <si>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</si>
  <si>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</si>
  <si>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</si>
  <si>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</si>
  <si>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</si>
  <si>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</si>
  <si>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</si>
  <si>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</si>
  <si>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</si>
  <si>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</si>
  <si>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</si>
  <si>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</si>
  <si>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</si>
  <si>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</si>
  <si>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</si>
  <si>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</si>
  <si>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</si>
  <si>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</si>
  <si>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</si>
  <si>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</si>
  <si>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</si>
  <si>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</si>
  <si>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</si>
  <si>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</si>
  <si>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</si>
  <si>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</si>
  <si>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</si>
  <si>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</si>
  <si>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</si>
  <si>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</si>
  <si>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</si>
  <si>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</si>
  <si>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</si>
  <si>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</si>
  <si>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</si>
  <si>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</si>
  <si>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</si>
  <si>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</si>
  <si>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</si>
  <si>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</si>
  <si>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</si>
  <si>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</si>
  <si>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</si>
  <si>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</si>
  <si>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</si>
  <si>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</si>
  <si>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</si>
  <si>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</si>
  <si>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</si>
  <si>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</si>
  <si>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</si>
  <si>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</si>
  <si>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</si>
  <si>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</si>
  <si>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</si>
  <si>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</si>
  <si>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</si>
  <si>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</si>
  <si>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</si>
  <si>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</si>
  <si>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</si>
  <si>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</si>
  <si>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</si>
  <si>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</si>
  <si>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</si>
  <si>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</si>
  <si>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</si>
  <si>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</si>
  <si>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</si>
  <si>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</si>
  <si>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</si>
  <si>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</si>
  <si>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</si>
  <si>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</si>
  <si>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</si>
  <si>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</si>
  <si>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</si>
  <si>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</si>
  <si>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</si>
  <si>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</si>
  <si>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</si>
  <si>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</si>
  <si>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</si>
  <si>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</si>
  <si>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</si>
  <si>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</si>
  <si>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</si>
  <si>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</si>
  <si>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</si>
  <si>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</si>
  <si>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</si>
  <si>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</si>
  <si>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</si>
  <si>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</si>
  <si>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</si>
  <si>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</si>
  <si>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</si>
  <si>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</si>
  <si>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</si>
  <si>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</si>
  <si>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</si>
  <si>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</si>
  <si>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</si>
  <si>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</si>
  <si>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</si>
  <si>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</si>
  <si>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</si>
  <si>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</si>
  <si>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</si>
  <si>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</si>
  <si>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</si>
  <si>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</si>
  <si>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</si>
  <si>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</si>
  <si>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</si>
  <si>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</si>
  <si>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</si>
  <si>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</si>
  <si>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</si>
  <si>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</si>
  <si>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</si>
  <si>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</si>
  <si>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</si>
  <si>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</si>
  <si>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</si>
  <si>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</si>
  <si>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</si>
  <si>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</si>
  <si>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</si>
  <si>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</si>
  <si>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</si>
  <si>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</si>
  <si>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</si>
  <si>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</si>
  <si>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</si>
  <si>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</si>
  <si>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</si>
  <si>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</si>
  <si>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</si>
  <si>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</si>
  <si>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</si>
  <si>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</si>
  <si>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1142 Т</t>
  </si>
  <si>
    <t>1143 Т</t>
  </si>
  <si>
    <t>1144 Т</t>
  </si>
  <si>
    <t>1145 Т</t>
  </si>
  <si>
    <t>1146 Т</t>
  </si>
  <si>
    <t>1147 Т</t>
  </si>
  <si>
    <t>1148 Т</t>
  </si>
  <si>
    <t>1149 Т</t>
  </si>
  <si>
    <t>1150 Т</t>
  </si>
  <si>
    <t>1151 Т</t>
  </si>
  <si>
    <t>1152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</si>
  <si>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</si>
  <si>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</si>
  <si>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</si>
  <si>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</si>
  <si>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</si>
  <si>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</si>
  <si>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</si>
  <si>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</si>
  <si>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</si>
  <si>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</si>
  <si>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</si>
  <si>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</si>
  <si>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</si>
  <si>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</si>
  <si>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</si>
  <si>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</si>
  <si>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</si>
  <si>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</si>
  <si>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</si>
  <si>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</si>
  <si>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</si>
  <si>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</si>
  <si>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</si>
  <si>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</si>
  <si>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</si>
  <si>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</si>
  <si>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</si>
  <si>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</si>
  <si>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</si>
  <si>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</si>
  <si>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</si>
  <si>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</si>
  <si>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</si>
  <si>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</si>
  <si>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</si>
  <si>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</si>
  <si>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</si>
  <si>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</si>
  <si>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</si>
  <si>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</si>
  <si>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</si>
  <si>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</si>
  <si>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</si>
  <si>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</si>
  <si>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</si>
  <si>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</si>
  <si>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</si>
  <si>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</si>
  <si>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</si>
  <si>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</si>
  <si>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</si>
  <si>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</si>
  <si>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</si>
  <si>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</si>
  <si>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</si>
  <si>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</si>
  <si>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</si>
  <si>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</si>
  <si>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</si>
  <si>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</si>
  <si>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</si>
  <si>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</si>
  <si>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</si>
  <si>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</si>
  <si>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</si>
  <si>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</si>
  <si>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</si>
  <si>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</si>
  <si>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</si>
  <si>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</si>
  <si>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</si>
  <si>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</si>
  <si>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</si>
  <si>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</si>
  <si>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</si>
  <si>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</si>
  <si>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</si>
  <si>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</si>
  <si>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</si>
  <si>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</si>
  <si>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</si>
  <si>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</si>
  <si>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</si>
  <si>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</si>
  <si>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</si>
  <si>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</si>
  <si>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</si>
  <si>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</si>
  <si>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</si>
  <si>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</si>
  <si>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</si>
  <si>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</si>
  <si>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</si>
  <si>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</si>
  <si>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</si>
  <si>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</si>
  <si>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</si>
  <si>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</si>
  <si>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</si>
  <si>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</si>
  <si>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</si>
  <si>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</si>
  <si>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</si>
  <si>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</si>
  <si>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</si>
  <si>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</si>
  <si>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</si>
  <si>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</si>
  <si>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</si>
  <si>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</si>
  <si>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</si>
  <si>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</si>
  <si>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</si>
  <si>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</si>
  <si>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</si>
  <si>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</si>
  <si>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</si>
  <si>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</si>
  <si>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</si>
  <si>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</si>
  <si>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</si>
  <si>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</si>
  <si>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</si>
  <si>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</si>
  <si>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</si>
  <si>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</si>
  <si>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</si>
  <si>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</si>
  <si>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</si>
  <si>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</si>
  <si>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</si>
  <si>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</si>
  <si>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</si>
  <si>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</si>
  <si>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</si>
  <si>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</si>
  <si>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</si>
  <si>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</si>
  <si>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</si>
  <si>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</si>
  <si>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</si>
  <si>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</si>
  <si>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</si>
  <si>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</si>
  <si>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</si>
  <si>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</si>
  <si>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</si>
  <si>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</si>
  <si>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</si>
  <si>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</si>
  <si>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</si>
  <si>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</si>
  <si>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</si>
  <si>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</si>
  <si>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</si>
  <si>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</si>
  <si>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</si>
  <si>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</si>
  <si>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</si>
  <si>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</si>
  <si>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</si>
  <si>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</si>
  <si>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</si>
  <si>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</si>
  <si>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</si>
  <si>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</si>
  <si>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</si>
  <si>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</si>
  <si>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</si>
  <si>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</si>
  <si>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</si>
  <si>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</si>
  <si>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</si>
  <si>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</si>
  <si>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</si>
  <si>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</si>
  <si>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</si>
  <si>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</si>
  <si>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</si>
  <si>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</si>
  <si>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</si>
  <si>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</si>
  <si>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</si>
  <si>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</si>
  <si>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</si>
  <si>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</si>
  <si>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</si>
  <si>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</si>
  <si>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</si>
  <si>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</si>
  <si>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</si>
  <si>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</si>
  <si>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</si>
  <si>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</si>
  <si>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</si>
  <si>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</si>
  <si>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</si>
  <si>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</si>
  <si>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</si>
  <si>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</si>
  <si>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</si>
  <si>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</si>
  <si>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</si>
  <si>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</si>
  <si>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</si>
  <si>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</si>
  <si>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</si>
  <si>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</si>
  <si>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</si>
  <si>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</si>
  <si>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</si>
  <si>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</si>
  <si>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</si>
  <si>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</si>
  <si>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</si>
  <si>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</si>
  <si>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</si>
  <si>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</si>
  <si>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</si>
  <si>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</si>
  <si>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</si>
  <si>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</si>
  <si>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</si>
  <si>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</si>
  <si>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</si>
  <si>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</si>
  <si>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</si>
  <si>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</si>
  <si>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</si>
  <si>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</si>
  <si>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</si>
  <si>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</si>
  <si>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</si>
  <si>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</si>
  <si>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</si>
  <si>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</si>
  <si>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</si>
  <si>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</si>
  <si>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</si>
  <si>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</si>
  <si>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</si>
  <si>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</si>
  <si>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</si>
  <si>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</si>
  <si>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</si>
  <si>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</si>
  <si>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</si>
  <si>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</si>
  <si>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</si>
  <si>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</si>
  <si>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</si>
  <si>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</si>
  <si>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</si>
  <si>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</si>
  <si>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</si>
  <si>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</si>
  <si>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</si>
  <si>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</si>
  <si>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</si>
  <si>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</si>
  <si>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</si>
  <si>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</si>
  <si>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</si>
  <si>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</si>
  <si>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</si>
  <si>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</si>
  <si>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</si>
  <si>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</si>
  <si>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</si>
  <si>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</si>
  <si>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</si>
  <si>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</si>
  <si>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</si>
  <si>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</si>
  <si>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</si>
  <si>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</si>
  <si>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</si>
  <si>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</si>
  <si>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</si>
  <si>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</si>
  <si>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</si>
  <si>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</si>
  <si>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</si>
  <si>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</si>
  <si>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</si>
  <si>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</si>
  <si>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</si>
  <si>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</si>
  <si>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</si>
  <si>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</si>
  <si>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</si>
  <si>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</si>
  <si>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</si>
  <si>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</si>
  <si>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</si>
  <si>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</si>
  <si>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</si>
  <si>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</si>
  <si>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</si>
  <si>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</si>
  <si>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</si>
  <si>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</si>
  <si>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</si>
  <si>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</si>
  <si>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</si>
  <si>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</si>
  <si>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</si>
  <si>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</si>
  <si>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</si>
  <si>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</si>
  <si>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</si>
  <si>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</si>
  <si>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</si>
  <si>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</si>
  <si>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</si>
  <si>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</si>
  <si>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</si>
  <si>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</si>
  <si>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</si>
  <si>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</si>
  <si>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</si>
  <si>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</si>
  <si>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</si>
  <si>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</si>
  <si>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</si>
  <si>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</si>
  <si>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</si>
  <si>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</si>
  <si>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</si>
  <si>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</si>
  <si>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</si>
  <si>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</si>
  <si>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</si>
  <si>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</si>
  <si>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</si>
  <si>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</si>
  <si>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</si>
  <si>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</si>
  <si>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</si>
  <si>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</si>
  <si>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</si>
  <si>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</si>
  <si>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</si>
  <si>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</si>
  <si>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</si>
  <si>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</si>
  <si>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</si>
  <si>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</si>
  <si>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</si>
  <si>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</si>
  <si>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</si>
  <si>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</si>
  <si>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</si>
  <si>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</si>
  <si>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</si>
  <si>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</si>
  <si>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</si>
  <si>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</si>
  <si>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</si>
  <si>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</si>
  <si>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</si>
  <si>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</si>
  <si>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</si>
  <si>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</si>
  <si>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</si>
  <si>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</si>
  <si>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</si>
  <si>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</si>
  <si>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</si>
  <si>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</si>
  <si>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</si>
  <si>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</si>
  <si>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</si>
  <si>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</si>
  <si>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</si>
  <si>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</si>
  <si>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</si>
  <si>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</si>
  <si>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</si>
  <si>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</si>
  <si>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</si>
  <si>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</si>
  <si>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</si>
  <si>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</si>
  <si>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</si>
  <si>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</si>
  <si>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</si>
  <si>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</si>
  <si>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1551 Т</t>
  </si>
  <si>
    <t>1552 Т</t>
  </si>
  <si>
    <t>1553 Т</t>
  </si>
  <si>
    <t>1554 Т</t>
  </si>
  <si>
    <t>1555 Т</t>
  </si>
  <si>
    <t>1556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</si>
  <si>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</si>
  <si>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</si>
  <si>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</si>
  <si>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</si>
  <si>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</si>
  <si>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</si>
  <si>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</si>
  <si>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</si>
  <si>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</si>
  <si>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</si>
  <si>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</si>
  <si>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</si>
  <si>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</si>
  <si>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</si>
  <si>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</si>
  <si>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</si>
  <si>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</si>
  <si>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</si>
  <si>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</si>
  <si>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</si>
  <si>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</si>
  <si>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</si>
  <si>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</si>
  <si>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</si>
  <si>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</si>
  <si>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</si>
  <si>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</si>
  <si>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</si>
  <si>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</si>
  <si>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</si>
  <si>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</si>
  <si>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</si>
  <si>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</si>
  <si>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</si>
  <si>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</si>
  <si>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</si>
  <si>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</si>
  <si>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</si>
  <si>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</si>
  <si>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</si>
  <si>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</si>
  <si>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</si>
  <si>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</si>
  <si>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</si>
  <si>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</si>
  <si>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</si>
  <si>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</si>
  <si>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</si>
  <si>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</si>
  <si>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</si>
  <si>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</si>
  <si>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</si>
  <si>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</si>
  <si>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</si>
  <si>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</si>
  <si>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</si>
  <si>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</si>
  <si>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</si>
  <si>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</si>
  <si>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</si>
  <si>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</si>
  <si>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</si>
  <si>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</si>
  <si>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</si>
  <si>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</si>
  <si>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</si>
  <si>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</si>
  <si>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</si>
  <si>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</si>
  <si>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</si>
  <si>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</si>
  <si>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</si>
  <si>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</si>
  <si>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</si>
  <si>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</si>
  <si>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</si>
  <si>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1637 Т</t>
  </si>
  <si>
    <t>1638 Т</t>
  </si>
  <si>
    <t>1639 Т</t>
  </si>
  <si>
    <t>1641 Т</t>
  </si>
  <si>
    <t>1642 Т</t>
  </si>
  <si>
    <t>1643 Т</t>
  </si>
  <si>
    <t>1644 Т</t>
  </si>
  <si>
    <t>1645 Т</t>
  </si>
  <si>
    <t>1646 Т</t>
  </si>
  <si>
    <t>1647 Т</t>
  </si>
  <si>
    <t>1648 Т</t>
  </si>
  <si>
    <t>1649 Т</t>
  </si>
  <si>
    <t>1650 Т</t>
  </si>
  <si>
    <t>1651 Т</t>
  </si>
  <si>
    <t>1652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</si>
  <si>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</si>
  <si>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</si>
  <si>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</si>
  <si>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</si>
  <si>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</si>
  <si>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</si>
  <si>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</si>
  <si>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</si>
  <si>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</si>
  <si>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</si>
  <si>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</si>
  <si>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</si>
  <si>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</si>
  <si>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</si>
  <si>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</si>
  <si>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</si>
  <si>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</si>
  <si>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</si>
  <si>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</si>
  <si>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</si>
  <si>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</si>
  <si>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</si>
  <si>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</si>
  <si>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</si>
  <si>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</si>
  <si>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</si>
  <si>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</si>
  <si>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</si>
  <si>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</si>
  <si>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</si>
  <si>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</si>
  <si>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</si>
  <si>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</si>
  <si>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</si>
  <si>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</si>
  <si>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</si>
  <si>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</si>
  <si>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</si>
  <si>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</si>
  <si>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</si>
  <si>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</si>
  <si>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</si>
  <si>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</si>
  <si>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</si>
  <si>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</si>
  <si>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</si>
  <si>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</si>
  <si>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</si>
  <si>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</si>
  <si>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</si>
  <si>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</si>
  <si>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</si>
  <si>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</si>
  <si>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</si>
  <si>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</si>
  <si>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</si>
  <si>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</si>
  <si>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</si>
  <si>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</si>
  <si>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</si>
  <si>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</si>
  <si>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</si>
  <si>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</si>
  <si>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</si>
  <si>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</si>
  <si>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</si>
  <si>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</si>
  <si>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</si>
  <si>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</si>
  <si>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</si>
  <si>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</si>
  <si>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</si>
  <si>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</si>
  <si>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</si>
  <si>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</si>
  <si>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</si>
  <si>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</si>
  <si>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</si>
  <si>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</si>
  <si>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</si>
  <si>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</si>
  <si>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</si>
  <si>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</si>
  <si>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</si>
  <si>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</si>
  <si>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</si>
  <si>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</si>
  <si>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</si>
  <si>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</si>
  <si>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</si>
  <si>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</si>
  <si>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</si>
  <si>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</si>
  <si>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</si>
  <si>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</si>
  <si>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</si>
  <si>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</si>
  <si>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</si>
  <si>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</si>
  <si>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</si>
  <si>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</si>
  <si>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</si>
  <si>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</si>
  <si>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</si>
  <si>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</si>
  <si>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</si>
  <si>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</si>
  <si>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</si>
  <si>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</si>
  <si>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</si>
  <si>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</si>
  <si>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</si>
  <si>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</si>
  <si>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</si>
  <si>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</si>
  <si>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</si>
  <si>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</si>
  <si>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</si>
  <si>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</si>
  <si>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</si>
  <si>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</si>
  <si>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</si>
  <si>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</si>
  <si>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</si>
  <si>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</si>
  <si>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</si>
  <si>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</si>
  <si>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</si>
  <si>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</si>
  <si>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</si>
  <si>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</si>
  <si>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</si>
  <si>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</si>
  <si>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</si>
  <si>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</si>
  <si>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</si>
  <si>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</si>
  <si>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</si>
  <si>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</si>
  <si>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</si>
  <si>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</si>
  <si>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</si>
  <si>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</si>
  <si>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</si>
  <si>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</si>
  <si>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</si>
  <si>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</si>
  <si>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</si>
  <si>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</si>
  <si>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</si>
  <si>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</si>
  <si>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</si>
  <si>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</si>
  <si>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</si>
  <si>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</si>
  <si>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</si>
  <si>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</si>
  <si>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</si>
  <si>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</si>
  <si>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</si>
  <si>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</si>
  <si>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</si>
  <si>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</si>
  <si>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</si>
  <si>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</si>
  <si>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</si>
  <si>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</si>
  <si>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</si>
  <si>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</si>
  <si>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</si>
  <si>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</si>
  <si>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</si>
  <si>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</si>
  <si>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</si>
  <si>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1835 Т</t>
  </si>
  <si>
    <t>1836 Т</t>
  </si>
  <si>
    <t>1837 Т</t>
  </si>
  <si>
    <t>1838 Т</t>
  </si>
  <si>
    <t>1839 Т</t>
  </si>
  <si>
    <t>1840 Т</t>
  </si>
  <si>
    <t>1841 Т</t>
  </si>
  <si>
    <t>1843 Т</t>
  </si>
  <si>
    <t>1844 Т</t>
  </si>
  <si>
    <t>1845 Т</t>
  </si>
  <si>
    <t>1846 Т</t>
  </si>
  <si>
    <t>1847 Т</t>
  </si>
  <si>
    <t>1848 Т</t>
  </si>
  <si>
    <t>1849 Т</t>
  </si>
  <si>
    <t>1850 Т</t>
  </si>
  <si>
    <t>1851 Т</t>
  </si>
  <si>
    <t>1852 Т</t>
  </si>
  <si>
    <t>1853 Т</t>
  </si>
  <si>
    <t>1854 Т</t>
  </si>
  <si>
    <t>1855 Т</t>
  </si>
  <si>
    <t>1856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</si>
  <si>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</si>
  <si>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</si>
  <si>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</si>
  <si>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</si>
  <si>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</si>
  <si>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</si>
  <si>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</si>
  <si>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</si>
  <si>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</si>
  <si>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</si>
  <si>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</si>
  <si>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</si>
  <si>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</si>
  <si>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</si>
  <si>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</si>
  <si>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</si>
  <si>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</si>
  <si>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</si>
  <si>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</si>
  <si>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</si>
  <si>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</si>
  <si>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</si>
  <si>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</si>
  <si>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</si>
  <si>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</si>
  <si>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</si>
  <si>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</si>
  <si>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</si>
  <si>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</si>
  <si>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</si>
  <si>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</si>
  <si>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</si>
  <si>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</si>
  <si>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</si>
  <si>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</si>
  <si>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</si>
  <si>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</si>
  <si>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</si>
  <si>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</si>
  <si>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</si>
  <si>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</si>
  <si>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</si>
  <si>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</si>
  <si>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</si>
  <si>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</si>
  <si>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</si>
  <si>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</si>
  <si>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</si>
  <si>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</si>
  <si>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</si>
  <si>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</si>
  <si>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</si>
  <si>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</si>
  <si>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</si>
  <si>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</si>
  <si>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</si>
  <si>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</si>
  <si>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</si>
  <si>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</si>
  <si>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</si>
  <si>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</si>
  <si>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</si>
  <si>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</si>
  <si>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</si>
  <si>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</si>
  <si>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</si>
  <si>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</si>
  <si>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</si>
  <si>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</si>
  <si>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</si>
  <si>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</si>
  <si>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</si>
  <si>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</si>
  <si>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</si>
  <si>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</si>
  <si>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</si>
  <si>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</si>
  <si>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</si>
  <si>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</si>
  <si>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</si>
  <si>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</si>
  <si>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</si>
  <si>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</si>
  <si>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</si>
  <si>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</si>
  <si>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</si>
  <si>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</si>
  <si>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</si>
  <si>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</si>
  <si>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</si>
  <si>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</si>
  <si>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</si>
  <si>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</si>
  <si>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</si>
  <si>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</si>
  <si>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</si>
  <si>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</si>
  <si>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</si>
  <si>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</si>
  <si>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</si>
  <si>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</si>
  <si>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</si>
  <si>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</si>
  <si>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</si>
  <si>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</si>
  <si>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</si>
  <si>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</si>
  <si>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</si>
  <si>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</si>
  <si>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</si>
  <si>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</si>
  <si>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</si>
  <si>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</si>
  <si>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</si>
  <si>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</si>
  <si>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</si>
  <si>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</si>
  <si>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</si>
  <si>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</si>
  <si>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</si>
  <si>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</si>
  <si>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</si>
  <si>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</si>
  <si>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</si>
  <si>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</si>
  <si>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</si>
  <si>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</si>
  <si>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</si>
  <si>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</si>
  <si>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</si>
  <si>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</si>
  <si>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</si>
  <si>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</si>
  <si>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</si>
  <si>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</si>
  <si>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</si>
  <si>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</si>
  <si>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</si>
  <si>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</si>
  <si>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</si>
  <si>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</si>
  <si>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</si>
  <si>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</si>
  <si>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</si>
  <si>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</si>
  <si>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</si>
  <si>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</si>
  <si>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</si>
  <si>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</si>
  <si>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</si>
  <si>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</si>
  <si>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</si>
  <si>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</si>
  <si>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</si>
  <si>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</si>
  <si>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</si>
  <si>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</si>
  <si>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</si>
  <si>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</si>
  <si>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</si>
  <si>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</si>
  <si>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</si>
  <si>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</si>
  <si>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</si>
  <si>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</si>
  <si>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</si>
  <si>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</si>
  <si>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</si>
  <si>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</si>
  <si>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</si>
  <si>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</si>
  <si>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</si>
  <si>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</si>
  <si>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</si>
  <si>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</si>
  <si>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</si>
  <si>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</si>
  <si>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</si>
  <si>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</si>
  <si>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</si>
  <si>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</si>
  <si>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</si>
  <si>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</si>
  <si>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</si>
  <si>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</si>
  <si>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</si>
  <si>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</si>
  <si>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</si>
  <si>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</si>
  <si>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</si>
  <si>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</si>
  <si>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</si>
  <si>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</si>
  <si>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</si>
  <si>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</si>
  <si>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</si>
  <si>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</si>
  <si>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</si>
  <si>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</si>
  <si>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</si>
  <si>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</si>
  <si>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</si>
  <si>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</si>
  <si>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</si>
  <si>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</si>
  <si>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</si>
  <si>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</si>
  <si>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</si>
  <si>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</si>
  <si>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</si>
  <si>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</si>
  <si>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</si>
  <si>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</si>
  <si>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</si>
  <si>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</si>
  <si>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</si>
  <si>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</si>
  <si>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</si>
  <si>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</si>
  <si>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</si>
  <si>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</si>
  <si>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</si>
  <si>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</si>
  <si>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</si>
  <si>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</si>
  <si>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</si>
  <si>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</si>
  <si>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</si>
  <si>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</si>
  <si>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</si>
  <si>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</si>
  <si>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</si>
  <si>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</si>
  <si>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</si>
  <si>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</si>
  <si>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</si>
  <si>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</si>
  <si>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</si>
  <si>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</si>
  <si>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</si>
  <si>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</si>
  <si>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</si>
  <si>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</si>
  <si>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</si>
  <si>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</si>
  <si>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</si>
  <si>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</si>
  <si>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</si>
  <si>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</si>
  <si>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</si>
  <si>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</si>
  <si>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</si>
  <si>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</si>
  <si>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</si>
  <si>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</si>
  <si>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</si>
  <si>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</si>
  <si>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</si>
  <si>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</si>
  <si>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</si>
  <si>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</si>
  <si>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</si>
  <si>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</si>
  <si>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</si>
  <si>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</si>
  <si>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</si>
  <si>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</si>
  <si>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</si>
  <si>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</si>
  <si>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</si>
  <si>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</si>
  <si>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</si>
  <si>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</si>
  <si>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</si>
  <si>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</si>
  <si>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</si>
  <si>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</si>
  <si>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</si>
  <si>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</si>
  <si>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</si>
  <si>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</si>
  <si>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</si>
  <si>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</si>
  <si>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</si>
  <si>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</si>
  <si>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</si>
  <si>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</si>
  <si>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</si>
  <si>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</si>
  <si>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</si>
  <si>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</si>
  <si>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</si>
  <si>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</si>
  <si>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</si>
  <si>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</si>
  <si>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</si>
  <si>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</si>
  <si>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</si>
  <si>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</si>
  <si>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</si>
  <si>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</si>
  <si>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</si>
  <si>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</si>
  <si>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</si>
  <si>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</si>
  <si>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</si>
  <si>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</si>
  <si>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</si>
  <si>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</si>
  <si>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</si>
  <si>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</si>
  <si>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</si>
  <si>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</si>
  <si>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</si>
  <si>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</si>
  <si>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</si>
  <si>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</si>
  <si>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</si>
  <si>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</si>
  <si>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</si>
  <si>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</si>
  <si>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</si>
  <si>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</si>
  <si>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</si>
  <si>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</si>
  <si>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</si>
  <si>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</si>
  <si>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</si>
  <si>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</si>
  <si>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</si>
  <si>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</si>
  <si>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</si>
  <si>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</si>
  <si>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</si>
  <si>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</si>
  <si>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</si>
  <si>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</si>
  <si>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</si>
  <si>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</si>
  <si>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</si>
  <si>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</si>
  <si>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</si>
  <si>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</si>
  <si>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</si>
  <si>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</si>
  <si>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</si>
  <si>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</si>
  <si>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</si>
  <si>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</si>
  <si>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</si>
  <si>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</si>
  <si>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</si>
  <si>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</si>
  <si>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</si>
  <si>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</si>
  <si>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</si>
  <si>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</si>
  <si>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</si>
  <si>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</si>
  <si>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</si>
  <si>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</si>
  <si>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</si>
  <si>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</si>
  <si>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</si>
  <si>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</si>
  <si>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</si>
  <si>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</si>
  <si>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</si>
  <si>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</si>
  <si>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</si>
  <si>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</si>
  <si>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</si>
  <si>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</si>
  <si>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</si>
  <si>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</si>
  <si>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</si>
  <si>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</si>
  <si>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</si>
  <si>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</si>
  <si>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</si>
  <si>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</si>
  <si>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</si>
  <si>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</si>
  <si>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</si>
  <si>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</si>
  <si>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</si>
  <si>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</si>
  <si>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</si>
  <si>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</si>
  <si>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</si>
  <si>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</si>
  <si>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</si>
  <si>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</si>
  <si>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</si>
  <si>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</si>
  <si>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</si>
  <si>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</si>
  <si>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</si>
  <si>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</si>
  <si>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</si>
  <si>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</si>
  <si>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</si>
  <si>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</si>
  <si>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</si>
  <si>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</si>
  <si>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</si>
  <si>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</si>
  <si>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</si>
  <si>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</si>
  <si>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</si>
  <si>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</si>
  <si>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</si>
  <si>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</si>
  <si>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</si>
  <si>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</si>
  <si>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</si>
  <si>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</si>
  <si>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</si>
  <si>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</si>
  <si>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</si>
  <si>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</si>
  <si>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</si>
  <si>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</si>
  <si>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</si>
  <si>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</si>
  <si>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</si>
  <si>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</si>
  <si>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</si>
  <si>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</si>
  <si>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</si>
  <si>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</si>
  <si>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</si>
  <si>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</si>
  <si>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</si>
  <si>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</si>
  <si>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</si>
  <si>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</si>
  <si>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</si>
  <si>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</si>
  <si>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</si>
  <si>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</si>
  <si>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</si>
  <si>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</si>
  <si>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</si>
  <si>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</si>
  <si>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</si>
  <si>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</si>
  <si>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</si>
  <si>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</si>
  <si>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</si>
  <si>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</si>
  <si>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</si>
  <si>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</si>
  <si>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</si>
  <si>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</si>
  <si>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</si>
  <si>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</si>
  <si>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</si>
  <si>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</si>
  <si>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</si>
  <si>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</si>
  <si>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</si>
  <si>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</si>
  <si>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</si>
  <si>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</si>
  <si>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</si>
  <si>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</si>
  <si>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</si>
  <si>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</si>
  <si>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</si>
  <si>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</si>
  <si>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</si>
  <si>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</si>
  <si>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</si>
  <si>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</si>
  <si>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</si>
  <si>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</si>
  <si>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</si>
  <si>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</si>
  <si>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</si>
  <si>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</si>
  <si>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</si>
  <si>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</si>
  <si>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</si>
  <si>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</si>
  <si>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</si>
  <si>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</si>
  <si>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</si>
  <si>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</si>
  <si>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</si>
  <si>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</si>
  <si>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</si>
  <si>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</si>
  <si>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</si>
  <si>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</si>
  <si>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</si>
  <si>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</si>
  <si>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</si>
  <si>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</si>
  <si>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</si>
  <si>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</si>
  <si>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</si>
  <si>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</si>
  <si>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</si>
  <si>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</si>
  <si>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</si>
  <si>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</si>
  <si>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</si>
  <si>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</si>
  <si>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</si>
  <si>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</si>
  <si>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</si>
  <si>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</si>
  <si>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</si>
  <si>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</si>
  <si>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</si>
  <si>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</si>
  <si>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</si>
  <si>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</si>
  <si>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</si>
  <si>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</si>
  <si>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</si>
  <si>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</si>
  <si>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</si>
  <si>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</si>
  <si>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</si>
  <si>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</si>
  <si>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</si>
  <si>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</si>
  <si>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</si>
  <si>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</si>
  <si>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</si>
  <si>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</si>
  <si>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</si>
  <si>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</si>
  <si>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</si>
  <si>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</si>
  <si>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</si>
  <si>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</si>
  <si>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</si>
  <si>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</si>
  <si>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</si>
  <si>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</si>
  <si>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</si>
  <si>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</si>
  <si>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</si>
  <si>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</si>
  <si>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</si>
  <si>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</si>
  <si>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</si>
  <si>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</si>
  <si>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</si>
  <si>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</si>
  <si>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</si>
  <si>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</si>
  <si>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</si>
  <si>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</si>
  <si>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</si>
  <si>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</si>
  <si>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</si>
  <si>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</si>
  <si>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</si>
  <si>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</si>
  <si>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</si>
  <si>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</si>
  <si>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</si>
  <si>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</si>
  <si>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</si>
  <si>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</si>
  <si>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</si>
  <si>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</si>
  <si>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</si>
  <si>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</si>
  <si>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</si>
  <si>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</si>
  <si>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</si>
  <si>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</si>
  <si>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</si>
  <si>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</si>
  <si>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</si>
  <si>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</si>
  <si>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</si>
  <si>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</si>
  <si>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</si>
  <si>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</si>
  <si>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</si>
  <si>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</si>
  <si>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</si>
  <si>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</si>
  <si>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</si>
  <si>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</si>
  <si>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</si>
  <si>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</si>
  <si>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</si>
  <si>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</si>
  <si>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</si>
  <si>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</si>
  <si>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</si>
  <si>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</si>
  <si>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</si>
  <si>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</si>
  <si>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</si>
  <si>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</si>
  <si>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</si>
  <si>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</si>
  <si>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</si>
  <si>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</si>
  <si>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</si>
  <si>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</si>
  <si>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</si>
  <si>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</si>
  <si>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</si>
  <si>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</si>
  <si>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</si>
  <si>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</si>
  <si>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</si>
  <si>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</si>
  <si>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</si>
  <si>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</si>
  <si>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</si>
  <si>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</si>
  <si>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</si>
  <si>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</si>
  <si>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</si>
  <si>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</si>
  <si>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</si>
  <si>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</si>
  <si>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</si>
  <si>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</si>
  <si>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</si>
  <si>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</si>
  <si>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</si>
  <si>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</si>
  <si>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</si>
  <si>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</si>
  <si>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</si>
  <si>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</si>
  <si>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</si>
  <si>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</si>
  <si>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</si>
  <si>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</si>
  <si>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</si>
  <si>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</si>
  <si>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</si>
  <si>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</si>
  <si>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</si>
  <si>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</si>
  <si>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</si>
  <si>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</si>
  <si>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</si>
  <si>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</si>
  <si>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</si>
  <si>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</si>
  <si>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</si>
  <si>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</si>
  <si>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</si>
  <si>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</si>
  <si>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</si>
  <si>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</si>
  <si>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</si>
  <si>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</si>
  <si>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</si>
  <si>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</si>
  <si>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</si>
  <si>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</si>
  <si>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</si>
  <si>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</si>
  <si>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</si>
  <si>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</si>
  <si>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</si>
  <si>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</si>
  <si>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</si>
  <si>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</si>
  <si>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</si>
  <si>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</si>
  <si>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</si>
  <si>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</si>
  <si>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</si>
  <si>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</si>
  <si>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</si>
  <si>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</si>
  <si>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</si>
  <si>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</si>
  <si>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</si>
  <si>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</si>
  <si>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</si>
  <si>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</si>
  <si>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</si>
  <si>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</si>
  <si>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</si>
  <si>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</si>
  <si>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</si>
  <si>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</si>
  <si>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</si>
  <si>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</si>
  <si>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</si>
  <si>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</si>
  <si>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</si>
  <si>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</si>
  <si>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</si>
  <si>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</si>
  <si>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</si>
  <si>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</si>
  <si>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</si>
  <si>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</si>
  <si>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</si>
  <si>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</si>
  <si>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</si>
  <si>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</si>
  <si>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</si>
  <si>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</si>
  <si>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</si>
  <si>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</si>
  <si>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</si>
  <si>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</si>
  <si>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</si>
  <si>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</si>
  <si>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</si>
  <si>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</si>
  <si>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</si>
  <si>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</si>
  <si>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</si>
  <si>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</si>
  <si>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</si>
  <si>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</si>
  <si>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</si>
  <si>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</si>
  <si>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</si>
  <si>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</si>
  <si>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</si>
  <si>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</si>
  <si>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</si>
  <si>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</si>
  <si>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</si>
  <si>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</si>
  <si>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</si>
  <si>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</si>
  <si>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</si>
  <si>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</si>
  <si>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</si>
  <si>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</si>
  <si>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</si>
  <si>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</si>
  <si>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</si>
  <si>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</si>
  <si>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</si>
  <si>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</si>
  <si>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</si>
  <si>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</si>
  <si>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</si>
  <si>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</si>
  <si>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</si>
  <si>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</si>
  <si>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</si>
  <si>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</si>
  <si>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</si>
  <si>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</si>
  <si>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</si>
  <si>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</si>
  <si>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</si>
  <si>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</si>
  <si>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</si>
  <si>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</si>
  <si>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</si>
  <si>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</si>
  <si>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</si>
  <si>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</si>
  <si>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</si>
  <si>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</si>
  <si>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</si>
  <si>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</si>
  <si>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</si>
  <si>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</si>
  <si>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</si>
  <si>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</si>
  <si>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</si>
  <si>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</si>
  <si>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</si>
  <si>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</si>
  <si>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</si>
  <si>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</si>
  <si>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</si>
  <si>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</si>
  <si>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</si>
  <si>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</si>
  <si>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</si>
  <si>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</si>
  <si>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</si>
  <si>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</si>
  <si>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</si>
  <si>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</si>
  <si>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</si>
  <si>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</si>
  <si>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</si>
  <si>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</si>
  <si>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</si>
  <si>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</si>
  <si>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</si>
  <si>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</si>
  <si>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</si>
  <si>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</si>
  <si>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</si>
  <si>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</si>
  <si>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</si>
  <si>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</si>
  <si>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</si>
  <si>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</si>
  <si>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</si>
  <si>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</si>
  <si>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</si>
  <si>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</si>
  <si>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</si>
  <si>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</si>
  <si>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</si>
  <si>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</si>
  <si>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</si>
  <si>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</si>
  <si>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</si>
  <si>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</si>
  <si>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</si>
  <si>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</si>
  <si>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</si>
  <si>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</si>
  <si>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</si>
  <si>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</si>
  <si>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</si>
  <si>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</si>
  <si>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</si>
  <si>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</si>
  <si>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</si>
  <si>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</si>
  <si>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</si>
  <si>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</si>
  <si>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</si>
  <si>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</si>
  <si>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</si>
  <si>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</si>
  <si>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</si>
  <si>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</si>
  <si>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</si>
  <si>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</si>
  <si>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</si>
  <si>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</si>
  <si>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</si>
  <si>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</si>
  <si>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</si>
  <si>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</si>
  <si>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</si>
  <si>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</si>
  <si>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</si>
  <si>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</si>
  <si>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</si>
  <si>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</si>
  <si>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</si>
  <si>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</si>
  <si>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</si>
  <si>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</si>
  <si>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</si>
  <si>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</si>
  <si>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</si>
  <si>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</si>
  <si>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</si>
  <si>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</si>
  <si>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</si>
  <si>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</si>
  <si>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</si>
  <si>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</si>
  <si>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</si>
  <si>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</si>
  <si>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</si>
  <si>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</si>
  <si>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</si>
  <si>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</si>
  <si>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</si>
  <si>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</si>
  <si>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</si>
  <si>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</si>
  <si>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</si>
  <si>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</si>
  <si>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</si>
  <si>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</si>
  <si>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</si>
  <si>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</si>
  <si>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</si>
  <si>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</si>
  <si>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</si>
  <si>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</si>
  <si>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</si>
  <si>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</si>
  <si>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</si>
  <si>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</si>
  <si>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</si>
  <si>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</si>
  <si>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</si>
  <si>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</si>
  <si>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</si>
  <si>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</si>
  <si>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</si>
  <si>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</si>
  <si>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</si>
  <si>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</si>
  <si>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</si>
  <si>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</si>
  <si>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</si>
  <si>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2793 Т</t>
  </si>
  <si>
    <t>2794 Т</t>
  </si>
  <si>
    <t>2795 Т</t>
  </si>
  <si>
    <t>2796 Т</t>
  </si>
  <si>
    <t>2797 Т</t>
  </si>
  <si>
    <t>2798 Т</t>
  </si>
  <si>
    <t>2799 Т</t>
  </si>
  <si>
    <t>2800 Т</t>
  </si>
  <si>
    <t>2801 Т</t>
  </si>
  <si>
    <t>2802 Т</t>
  </si>
  <si>
    <t>2803 Т</t>
  </si>
  <si>
    <t>2804 Т</t>
  </si>
  <si>
    <t>2805 Т</t>
  </si>
  <si>
    <t>2806 Т</t>
  </si>
  <si>
    <t>2807 Т</t>
  </si>
  <si>
    <t>2808 Т</t>
  </si>
  <si>
    <t>2809 Т</t>
  </si>
  <si>
    <t>2810 Т</t>
  </si>
  <si>
    <t>2811 Т</t>
  </si>
  <si>
    <t>2812 Т</t>
  </si>
  <si>
    <t>2813 Т</t>
  </si>
  <si>
    <t>2814 Т</t>
  </si>
  <si>
    <t>2815 Т</t>
  </si>
  <si>
    <t>2816 Т</t>
  </si>
  <si>
    <t>2817 Т</t>
  </si>
  <si>
    <t>2818 Т</t>
  </si>
  <si>
    <t>2819 Т</t>
  </si>
  <si>
    <t>2820 Т</t>
  </si>
  <si>
    <t>2821 Т</t>
  </si>
  <si>
    <t>2822 Т</t>
  </si>
  <si>
    <t>2823 Т</t>
  </si>
  <si>
    <t>2824 Т</t>
  </si>
  <si>
    <t>2825 Т</t>
  </si>
  <si>
    <t>2826 Т</t>
  </si>
  <si>
    <t>2827 Т</t>
  </si>
  <si>
    <t>2828 Т</t>
  </si>
  <si>
    <t>2829 Т</t>
  </si>
  <si>
    <t>2830 Т</t>
  </si>
  <si>
    <t>2831 Т</t>
  </si>
  <si>
    <t>2832 Т</t>
  </si>
  <si>
    <t>2833 Т</t>
  </si>
  <si>
    <t>2834 Т</t>
  </si>
  <si>
    <t>2835 Т</t>
  </si>
  <si>
    <t>2836 Т</t>
  </si>
  <si>
    <t>2837 Т</t>
  </si>
  <si>
    <t>2838 Т</t>
  </si>
  <si>
    <t>2839 Т</t>
  </si>
  <si>
    <t>2840 Т</t>
  </si>
  <si>
    <t>2841 Т</t>
  </si>
  <si>
    <t>2842 Т</t>
  </si>
  <si>
    <t>2843 Т</t>
  </si>
  <si>
    <t>2844 Т</t>
  </si>
  <si>
    <t>2845 Т</t>
  </si>
  <si>
    <t>2846 Т</t>
  </si>
  <si>
    <t>2847 Т</t>
  </si>
  <si>
    <t>2848 Т</t>
  </si>
  <si>
    <t>2849 Т</t>
  </si>
  <si>
    <t>2850 Т</t>
  </si>
  <si>
    <t>2851 Т</t>
  </si>
  <si>
    <t>2852 Т</t>
  </si>
  <si>
    <t>2853 Т</t>
  </si>
  <si>
    <t>2854 Т</t>
  </si>
  <si>
    <t>2855 Т</t>
  </si>
  <si>
    <t>2856 Т</t>
  </si>
  <si>
    <t>2857 Т</t>
  </si>
  <si>
    <t>2858 Т</t>
  </si>
  <si>
    <t>2859 Т</t>
  </si>
  <si>
    <t>2860 Т</t>
  </si>
  <si>
    <t>2861 Т</t>
  </si>
  <si>
    <t>2862 Т</t>
  </si>
  <si>
    <t>2863 Т</t>
  </si>
  <si>
    <t>2864 Т</t>
  </si>
  <si>
    <t>2865 Т</t>
  </si>
  <si>
    <t>2866 Т</t>
  </si>
  <si>
    <t>2867 Т</t>
  </si>
  <si>
    <t>2868 Т</t>
  </si>
  <si>
    <t>2869 Т</t>
  </si>
  <si>
    <t>2870 Т</t>
  </si>
  <si>
    <t>2871 Т</t>
  </si>
  <si>
    <t>2872 Т</t>
  </si>
  <si>
    <t>2873 Т</t>
  </si>
  <si>
    <t>2874 Т</t>
  </si>
  <si>
    <t>2875 Т</t>
  </si>
  <si>
    <t>2876 Т</t>
  </si>
  <si>
    <t>2877 Т</t>
  </si>
  <si>
    <t>2878 Т</t>
  </si>
  <si>
    <t>2879 Т</t>
  </si>
  <si>
    <t>2880 Т</t>
  </si>
  <si>
    <t>2881 Т</t>
  </si>
  <si>
    <t>2882 Т</t>
  </si>
  <si>
    <t>2883 Т</t>
  </si>
  <si>
    <t>2884 Т</t>
  </si>
  <si>
    <t>2885 Т</t>
  </si>
  <si>
    <t>2886 Т</t>
  </si>
  <si>
    <t>2887 Т</t>
  </si>
  <si>
    <t>2888 Т</t>
  </si>
  <si>
    <t>2889 Т</t>
  </si>
  <si>
    <t>2890 Т</t>
  </si>
  <si>
    <t>2891 Т</t>
  </si>
  <si>
    <t>2892 Т</t>
  </si>
  <si>
    <t>2893 Т</t>
  </si>
  <si>
    <t>2894 Т</t>
  </si>
  <si>
    <t>2895 Т</t>
  </si>
  <si>
    <t>2896 Т</t>
  </si>
  <si>
    <t>2897 Т</t>
  </si>
  <si>
    <t>2898 Т</t>
  </si>
  <si>
    <t>2899 Т</t>
  </si>
  <si>
    <t>2900 Т</t>
  </si>
  <si>
    <t>2901 Т</t>
  </si>
  <si>
    <t>2902 Т</t>
  </si>
  <si>
    <t>2903 Т</t>
  </si>
  <si>
    <t>2904 Т</t>
  </si>
  <si>
    <t>2905 Т</t>
  </si>
  <si>
    <t>2906 Т</t>
  </si>
  <si>
    <t>2907 Т</t>
  </si>
  <si>
    <t>2908 Т</t>
  </si>
  <si>
    <t>2909 Т</t>
  </si>
  <si>
    <t>2910 Т</t>
  </si>
  <si>
    <t>2911 Т</t>
  </si>
  <si>
    <t>2912 Т</t>
  </si>
  <si>
    <t>2913 Т</t>
  </si>
  <si>
    <t>2914 Т</t>
  </si>
  <si>
    <t>2915 Т</t>
  </si>
  <si>
    <t>2916 Т</t>
  </si>
  <si>
    <t>2917 Т</t>
  </si>
  <si>
    <t>2918 Т</t>
  </si>
  <si>
    <t>2919 Т</t>
  </si>
  <si>
    <t>2920 Т</t>
  </si>
  <si>
    <t>2921 Т</t>
  </si>
  <si>
    <t>2922 Т</t>
  </si>
  <si>
    <t>2923 Т</t>
  </si>
  <si>
    <t>2924 Т</t>
  </si>
  <si>
    <t>2925 Т</t>
  </si>
  <si>
    <t>2926 Т</t>
  </si>
  <si>
    <t>2927 Т</t>
  </si>
  <si>
    <t>2928 Т</t>
  </si>
  <si>
    <t>2929 Т</t>
  </si>
  <si>
    <t>2930 Т</t>
  </si>
  <si>
    <t>2931 Т</t>
  </si>
  <si>
    <t>2932 Т</t>
  </si>
  <si>
    <t>2933 Т</t>
  </si>
  <si>
    <t>2934 Т</t>
  </si>
  <si>
    <t>2935 Т</t>
  </si>
  <si>
    <t>2936 Т</t>
  </si>
  <si>
    <t>2937 Т</t>
  </si>
  <si>
    <t>2938 Т</t>
  </si>
  <si>
    <t>2939 Т</t>
  </si>
  <si>
    <t>2940 Т</t>
  </si>
  <si>
    <t>2941 Т</t>
  </si>
  <si>
    <t>2942 Т</t>
  </si>
  <si>
    <t>2943 Т</t>
  </si>
  <si>
    <t>2944 Т</t>
  </si>
  <si>
    <t>2945 Т</t>
  </si>
  <si>
    <t>2946 Т</t>
  </si>
  <si>
    <t>2947 Т</t>
  </si>
  <si>
    <t>2948 Т</t>
  </si>
  <si>
    <t>2949 Т</t>
  </si>
  <si>
    <t>2950 Т</t>
  </si>
  <si>
    <t>2951 Т</t>
  </si>
  <si>
    <t>2952 Т</t>
  </si>
  <si>
    <t>2953 Т</t>
  </si>
  <si>
    <t>2954 Т</t>
  </si>
  <si>
    <t>2955 Т</t>
  </si>
  <si>
    <t>2956 Т</t>
  </si>
  <si>
    <t>2957 Т</t>
  </si>
  <si>
    <t>2958 Т</t>
  </si>
  <si>
    <t>2959 Т</t>
  </si>
  <si>
    <t>2960 Т</t>
  </si>
  <si>
    <t>2961 Т</t>
  </si>
  <si>
    <t>2962 Т</t>
  </si>
  <si>
    <t>2963 Т</t>
  </si>
  <si>
    <t>2964 Т</t>
  </si>
  <si>
    <t>2965 Т</t>
  </si>
  <si>
    <t>2966 Т</t>
  </si>
  <si>
    <t>2967 Т</t>
  </si>
  <si>
    <t>2968 Т</t>
  </si>
  <si>
    <t>2969 Т</t>
  </si>
  <si>
    <t>2970 Т</t>
  </si>
  <si>
    <t>2971 Т</t>
  </si>
  <si>
    <t>2972 Т</t>
  </si>
  <si>
    <t>2973 Т</t>
  </si>
  <si>
    <t>2974 Т</t>
  </si>
  <si>
    <t>2975 Т</t>
  </si>
  <si>
    <t>2976 Т</t>
  </si>
  <si>
    <t>2977 Т</t>
  </si>
  <si>
    <t>2978 Т</t>
  </si>
  <si>
    <t>2979 Т</t>
  </si>
  <si>
    <t>2980 Т</t>
  </si>
  <si>
    <t>2981 Т</t>
  </si>
  <si>
    <t>2982 Т</t>
  </si>
  <si>
    <t>2983 Т</t>
  </si>
  <si>
    <t>2984 Т</t>
  </si>
  <si>
    <t>2985 Т</t>
  </si>
  <si>
    <t>2986 Т</t>
  </si>
  <si>
    <t>2987 Т</t>
  </si>
  <si>
    <t>2988 Т</t>
  </si>
  <si>
    <t>2989 Т</t>
  </si>
  <si>
    <t>2990 Т</t>
  </si>
  <si>
    <t>2991 Т</t>
  </si>
  <si>
    <t>2992 Т</t>
  </si>
  <si>
    <t>2993 Т</t>
  </si>
  <si>
    <t>2994 Т</t>
  </si>
  <si>
    <t>2995 Т</t>
  </si>
  <si>
    <t>2996 Т</t>
  </si>
  <si>
    <t>2997 Т</t>
  </si>
  <si>
    <t>2998 Т</t>
  </si>
  <si>
    <t>2999 Т</t>
  </si>
  <si>
    <t>3000 Т</t>
  </si>
  <si>
    <t>3001 Т</t>
  </si>
  <si>
    <t>3002 Т</t>
  </si>
  <si>
    <t>3003 Т</t>
  </si>
  <si>
    <t>3004 Т</t>
  </si>
  <si>
    <t>3005 Т</t>
  </si>
  <si>
    <t>3006 Т</t>
  </si>
  <si>
    <t>3007 Т</t>
  </si>
  <si>
    <t>3008 Т</t>
  </si>
  <si>
    <t>3009 Т</t>
  </si>
  <si>
    <t>3010 Т</t>
  </si>
  <si>
    <t>3011 Т</t>
  </si>
  <si>
    <t>3012 Т</t>
  </si>
  <si>
    <t>3013 Т</t>
  </si>
  <si>
    <t>3014 Т</t>
  </si>
  <si>
    <t>3015 Т</t>
  </si>
  <si>
    <t>3016 Т</t>
  </si>
  <si>
    <t>3017 Т</t>
  </si>
  <si>
    <t>3018 Т</t>
  </si>
  <si>
    <t>3019 Т</t>
  </si>
  <si>
    <t>3020 Т</t>
  </si>
  <si>
    <t>3021 Т</t>
  </si>
  <si>
    <t>3022 Т</t>
  </si>
  <si>
    <t>3023 Т</t>
  </si>
  <si>
    <t>3024 Т</t>
  </si>
  <si>
    <t>3025 Т</t>
  </si>
  <si>
    <t>3026 Т</t>
  </si>
  <si>
    <t>3027 Т</t>
  </si>
  <si>
    <t>3028 Т</t>
  </si>
  <si>
    <t>3029 Т</t>
  </si>
  <si>
    <t>3030 Т</t>
  </si>
  <si>
    <t>3031 Т</t>
  </si>
  <si>
    <t>3032 Т</t>
  </si>
  <si>
    <t>3033 Т</t>
  </si>
  <si>
    <t>3034 Т</t>
  </si>
  <si>
    <t>3035 Т</t>
  </si>
  <si>
    <t>3036 Т</t>
  </si>
  <si>
    <t>3037 Т</t>
  </si>
  <si>
    <t>3038 Т</t>
  </si>
  <si>
    <t>3039 Т</t>
  </si>
  <si>
    <t>3040 Т</t>
  </si>
  <si>
    <t>3041 Т</t>
  </si>
  <si>
    <t>3042 Т</t>
  </si>
  <si>
    <t>3043 Т</t>
  </si>
  <si>
    <t>3044 Т</t>
  </si>
  <si>
    <t>3045 Т</t>
  </si>
  <si>
    <t>3046 Т</t>
  </si>
  <si>
    <t>3047 Т</t>
  </si>
  <si>
    <t>3048 Т</t>
  </si>
  <si>
    <t>3049 Т</t>
  </si>
  <si>
    <t>3050 Т</t>
  </si>
  <si>
    <t>3051 Т</t>
  </si>
  <si>
    <t>3052 Т</t>
  </si>
  <si>
    <t>3053 Т</t>
  </si>
  <si>
    <t>3054 Т</t>
  </si>
  <si>
    <t>3055 Т</t>
  </si>
  <si>
    <t>3056 Т</t>
  </si>
  <si>
    <t>3057 Т</t>
  </si>
  <si>
    <t>3058 Т</t>
  </si>
  <si>
    <t>3059 Т</t>
  </si>
  <si>
    <t>3060 Т</t>
  </si>
  <si>
    <t>3061 Т</t>
  </si>
  <si>
    <t>3062 Т</t>
  </si>
  <si>
    <t>3063 Т</t>
  </si>
  <si>
    <t>3064 Т</t>
  </si>
  <si>
    <t>3065 Т</t>
  </si>
  <si>
    <t>3066 Т</t>
  </si>
  <si>
    <t>3067 Т</t>
  </si>
  <si>
    <t>3068 Т</t>
  </si>
  <si>
    <t>3069 Т</t>
  </si>
  <si>
    <t>3070 Т</t>
  </si>
  <si>
    <t>3071 Т</t>
  </si>
  <si>
    <t>3072 Т</t>
  </si>
  <si>
    <t>3073 Т</t>
  </si>
  <si>
    <t>3074 Т</t>
  </si>
  <si>
    <t>3075 Т</t>
  </si>
  <si>
    <t>3076 Т</t>
  </si>
  <si>
    <t>3077 Т</t>
  </si>
  <si>
    <t>3078 Т</t>
  </si>
  <si>
    <t>3079 Т</t>
  </si>
  <si>
    <t>3080 Т</t>
  </si>
  <si>
    <t>3081 Т</t>
  </si>
  <si>
    <t>3082 Т</t>
  </si>
  <si>
    <t>3083 Т</t>
  </si>
  <si>
    <t>3084 Т</t>
  </si>
  <si>
    <t>3085 Т</t>
  </si>
  <si>
    <t>3086 Т</t>
  </si>
  <si>
    <t>3087 Т</t>
  </si>
  <si>
    <t>3088 Т</t>
  </si>
  <si>
    <t>3089 Т</t>
  </si>
  <si>
    <t>3090 Т</t>
  </si>
  <si>
    <t>3091 Т</t>
  </si>
  <si>
    <t>3092 Т</t>
  </si>
  <si>
    <t>3093 Т</t>
  </si>
  <si>
    <t>3094 Т</t>
  </si>
  <si>
    <t>3095 Т</t>
  </si>
  <si>
    <t>3096 Т</t>
  </si>
  <si>
    <t>3097 Т</t>
  </si>
  <si>
    <t>3098 Т</t>
  </si>
  <si>
    <t>3099 Т</t>
  </si>
  <si>
    <t>3100 Т</t>
  </si>
  <si>
    <t>3101 Т</t>
  </si>
  <si>
    <t>3102 Т</t>
  </si>
  <si>
    <t>3103 Т</t>
  </si>
  <si>
    <t>3104 Т</t>
  </si>
  <si>
    <t>3105 Т</t>
  </si>
  <si>
    <t>3106 Т</t>
  </si>
  <si>
    <t>3107 Т</t>
  </si>
  <si>
    <t>3108 Т</t>
  </si>
  <si>
    <t>3109 Т</t>
  </si>
  <si>
    <t>3110 Т</t>
  </si>
  <si>
    <t>3111 Т</t>
  </si>
  <si>
    <t>3112 Т</t>
  </si>
  <si>
    <t>3113 Т</t>
  </si>
  <si>
    <t>3114 Т</t>
  </si>
  <si>
    <t>3115 Т</t>
  </si>
  <si>
    <t>3116 Т</t>
  </si>
  <si>
    <t>3117 Т</t>
  </si>
  <si>
    <t>3118 Т</t>
  </si>
  <si>
    <t>3119 Т</t>
  </si>
  <si>
    <t>3120 Т</t>
  </si>
  <si>
    <t>3121 Т</t>
  </si>
  <si>
    <t>3122 Т</t>
  </si>
  <si>
    <t>3123 Т</t>
  </si>
  <si>
    <t>3124 Т</t>
  </si>
  <si>
    <t>3125 Т</t>
  </si>
  <si>
    <t>3126 Т</t>
  </si>
  <si>
    <t>3127 Т</t>
  </si>
  <si>
    <t>3128 Т</t>
  </si>
  <si>
    <t>3129 Т</t>
  </si>
  <si>
    <t>3130 Т</t>
  </si>
  <si>
    <t>3131 Т</t>
  </si>
  <si>
    <t>3132 Т</t>
  </si>
  <si>
    <t>3133 Т</t>
  </si>
  <si>
    <t>3134 Т</t>
  </si>
  <si>
    <t>3135 Т</t>
  </si>
  <si>
    <t>3136 Т</t>
  </si>
  <si>
    <t>3137 Т</t>
  </si>
  <si>
    <t>3138 Т</t>
  </si>
  <si>
    <t>3139 Т</t>
  </si>
  <si>
    <t>3140 Т</t>
  </si>
  <si>
    <t>3141 Т</t>
  </si>
  <si>
    <t>3142 Т</t>
  </si>
  <si>
    <t>3143 Т</t>
  </si>
  <si>
    <t>3144 Т</t>
  </si>
  <si>
    <t>3145 Т</t>
  </si>
  <si>
    <t>3146 Т</t>
  </si>
  <si>
    <t>3147 Т</t>
  </si>
  <si>
    <t>3148 Т</t>
  </si>
  <si>
    <t>3149 Т</t>
  </si>
  <si>
    <t>3150 Т</t>
  </si>
  <si>
    <t>3151 Т</t>
  </si>
  <si>
    <t>3152 Т</t>
  </si>
  <si>
    <t>3153 Т</t>
  </si>
  <si>
    <t>3154 Т</t>
  </si>
  <si>
    <t>3155 Т</t>
  </si>
  <si>
    <t>3156 Т</t>
  </si>
  <si>
    <t>3157 Т</t>
  </si>
  <si>
    <t>3158 Т</t>
  </si>
  <si>
    <t>3159 Т</t>
  </si>
  <si>
    <t>3160 Т</t>
  </si>
  <si>
    <t>3161 Т</t>
  </si>
  <si>
    <t>3162 Т</t>
  </si>
  <si>
    <t>3163 Т</t>
  </si>
  <si>
    <t>3164 Т</t>
  </si>
  <si>
    <t>3165 Т</t>
  </si>
  <si>
    <t>3166 Т</t>
  </si>
  <si>
    <t>3167 Т</t>
  </si>
  <si>
    <t>3168 Т</t>
  </si>
  <si>
    <t>3169 Т</t>
  </si>
  <si>
    <t>3170 Т</t>
  </si>
  <si>
    <t>3171 Т</t>
  </si>
  <si>
    <t>3172 Т</t>
  </si>
  <si>
    <t>3173 Т</t>
  </si>
  <si>
    <t>3174 Т</t>
  </si>
  <si>
    <t>3175 Т</t>
  </si>
  <si>
    <t>3176 Т</t>
  </si>
  <si>
    <t>3177 Т</t>
  </si>
  <si>
    <t>3178 Т</t>
  </si>
  <si>
    <t>3179 Т</t>
  </si>
  <si>
    <t>3180 Т</t>
  </si>
  <si>
    <t>3181 Т</t>
  </si>
  <si>
    <t>3182 Т</t>
  </si>
  <si>
    <t>3183 Т</t>
  </si>
  <si>
    <t>3184 Т</t>
  </si>
  <si>
    <t>3185 Т</t>
  </si>
  <si>
    <t>3186 Т</t>
  </si>
  <si>
    <t>3187 Т</t>
  </si>
  <si>
    <t>3188 Т</t>
  </si>
  <si>
    <t>3189 Т</t>
  </si>
  <si>
    <t>3190 Т</t>
  </si>
  <si>
    <t>3191 Т</t>
  </si>
  <si>
    <t>3192 Т</t>
  </si>
  <si>
    <t>3193 Т</t>
  </si>
  <si>
    <t>3194 Т</t>
  </si>
  <si>
    <t>3195 Т</t>
  </si>
  <si>
    <t>3196 Т</t>
  </si>
  <si>
    <t>3197 Т</t>
  </si>
  <si>
    <t>3198 Т</t>
  </si>
  <si>
    <t>3199 Т</t>
  </si>
  <si>
    <t>3200 Т</t>
  </si>
  <si>
    <t>3201 Т</t>
  </si>
  <si>
    <t>3202 Т</t>
  </si>
  <si>
    <t>3203 Т</t>
  </si>
  <si>
    <t>3204 Т</t>
  </si>
  <si>
    <t>3205 Т</t>
  </si>
  <si>
    <t>3206 Т</t>
  </si>
  <si>
    <t>3207 Т</t>
  </si>
  <si>
    <t>3208 Т</t>
  </si>
  <si>
    <t>3209 Т</t>
  </si>
  <si>
    <t>3210 Т</t>
  </si>
  <si>
    <t>3211 Т</t>
  </si>
  <si>
    <t>3212 Т</t>
  </si>
  <si>
    <t>3213 Т</t>
  </si>
  <si>
    <t>3214 Т</t>
  </si>
  <si>
    <t>3215 Т</t>
  </si>
  <si>
    <t>3216 Т</t>
  </si>
  <si>
    <t>3217 Т</t>
  </si>
  <si>
    <t>3218 Т</t>
  </si>
  <si>
    <t>3219 Т</t>
  </si>
  <si>
    <t>3220 Т</t>
  </si>
  <si>
    <t>3221 Т</t>
  </si>
  <si>
    <t>3222 Т</t>
  </si>
  <si>
    <t>3223 Т</t>
  </si>
  <si>
    <t>3224 Т</t>
  </si>
  <si>
    <t>3225 Т</t>
  </si>
  <si>
    <t>3226 Т</t>
  </si>
  <si>
    <t>3227 Т</t>
  </si>
  <si>
    <t>3228 Т</t>
  </si>
  <si>
    <t>3229 Т</t>
  </si>
  <si>
    <t>3230 Т</t>
  </si>
  <si>
    <t>3231 Т</t>
  </si>
  <si>
    <t>3232 Т</t>
  </si>
  <si>
    <t>3233 Т</t>
  </si>
  <si>
    <t>3234 Т</t>
  </si>
  <si>
    <t>3235 Т</t>
  </si>
  <si>
    <t>3236 Т</t>
  </si>
  <si>
    <t>3237 Т</t>
  </si>
  <si>
    <t>3238 Т</t>
  </si>
  <si>
    <t>3239 Т</t>
  </si>
  <si>
    <t>3240 Т</t>
  </si>
  <si>
    <t>3241 Т</t>
  </si>
  <si>
    <t>3242 Т</t>
  </si>
  <si>
    <t>3243 Т</t>
  </si>
  <si>
    <t>3244 Т</t>
  </si>
  <si>
    <t>3245 Т</t>
  </si>
  <si>
    <t>3246 Т</t>
  </si>
  <si>
    <t>3247 Т</t>
  </si>
  <si>
    <t>3248 Т</t>
  </si>
  <si>
    <t>3249 Т</t>
  </si>
  <si>
    <t>3250 Т</t>
  </si>
  <si>
    <t>3251 Т</t>
  </si>
  <si>
    <t>3252 Т</t>
  </si>
  <si>
    <t>3253 Т</t>
  </si>
  <si>
    <t>3254 Т</t>
  </si>
  <si>
    <t>3255 Т</t>
  </si>
  <si>
    <t>3256 Т</t>
  </si>
  <si>
    <t>3257 Т</t>
  </si>
  <si>
    <t>3258 Т</t>
  </si>
  <si>
    <t>3259 Т</t>
  </si>
  <si>
    <t>3260 Т</t>
  </si>
  <si>
    <t>3261 Т</t>
  </si>
  <si>
    <t>3262 Т</t>
  </si>
  <si>
    <t>3263 Т</t>
  </si>
  <si>
    <t>3264 Т</t>
  </si>
  <si>
    <t>3265 Т</t>
  </si>
  <si>
    <t>3266 Т</t>
  </si>
  <si>
    <t>3267 Т</t>
  </si>
  <si>
    <t>3268 Т</t>
  </si>
  <si>
    <t>3269 Т</t>
  </si>
  <si>
    <t>3270 Т</t>
  </si>
  <si>
    <t>3271 Т</t>
  </si>
  <si>
    <t>3272 Т</t>
  </si>
  <si>
    <t>3273 Т</t>
  </si>
  <si>
    <t>3274 Т</t>
  </si>
  <si>
    <t>3275 Т</t>
  </si>
  <si>
    <t>3276 Т</t>
  </si>
  <si>
    <t>3277 Т</t>
  </si>
  <si>
    <t>3278 Т</t>
  </si>
  <si>
    <t>3279 Т</t>
  </si>
  <si>
    <t>3280 Т</t>
  </si>
  <si>
    <t>3281 Т</t>
  </si>
  <si>
    <t>3282 Т</t>
  </si>
  <si>
    <t>3283 Т</t>
  </si>
  <si>
    <t>3284 Т</t>
  </si>
  <si>
    <t>3285 Т</t>
  </si>
  <si>
    <t>3286 Т</t>
  </si>
  <si>
    <t>3287 Т</t>
  </si>
  <si>
    <t>3288 Т</t>
  </si>
  <si>
    <t>3289 Т</t>
  </si>
  <si>
    <t>3290 Т</t>
  </si>
  <si>
    <t>3291 Т</t>
  </si>
  <si>
    <t>3292 Т</t>
  </si>
  <si>
    <t>3293 Т</t>
  </si>
  <si>
    <t>3294 Т</t>
  </si>
  <si>
    <t>3295 Т</t>
  </si>
  <si>
    <t>3296 Т</t>
  </si>
  <si>
    <t>3297 Т</t>
  </si>
  <si>
    <t>3298 Т</t>
  </si>
  <si>
    <t>3299 Т</t>
  </si>
  <si>
    <t>3300 Т</t>
  </si>
  <si>
    <t>3301 Т</t>
  </si>
  <si>
    <t>3302 Т</t>
  </si>
  <si>
    <t>3303 Т</t>
  </si>
  <si>
    <t>3304 Т</t>
  </si>
  <si>
    <t>3305 Т</t>
  </si>
  <si>
    <t>3306 Т</t>
  </si>
  <si>
    <t>3307 Т</t>
  </si>
  <si>
    <t>3308 Т</t>
  </si>
  <si>
    <t>3309 Т</t>
  </si>
  <si>
    <t>3310 Т</t>
  </si>
  <si>
    <t>3311 Т</t>
  </si>
  <si>
    <t>3312 Т</t>
  </si>
  <si>
    <t>3313 Т</t>
  </si>
  <si>
    <t>3314 Т</t>
  </si>
  <si>
    <t>3315 Т</t>
  </si>
  <si>
    <t>3316 Т</t>
  </si>
  <si>
    <t>3317 Т</t>
  </si>
  <si>
    <t>3318 Т</t>
  </si>
  <si>
    <t>3319 Т</t>
  </si>
  <si>
    <t>3320 Т</t>
  </si>
  <si>
    <t>3321 Т</t>
  </si>
  <si>
    <t>3322 Т</t>
  </si>
  <si>
    <t>3323 Т</t>
  </si>
  <si>
    <t>3324 Т</t>
  </si>
  <si>
    <t>3325 Т</t>
  </si>
  <si>
    <t>3326 Т</t>
  </si>
  <si>
    <t>3327 Т</t>
  </si>
  <si>
    <t>3328 Т</t>
  </si>
  <si>
    <t>3329 Т</t>
  </si>
  <si>
    <t>3330 Т</t>
  </si>
  <si>
    <t>3331 Т</t>
  </si>
  <si>
    <t>3332 Т</t>
  </si>
  <si>
    <t>3333 Т</t>
  </si>
  <si>
    <t>3334 Т</t>
  </si>
  <si>
    <t>3335 Т</t>
  </si>
  <si>
    <t>3336 Т</t>
  </si>
  <si>
    <t>3337 Т</t>
  </si>
  <si>
    <t>3338 Т</t>
  </si>
  <si>
    <t>3339 Т</t>
  </si>
  <si>
    <t>3340 Т</t>
  </si>
  <si>
    <t>3341 Т</t>
  </si>
  <si>
    <t>3342 Т</t>
  </si>
  <si>
    <t>3343 Т</t>
  </si>
  <si>
    <t>3344 Т</t>
  </si>
  <si>
    <t>3345 Т</t>
  </si>
  <si>
    <t>3346 Т</t>
  </si>
  <si>
    <t>3347 Т</t>
  </si>
  <si>
    <t>3348 Т</t>
  </si>
  <si>
    <t>3349 Т</t>
  </si>
  <si>
    <t>3350 Т</t>
  </si>
  <si>
    <t>3351 Т</t>
  </si>
  <si>
    <t>3352 Т</t>
  </si>
  <si>
    <t>3353 Т</t>
  </si>
  <si>
    <t>3354 Т</t>
  </si>
  <si>
    <t>3355 Т</t>
  </si>
  <si>
    <t>3356 Т</t>
  </si>
  <si>
    <t>3357 Т</t>
  </si>
  <si>
    <t>3358 Т</t>
  </si>
  <si>
    <t>3359 Т</t>
  </si>
  <si>
    <t>3360 Т</t>
  </si>
  <si>
    <t>3361 Т</t>
  </si>
  <si>
    <t>3362 Т</t>
  </si>
  <si>
    <t>3363 Т</t>
  </si>
  <si>
    <t>3364 Т</t>
  </si>
  <si>
    <t>3365 Т</t>
  </si>
  <si>
    <t>3366 Т</t>
  </si>
  <si>
    <t>3367 Т</t>
  </si>
  <si>
    <t>3368 Т</t>
  </si>
  <si>
    <t>3369 Т</t>
  </si>
  <si>
    <t>3370 Т</t>
  </si>
  <si>
    <t>3371 Т</t>
  </si>
  <si>
    <t>3372 Т</t>
  </si>
  <si>
    <t>3373 Т</t>
  </si>
  <si>
    <t>3374 Т</t>
  </si>
  <si>
    <t>3375 Т</t>
  </si>
  <si>
    <t>3376 Т</t>
  </si>
  <si>
    <t>3377 Т</t>
  </si>
  <si>
    <t>3378 Т</t>
  </si>
  <si>
    <t>3379 Т</t>
  </si>
  <si>
    <t>3380 Т</t>
  </si>
  <si>
    <t>3381 Т</t>
  </si>
  <si>
    <t>3382 Т</t>
  </si>
  <si>
    <t>3383 Т</t>
  </si>
  <si>
    <t>3384 Т</t>
  </si>
  <si>
    <t>3385 Т</t>
  </si>
  <si>
    <t>3386 Т</t>
  </si>
  <si>
    <t>3387 Т</t>
  </si>
  <si>
    <t>3388 Т</t>
  </si>
  <si>
    <t>3389 Т</t>
  </si>
  <si>
    <t>3390 Т</t>
  </si>
  <si>
    <t>3391 Т</t>
  </si>
  <si>
    <t>3392 Т</t>
  </si>
  <si>
    <t>3393 Т</t>
  </si>
  <si>
    <t>3394 Т</t>
  </si>
  <si>
    <t>3395 Т</t>
  </si>
  <si>
    <t>3396 Т</t>
  </si>
  <si>
    <t>3397 Т</t>
  </si>
  <si>
    <t>3398 Т</t>
  </si>
  <si>
    <t>3399 Т</t>
  </si>
  <si>
    <t>3400 Т</t>
  </si>
  <si>
    <t>3401 Т</t>
  </si>
  <si>
    <t>3402 Т</t>
  </si>
  <si>
    <t>3403 Т</t>
  </si>
  <si>
    <t>3404 Т</t>
  </si>
  <si>
    <t>3405 Т</t>
  </si>
  <si>
    <t>3406 Т</t>
  </si>
  <si>
    <t>3407 Т</t>
  </si>
  <si>
    <t>3408 Т</t>
  </si>
  <si>
    <t>3409 Т</t>
  </si>
  <si>
    <t>3410 Т</t>
  </si>
  <si>
    <t>3411 Т</t>
  </si>
  <si>
    <t>3412 Т</t>
  </si>
  <si>
    <t>3413 Т</t>
  </si>
  <si>
    <t>3414 Т</t>
  </si>
  <si>
    <t>3415 Т</t>
  </si>
  <si>
    <t>3416 Т</t>
  </si>
  <si>
    <t>3417 Т</t>
  </si>
  <si>
    <t>3418 Т</t>
  </si>
  <si>
    <t>3419 Т</t>
  </si>
  <si>
    <t>3420 Т</t>
  </si>
  <si>
    <t>3421 Т</t>
  </si>
  <si>
    <t>3422 Т</t>
  </si>
  <si>
    <t>3423 Т</t>
  </si>
  <si>
    <t>3424 Т</t>
  </si>
  <si>
    <t>3425 Т</t>
  </si>
  <si>
    <t>3426 Т</t>
  </si>
  <si>
    <t>3427 Т</t>
  </si>
  <si>
    <t>3428 Т</t>
  </si>
  <si>
    <t>3429 Т</t>
  </si>
  <si>
    <t>3430 Т</t>
  </si>
  <si>
    <t>3431 Т</t>
  </si>
  <si>
    <t>3432 Т</t>
  </si>
  <si>
    <t>3433 Т</t>
  </si>
  <si>
    <t>3434 Т</t>
  </si>
  <si>
    <t>3435 Т</t>
  </si>
  <si>
    <t>22.11.11.100.000.01.0796.000000001803</t>
  </si>
  <si>
    <t>для легковых автомобилей, летняя, 215, 65, R16C, пневматическая, радиальная, бескамерная, ГОСТ 4754-97</t>
  </si>
  <si>
    <t>ОТ</t>
  </si>
  <si>
    <t>г.Актобе, проспект А.Молдагуловой, 46, Бизнес-центр "Капитал-Плаза", 2 этаж</t>
  </si>
  <si>
    <t>офис Компании</t>
  </si>
  <si>
    <t xml:space="preserve">январь </t>
  </si>
  <si>
    <t>АО</t>
  </si>
  <si>
    <t>22.11.11.100.000.01.0796.000000002163</t>
  </si>
  <si>
    <t>для легковых автомобилей, зимняя, 215, 65, R16C, пневматическая, радиальная, бескамерная, шипованная, ГОСТ 4754-97</t>
  </si>
  <si>
    <t>31.01.12.500.002.00.0796.000000000005</t>
  </si>
  <si>
    <t>стоячая на 3-х ножках, металлическая, для одежды</t>
  </si>
  <si>
    <t>ЦП</t>
  </si>
  <si>
    <t>месторождение Алибекмола</t>
  </si>
  <si>
    <t>март</t>
  </si>
  <si>
    <t>28.93.16.000.000.00.0796.000000000000</t>
  </si>
  <si>
    <t>конвекционная</t>
  </si>
  <si>
    <t>апрель</t>
  </si>
  <si>
    <t>32.50.30.500.007.01.0796.000000000007</t>
  </si>
  <si>
    <t>медицинская, лабораторная, с дверцей, стационарная, на деревянной основе, с влагостойким покрытием</t>
  </si>
  <si>
    <t>31.01.12.900.001.02.0796.000000000007</t>
  </si>
  <si>
    <t>Тумба</t>
  </si>
  <si>
    <t>мобильная, из ЛДСП и ДСП, на колесиках</t>
  </si>
  <si>
    <t>32.30.15.900.029.00.0796.000000000009</t>
  </si>
  <si>
    <t>для настольного тенниса</t>
  </si>
  <si>
    <t>25.99.21.300.001.03.0796.000000000000</t>
  </si>
  <si>
    <t>огневзломостойкий</t>
  </si>
  <si>
    <t>32.30.15.500.001.00.0796.000000000001</t>
  </si>
  <si>
    <t>пластиковый, для настольного тенниса</t>
  </si>
  <si>
    <t>май</t>
  </si>
  <si>
    <t>22.23.12.500.000.00.0796.000000000000</t>
  </si>
  <si>
    <t>пластиковая, малярная</t>
  </si>
  <si>
    <t>июнь</t>
  </si>
  <si>
    <t>22.21.21.500.001.05.0006.000000000005</t>
  </si>
  <si>
    <t>специального назначения, металлопластиковая, диаметр 25 мм</t>
  </si>
  <si>
    <t>июль</t>
  </si>
  <si>
    <t>22.21.21.500.001.05.0006.000000000004</t>
  </si>
  <si>
    <t>специального назначения, металлопластиковая, диаметр 20 мм</t>
  </si>
  <si>
    <t>август</t>
  </si>
  <si>
    <t>13.92.23.000.004.00.0796.000000000000</t>
  </si>
  <si>
    <t>индивидуальный, для определения площадки приземления</t>
  </si>
  <si>
    <t>22.21.21.530.000.00.0006.000000000479</t>
  </si>
  <si>
    <t>для водоснабжения, пластиковая, диаметр 100 мм, толщина 3,6 мм</t>
  </si>
  <si>
    <t>22.21.29.700.002.00.0796.000000000056</t>
  </si>
  <si>
    <t>полипропиленовый, угол поворота 45 градусов, диаметр 315 мм</t>
  </si>
  <si>
    <t>27.12.31.900.006.00.0796.000000000000</t>
  </si>
  <si>
    <t>марка ПУ-3, номинальное напряжение 220 В</t>
  </si>
  <si>
    <t>январь</t>
  </si>
  <si>
    <t>28.15.24.330.000.00.0796.000000000013</t>
  </si>
  <si>
    <t>конический и коническо-цилиндрический, двухступенчатый, размер 20 мм, ГОСТ 27142-97</t>
  </si>
  <si>
    <t>февраль</t>
  </si>
  <si>
    <t>22.21.29.700.005.00.0796.000000000019</t>
  </si>
  <si>
    <t>для ввода-вывода металлорукава, диаметр 12,5 мм</t>
  </si>
  <si>
    <t>22.21.29.700.005.00.0796.000000000007</t>
  </si>
  <si>
    <t>полипропиленовая, с накидной гайкой</t>
  </si>
  <si>
    <t>22.21.29.700.002.00.0796.000000000005</t>
  </si>
  <si>
    <t>полипропиленовый, угол поворота 15 градусов, диаметр 50 мм</t>
  </si>
  <si>
    <t>28.14.12.330.000.00.0796.000000000000</t>
  </si>
  <si>
    <t>для моек, двухрукояточный, набортный, размер 180*130 мм, ГОСТ 25809-96</t>
  </si>
  <si>
    <t>28.14.12.330.000.00.0796.000000000009</t>
  </si>
  <si>
    <t>22.23.12.900.001.00.0796.000000000011</t>
  </si>
  <si>
    <t>для отведения сточных вод с ванн, пластиковый, ГОСТ 23289-94</t>
  </si>
  <si>
    <t>22.21.21.900.001.00.0796.000000000008</t>
  </si>
  <si>
    <t>для раковины, пластиковый, размер 1 1/2"*40-50 мм, гофрированный</t>
  </si>
  <si>
    <t>22.21.29.700.005.00.0796.000000000000</t>
  </si>
  <si>
    <t>полиэтиленовая, переходная, разборная с ВР</t>
  </si>
  <si>
    <t>25.99.29.190.033.00.0796.000000000000</t>
  </si>
  <si>
    <t>тип 1, условный проход 4 мм, номинальное давление 35 МПа, ГОСТ 23405-78</t>
  </si>
  <si>
    <t>22.21.29.700.042.00.0796.000000000019</t>
  </si>
  <si>
    <t>шаровый, из поливинилхлорида, с фланцами, диаметр 16 мм</t>
  </si>
  <si>
    <t>22.21.29.700.042.00.0796.000000000000</t>
  </si>
  <si>
    <t>шаровый, из поливинилхлорида, с муфтовыми окончаниями, диаметр 20 мм</t>
  </si>
  <si>
    <t>22.21.29.700.002.00.0796.000000000000</t>
  </si>
  <si>
    <t>полипропиленовый, угол поворота 15 градусов, диаметр 16 мм</t>
  </si>
  <si>
    <t>22.21.29.700.002.00.0796.000000000003</t>
  </si>
  <si>
    <t>полипропиленовый, угол поворота 15 градусов, диаметр 32 мм</t>
  </si>
  <si>
    <t>22.21.29.700.002.00.0796.000000000006</t>
  </si>
  <si>
    <t>полипропиленовый, угол поворота 15 градусов, диаметр 63 мм</t>
  </si>
  <si>
    <t>янваврь</t>
  </si>
  <si>
    <t>22.19.73.270.005.00.0796.000000000002</t>
  </si>
  <si>
    <t>футбольный, резиновый</t>
  </si>
  <si>
    <t>32.30.15.800.002.00.0796.000000000000</t>
  </si>
  <si>
    <t>для волейбола</t>
  </si>
  <si>
    <t>32.30.15.500.000.00.0796.000000000000</t>
  </si>
  <si>
    <t>для тенниса</t>
  </si>
  <si>
    <t>32.30.15.600.001.00.0796.000000000000</t>
  </si>
  <si>
    <t>20.30.11.900.000.00.0166.000000000005</t>
  </si>
  <si>
    <t>марка ВД-АК-111, ГОСТ 28196-89</t>
  </si>
  <si>
    <t>20.30.22.100.001.00.0166.000000000002</t>
  </si>
  <si>
    <t>марка ФЛ-03К, для грунтования поверхностей из черных металлов/медных /титановых сплавов/ деревянных поверхностей, ГОСТ 9109-81</t>
  </si>
  <si>
    <t>20.30.22.550.000.00.0778.000000000000</t>
  </si>
  <si>
    <t>для выравнивания и исправления дефектов, загрунтованных металлических и деревянных поверхностей, марка ПФ-002, ГОСТ 10277-90</t>
  </si>
  <si>
    <t>17.22.11.200.000.00.0796.000000000002</t>
  </si>
  <si>
    <t>туалетная, однослойная</t>
  </si>
  <si>
    <t>120</t>
  </si>
  <si>
    <t>20.41.41.000.002.00.0796.000000000000</t>
  </si>
  <si>
    <t>500</t>
  </si>
  <si>
    <t>22.23.19.990.002.00.0796.000000000000</t>
  </si>
  <si>
    <t>пластиковый, для окон</t>
  </si>
  <si>
    <t>50</t>
  </si>
  <si>
    <t>25.73.30.930.007.00.0796.000000000000</t>
  </si>
  <si>
    <t>металлический, ширина 20 мм</t>
  </si>
  <si>
    <t>22.21.41.900.003.00.0055.000000000000</t>
  </si>
  <si>
    <t>из полиэтилена, термоусадочная, перфорированная, толщина 25 мкм</t>
  </si>
  <si>
    <t>23.12.13.300.000.00.0796.000000000000</t>
  </si>
  <si>
    <t>20.30.22.200.000.00.0112.000000000001</t>
  </si>
  <si>
    <t>20.41.31.900.000.00.0796.000000000000</t>
  </si>
  <si>
    <t>туалетное, твердое, ГОСТ 28546-2002</t>
  </si>
  <si>
    <t>17.22.11.350.000.00.0736.000000000000</t>
  </si>
  <si>
    <t>общего назначения, бумажное</t>
  </si>
  <si>
    <t>28.25.20.900.000.00.0796.000000000001</t>
  </si>
  <si>
    <t>27.40.12.900.001.00.0796.000000000010</t>
  </si>
  <si>
    <t>тип цоколя G4, мощность 15 Вт, галогенная</t>
  </si>
  <si>
    <t>32.91.19.500.002.00.0796.000000000001</t>
  </si>
  <si>
    <t>для окраски полов лакокрасочным составом, малярный, тип ВМП, ГОСТ 10831-87</t>
  </si>
  <si>
    <t>27.20.11.990.001.00.0796.000000000002</t>
  </si>
  <si>
    <t>светодиодный, для промышленного освещения, мощность 100 Вт</t>
  </si>
  <si>
    <t>27.40.12.900.001.00.0796.000000000032</t>
  </si>
  <si>
    <t>20.52.10.900.011.00.0796.000000000000</t>
  </si>
  <si>
    <t>кремнийорганический</t>
  </si>
  <si>
    <t>27.12.22.900.001.00.0796.000000000000</t>
  </si>
  <si>
    <t>автоматический, тип А, однополюсный, с тепловым размыкателем</t>
  </si>
  <si>
    <t>27.12.22.900.001.00.0796.000000000024</t>
  </si>
  <si>
    <t>автоматический, тип А, двухполюсный, с тепловым размыкателем</t>
  </si>
  <si>
    <t>32.99.59.900.084.00.0796.000000000000</t>
  </si>
  <si>
    <t>армированный, ширина свыше 3 см, широкий</t>
  </si>
  <si>
    <t>26.80.12.000.020.00.0796.000000000000</t>
  </si>
  <si>
    <t>23.12.13.900.000.01.0796.000000000000</t>
  </si>
  <si>
    <t>бытовое, стеклянное, ГОСТ 17716-91</t>
  </si>
  <si>
    <t>23.42.10.300.003.00.0796.000000000000</t>
  </si>
  <si>
    <t>фарфоровый, тарельчатый, с косым выпуском, с цельноотлитой полочкой, ГОСТ 30493-96</t>
  </si>
  <si>
    <t>28.23.23.900.003.00.0796.000000000000</t>
  </si>
  <si>
    <t>32.99.59.900.083.00.0796.000000000000</t>
  </si>
  <si>
    <t>ленточный корректор в блистере с диспенсером</t>
  </si>
  <si>
    <t>22.29.25.500.005.00.0796.000000000001</t>
  </si>
  <si>
    <t>22.29.25.500.000.00.0796.000000000003</t>
  </si>
  <si>
    <t>22.29.25.500.000.00.0704.000000000007</t>
  </si>
  <si>
    <t>пластиковый, конусообразный, наконечник 1-3 мм, перманентный (сухостираемый)</t>
  </si>
  <si>
    <t>32.99.12.500.000.00.0796.000000000001</t>
  </si>
  <si>
    <t>20.52.10.900.005.00.0778.000000000019</t>
  </si>
  <si>
    <t>22.29.25.500.004.01.0796.000000000002</t>
  </si>
  <si>
    <t>пластиковая, гелевая</t>
  </si>
  <si>
    <t>17.12.13.100.000.03.0736.000000000001</t>
  </si>
  <si>
    <t>для плоттера, формат А1, плотность 80 г/м2</t>
  </si>
  <si>
    <t>22.29.25.700.000.00.0796.000000000010</t>
  </si>
  <si>
    <t>20 вкладышей, пластиковая, формат A4, 50 мм</t>
  </si>
  <si>
    <t>27.20.11.900.003.00.0796.000000000003</t>
  </si>
  <si>
    <t>тип ААА</t>
  </si>
  <si>
    <t>17.23.13.100.003.00.0796.000000000000</t>
  </si>
  <si>
    <t>учета</t>
  </si>
  <si>
    <t>22.29.25.700.006.00.0796.000000000002</t>
  </si>
  <si>
    <t>для бумаг, из пластмассы, горизонтальный, широкий</t>
  </si>
  <si>
    <t>25.99.23.500.001.00.0778.000000000000</t>
  </si>
  <si>
    <t>для канцелярских целей, проволочная</t>
  </si>
  <si>
    <t>22.29.25.700.007.00.5111.000000000000</t>
  </si>
  <si>
    <t>для переплета, пластиковая, диаметр 2 мм</t>
  </si>
  <si>
    <t>22.29.25.700.000.00.0796.000000000018</t>
  </si>
  <si>
    <t>с прижимом, скоросшивателем, пластиковая, формат A4, 50 мм</t>
  </si>
  <si>
    <t>32.99.14.550.003.00.0796.000000000001</t>
  </si>
  <si>
    <t>для подтачивания грифельного карандаша, ручная</t>
  </si>
  <si>
    <t>17.23.13.900.001.01.0778.000000000002</t>
  </si>
  <si>
    <t>20.52.10.900.005.00.0796.000000000024</t>
  </si>
  <si>
    <t>канцелярский, жидкий</t>
  </si>
  <si>
    <t>17.23.13.500.003.00.0796.000000000000</t>
  </si>
  <si>
    <t>картонный, размер 220x230x40 мм, формат А5</t>
  </si>
  <si>
    <t>25.99.23.300.000.00.0796.000000000005</t>
  </si>
  <si>
    <t>32.99.59.900.082.00.0796.000000000000</t>
  </si>
  <si>
    <t>с кисточкой</t>
  </si>
  <si>
    <t>32.99.59.900.070.00.0796.000000000000</t>
  </si>
  <si>
    <t>для маркерной доски</t>
  </si>
  <si>
    <t>22.29.29.900.017.00.0796.000000000006</t>
  </si>
  <si>
    <t>пластиковый, не вращающейся основа</t>
  </si>
  <si>
    <t>32.99.59.900.106.00.0796.000000000000</t>
  </si>
  <si>
    <t>фирменная,  с нанесенным текстом на двух сторонах</t>
  </si>
  <si>
    <t>32.99.59.900.006.00.0796.000000000000</t>
  </si>
  <si>
    <t>нагрудной, визитная карточка</t>
  </si>
  <si>
    <t>17.23.13.190.000.00.0796.000000000000</t>
  </si>
  <si>
    <t>документ установленного образца, (служебное/пенсионное/студенческое и аналогичного назначения)</t>
  </si>
  <si>
    <t>17.23.13.130.000.00.0796.000000000000</t>
  </si>
  <si>
    <t>17.23.13.130.000.00.0796.000000000001</t>
  </si>
  <si>
    <t>17.23.13.700.000.00.0796.000000000001</t>
  </si>
  <si>
    <t>17.23.13.190.001.00.0796.000000000000</t>
  </si>
  <si>
    <t>Грамота</t>
  </si>
  <si>
    <t>17.23.14.300.000.00.0796.000000000002</t>
  </si>
  <si>
    <t>31.09.14.900.001.00.0796.000000000000</t>
  </si>
  <si>
    <t>информационный</t>
  </si>
  <si>
    <t>Бланк</t>
  </si>
  <si>
    <t>конкретного вида документа</t>
  </si>
  <si>
    <t>32.99.16.300.001.00.0796.000000000000</t>
  </si>
  <si>
    <t>для нанесения оттиска, содержащего текст определенной профессиональной деятельности</t>
  </si>
  <si>
    <t>32.99.16.300.002.00.0796.000000000003</t>
  </si>
  <si>
    <t>для документов</t>
  </si>
  <si>
    <t>17.23.13.310.000.00.0796.000000000002</t>
  </si>
  <si>
    <t>общая, 48 листов, ГОСТ 13309-90</t>
  </si>
  <si>
    <t>22.29.29.900.075.00.0796.000000000000</t>
  </si>
  <si>
    <t>информационная, пластиковая</t>
  </si>
  <si>
    <t>матовая, формат А-4, полноцветная печать</t>
  </si>
  <si>
    <t>22.21.30.100.002.00.0796.000000000013</t>
  </si>
  <si>
    <t>Пленка</t>
  </si>
  <si>
    <t>для ламинирования, размер 52*76 мм</t>
  </si>
  <si>
    <t>17.23.14.500.000.00.5111.000000000053</t>
  </si>
  <si>
    <t>Бумага</t>
  </si>
  <si>
    <t>для офисного оборудования, формат А3, плотность 120 г/м2, ГОСТ 6656-76</t>
  </si>
  <si>
    <t>17.23.14.500.000.00.5111.000000000066</t>
  </si>
  <si>
    <t>для офисного оборудования, формат А4, плотность 80 г/м2, ГОСТ 6656-76</t>
  </si>
  <si>
    <t>22.29.25.700.000.00.0796.000000000041</t>
  </si>
  <si>
    <t>с зажимом, пластиковая, формат А4, 17 мм</t>
  </si>
  <si>
    <t>22.29.25.700.003.00.5111.000000000000</t>
  </si>
  <si>
    <t>для переплета, формат А4, прозрачная</t>
  </si>
  <si>
    <t>22.29.25.700.003.00.0796.000000000002</t>
  </si>
  <si>
    <t>Обложка</t>
  </si>
  <si>
    <t>для переплета, формат А3, прозрачная</t>
  </si>
  <si>
    <t>17.23.13.700.002.00.0796.000000000000</t>
  </si>
  <si>
    <t>Брошюра</t>
  </si>
  <si>
    <t>рекламная/информационная/предупредительная</t>
  </si>
  <si>
    <t>17.23.13.700.001.00.0796.000000000000</t>
  </si>
  <si>
    <t>58.19.11.900.000.00.0796.000000000001</t>
  </si>
  <si>
    <t>поздравительная</t>
  </si>
  <si>
    <t>17.23.12.700.014.00.0796.000000000000</t>
  </si>
  <si>
    <t>19.20.21.530.000.00.0112.000000000001</t>
  </si>
  <si>
    <t>Бензин</t>
  </si>
  <si>
    <t>для двигателей с искровым зажиганием, марка АИ-92, неэтилированный и этилированный</t>
  </si>
  <si>
    <t>Литр (куб. дм.)</t>
  </si>
  <si>
    <t>19.20.26.510.000.01.0112.000000000000</t>
  </si>
  <si>
    <t>Топливо</t>
  </si>
  <si>
    <t>дизельное, температура застывания не выше -10°С, плотность при 20 °С не более 860 кг/м3, летнее, ГОСТ 305-82</t>
  </si>
  <si>
    <t>11.07.11.310.000.01.0868.000000000000</t>
  </si>
  <si>
    <t>негазированная, минеральная, столовая, природная, обьем 0,5 л, СТ РК 1432-2005</t>
  </si>
  <si>
    <t>40</t>
  </si>
  <si>
    <t>11.07.11.310.000.01.0868.000000000002</t>
  </si>
  <si>
    <t>негазированная, минеральная, столовая, природная, обьем 1-5 л, СТ РК 1432-2005</t>
  </si>
  <si>
    <t>11.07.11.300.000.02.0868.000000000000</t>
  </si>
  <si>
    <t>негазированная, питьевая, объем 19 л, СТ РК 1432-2005</t>
  </si>
  <si>
    <t>настольный</t>
  </si>
  <si>
    <t>декабрь</t>
  </si>
  <si>
    <t>17.23.12.700.010.00.0796.000000000001</t>
  </si>
  <si>
    <t>настенный</t>
  </si>
  <si>
    <t>17.23.12.700.005.00.0796.000000000000</t>
  </si>
  <si>
    <t>формат А5, датированный</t>
  </si>
  <si>
    <t>17.23.12.700.005.00.0796.000000000001</t>
  </si>
  <si>
    <t>формат А4, датированный</t>
  </si>
  <si>
    <t>17.23.12.700.009.00.0796.000000000000</t>
  </si>
  <si>
    <t>Календарь - планинг</t>
  </si>
  <si>
    <t>настольный, малый</t>
  </si>
  <si>
    <t>13.92.29.990.012.01.0796.000000000000</t>
  </si>
  <si>
    <t>для бейджа, текстильный</t>
  </si>
  <si>
    <t>31.09.12.350.000.00.0796.000000000002</t>
  </si>
  <si>
    <t>односпальняя, габариты до  2000х1000х760</t>
  </si>
  <si>
    <t>31.01.11.500.000.00.0796.000000000015</t>
  </si>
  <si>
    <t>из гобелена, подлокотники пластиковые, черные металлические ножки</t>
  </si>
  <si>
    <t>тканевое, мягкое, на колесиках</t>
  </si>
  <si>
    <t>27.51.26.900.000.00.0796.000000000000</t>
  </si>
  <si>
    <t>Радиатор отопительный</t>
  </si>
  <si>
    <t>31.01.12.500.000.00.0796.000000000000</t>
  </si>
  <si>
    <t>для документов, офисная, угловая со стеклом</t>
  </si>
  <si>
    <t>26.40.20.900.000.00.0796.000000000004</t>
  </si>
  <si>
    <t>жидкокристаллический (LCD), цифровой</t>
  </si>
  <si>
    <t>27.51.26.900.003.00.0796.000000000000</t>
  </si>
  <si>
    <t>бытовой</t>
  </si>
  <si>
    <t>22.23.11.900.000.00.0055.000000000013</t>
  </si>
  <si>
    <t>потолочная, неламинированная, размер 600*600*13 мм</t>
  </si>
  <si>
    <t>22.19.73.100.017.00.0055.000000000000</t>
  </si>
  <si>
    <t>ширина 1000 мм, толщина 10 мм</t>
  </si>
  <si>
    <t>28.25.12.300.000.00.0796.000000000001</t>
  </si>
  <si>
    <t>28.25.12.300.001.00.0796.000000000000</t>
  </si>
  <si>
    <t>оконного типа, в едином корпусе</t>
  </si>
  <si>
    <t>27.51.27.000.000.00.0796.000000000000</t>
  </si>
  <si>
    <t>стальная, из керамической эмали, емкость 13-18 л, без гриля</t>
  </si>
  <si>
    <t>28.94.22.300.000.00.0796.000000000001</t>
  </si>
  <si>
    <t>для прачечных, загрузка 25 кг</t>
  </si>
  <si>
    <t>27.51.25.900.002.00.0796.000000000001</t>
  </si>
  <si>
    <t>Водонагреватель</t>
  </si>
  <si>
    <t>вертикальной установки, объем 300 л</t>
  </si>
  <si>
    <t>25.21.12.900.002.00.0796.000000000029</t>
  </si>
  <si>
    <t>навесной, мощность24 кВт, электрический, для отопления зданий и помещений, водогрейный</t>
  </si>
  <si>
    <t>28.13.14.900.002.09.0796.000000000000</t>
  </si>
  <si>
    <t>циркуляционный, для системы отопления, диаметр 32 мм, фланцевое соединение</t>
  </si>
  <si>
    <t>13.92.24.931.000.00.0796.000000000001</t>
  </si>
  <si>
    <t>пуховое, размер 160*215 см, полуторное, ГОСТ 30332-95</t>
  </si>
  <si>
    <t>13.92.24.932.000.01.0796.000000000000</t>
  </si>
  <si>
    <t>спальная, с верхом из хлопчатобумажных тканей, пухо-перьевой наполнитель, размер 70*70 см, ГОСТ 30332-95</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</si>
  <si>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</si>
  <si>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</si>
  <si>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13.92.16.900.001.01.0796.000000000007</t>
  </si>
  <si>
    <t>спальное, из льна, размер 170*210 см</t>
  </si>
  <si>
    <t>31.09.12.370.000.00.0796.000000000018</t>
  </si>
  <si>
    <t>Шкаф</t>
  </si>
  <si>
    <t>для одежды, материал МДФ, 2-секционный, без антресоли, с замком</t>
  </si>
  <si>
    <t>31.01.12.900.006.00.0796.000000000010</t>
  </si>
  <si>
    <t>Стол</t>
  </si>
  <si>
    <t>компьютерный,  ЛДСП, без тумб</t>
  </si>
  <si>
    <t>31.01.12.900.005.00.0796.000000000008</t>
  </si>
  <si>
    <t>ЛДСП, для документов, без замка</t>
  </si>
  <si>
    <t>25.99.22.000.004.01.0796.000000000000</t>
  </si>
  <si>
    <t>для досье, металлический</t>
  </si>
  <si>
    <t>31.01.11.700.000.00.0796.000000000002</t>
  </si>
  <si>
    <t>металлический, гардеробный, с замком</t>
  </si>
  <si>
    <t>28.29.12.330.001.00.0839.000000000000</t>
  </si>
  <si>
    <t>Установка опреснительная</t>
  </si>
  <si>
    <t>для очистки и обезжелезивания воды, производительность 6м3/сутки, мощность 2 кВт, в комплекте фильтры, узел аэрации, компрессор, воздухоотделитель, мембранный модуль, узел дозирования, узел химической мойки, емкость, насосная станция, ультрафиолетовый стерилизатор, шкаф управления, узел гидропромывки, химреагенты</t>
  </si>
  <si>
    <t>28.99.11.500.005.00.0796.000000000000</t>
  </si>
  <si>
    <t>Машина листоподборочная</t>
  </si>
  <si>
    <t>для комплектовки брошюр и книжных блоков</t>
  </si>
  <si>
    <t>31.00.11.900.001.01.0796.000000000001</t>
  </si>
  <si>
    <t>Стул</t>
  </si>
  <si>
    <t>лабораторный, со спинкой, поворотный, с отделочным материалом из кожзаменителя</t>
  </si>
  <si>
    <t>31.01.12.500.001.00.0796.000000000000</t>
  </si>
  <si>
    <t>Парта ученическая</t>
  </si>
  <si>
    <t>материал ЛДСП, металлический каркас</t>
  </si>
  <si>
    <t>Телевизор</t>
  </si>
  <si>
    <t>23.19.23.300.023.00.0796.000000000000</t>
  </si>
  <si>
    <t>Холодильник</t>
  </si>
  <si>
    <t>тип ХПТ</t>
  </si>
  <si>
    <t>31.09.12.590.001.00.0796.000000000000</t>
  </si>
  <si>
    <t>Котел отопительный</t>
  </si>
  <si>
    <t>28.25.12.300.000.00.0796.000000000005</t>
  </si>
  <si>
    <t>Кондиционер (сплит-система)</t>
  </si>
  <si>
    <t>колонно-напольный, площадь охлаждения 120-140м2, мощность охлаждения 4,9кВт, мощность обогрева 14,8 кВт</t>
  </si>
  <si>
    <t>28.95.11.370.000.00.0796.000000000002</t>
  </si>
  <si>
    <t>Резак</t>
  </si>
  <si>
    <t>для бумаги, сабельный</t>
  </si>
  <si>
    <t>28.93.15.800.010.00.0796.000000000000</t>
  </si>
  <si>
    <t>Пароконвектомат</t>
  </si>
  <si>
    <t>бойлерный, программируемый, мощность 35 кВт</t>
  </si>
  <si>
    <t>28.94.22.700.000.00.0796.000000000000</t>
  </si>
  <si>
    <t>Машина сушильная</t>
  </si>
  <si>
    <t>28.13.14.100.000.01.0796.000000000258</t>
  </si>
  <si>
    <t>Насос</t>
  </si>
  <si>
    <t>погружной, тип ГНОМ 40-25, мощность 380В</t>
  </si>
  <si>
    <t>25.29.11.300.003.00.0796.000000000021</t>
  </si>
  <si>
    <t>Бак</t>
  </si>
  <si>
    <t>мембранный, расширительный, вертикальный, объем 200 л</t>
  </si>
  <si>
    <t>27.51.28.390.004.00.0796.000000000027</t>
  </si>
  <si>
    <t>Плита электрическая</t>
  </si>
  <si>
    <t>тип варочной панели комбинированный, количество конфорок 4, отдельностоящая</t>
  </si>
  <si>
    <t>28.93.15.800.009.00.0796.000000000001</t>
  </si>
  <si>
    <t>Мармит</t>
  </si>
  <si>
    <t>для 2 блюд, 2 полки, мощность 1.2 кВт</t>
  </si>
  <si>
    <t>13.92.14.300.005.00.0839.000000000000</t>
  </si>
  <si>
    <t>туалетный, из махровой ткани, состоит из трех полотенец разных размеров</t>
  </si>
  <si>
    <t>циркуляционный, жидконаполненный</t>
  </si>
  <si>
    <t>ноябрь</t>
  </si>
  <si>
    <t>24.34.12.900.000.03.0796.000000000005</t>
  </si>
  <si>
    <t>стальная, легированная, цельнотянутая, в барабане 4500 м, диаметр 2,3 мм</t>
  </si>
  <si>
    <t>24.34.12.900.000.03.0796.000000000006</t>
  </si>
  <si>
    <t>стальная, легированная, цельнотянутая, в барабане 4500 м, диаметр 2,7 мм</t>
  </si>
  <si>
    <t>28.22.19.300.047.00.0796.000000000000</t>
  </si>
  <si>
    <t>для подъемной установки</t>
  </si>
  <si>
    <t>25.73.30.300.002.00.0704.000000000019</t>
  </si>
  <si>
    <t>гаечный, накидной, ударный, в наборе 23 предмета, 8-30 мм</t>
  </si>
  <si>
    <t>27.20.11.900.003.00.0796.000000000007</t>
  </si>
  <si>
    <t>тип АА, перезаряжаемая</t>
  </si>
  <si>
    <t>25.73.30.300.003.00.0704.000000000000</t>
  </si>
  <si>
    <t>Набор газовых ключей</t>
  </si>
  <si>
    <t>28.41.32.200.000.00.0796.000000000004</t>
  </si>
  <si>
    <t>механические</t>
  </si>
  <si>
    <t>26.51.52.700.002.00.0839.000000000000</t>
  </si>
  <si>
    <t>скважинный, автономный</t>
  </si>
  <si>
    <t>28.92.61.500.085.00.0796.000000000000</t>
  </si>
  <si>
    <t>для спуска на проволоке в насосно-компрессорную трубу, диаметр устройства зацепления 38 мм</t>
  </si>
  <si>
    <t>26.51.64.300.002.00.0796.000000000000</t>
  </si>
  <si>
    <t>для получения визуальной информации о количестве оборотов</t>
  </si>
  <si>
    <t>38.11.58.811.000.00.0796.000000000000</t>
  </si>
  <si>
    <t>для спуска манометров в скважину с высоким давлением, из вольфрама</t>
  </si>
  <si>
    <t>26.51.66.490.001.00.0796.000000000016</t>
  </si>
  <si>
    <t>для проверки ствола скважины перед спуском прибора</t>
  </si>
  <si>
    <t>28.92.12.300.008.00.0839.000000000000</t>
  </si>
  <si>
    <t>для герметизации устья скважин</t>
  </si>
  <si>
    <t>26.51.52.700.002.00.0796.000000000323</t>
  </si>
  <si>
    <t>цифровой, прецизионный</t>
  </si>
  <si>
    <t>26.51.53.900.041.01.0796.000000000001</t>
  </si>
  <si>
    <t>25.99.29.490.084.00.0796.000000000000</t>
  </si>
  <si>
    <t>для свабирующей машины, стальная, диаметр 89 мм</t>
  </si>
  <si>
    <t>28.92.61.500.069.00.0796.000000000000</t>
  </si>
  <si>
    <t>специальный инструмент, в комплекте нож и ловитель</t>
  </si>
  <si>
    <t>ОГРНиГМ</t>
  </si>
  <si>
    <t>26.20.13.000.008.04.0796.000000000001</t>
  </si>
  <si>
    <t>Компьютер</t>
  </si>
  <si>
    <t>май 2017</t>
  </si>
  <si>
    <t>DDP</t>
  </si>
  <si>
    <t>июль 2017</t>
  </si>
  <si>
    <t>20</t>
  </si>
  <si>
    <t>26.20.40.000.108.00.0796.000000000000</t>
  </si>
  <si>
    <t>Источник бесперебойного питания</t>
  </si>
  <si>
    <t>26.20.18.900.001.01.0796.000000000011</t>
  </si>
  <si>
    <t>Устройство</t>
  </si>
  <si>
    <t>2</t>
  </si>
  <si>
    <t>26.20.13.000.013.00.0839.000000000000</t>
  </si>
  <si>
    <t>1</t>
  </si>
  <si>
    <t>26.40.33.900.003.00.0839.000000000000</t>
  </si>
  <si>
    <t>62.01.29.000.000.00.0796.000000000000</t>
  </si>
  <si>
    <t>март 2017</t>
  </si>
  <si>
    <t>ОИТ</t>
  </si>
  <si>
    <t>24.20.12.200.000.02.0168.000000000013</t>
  </si>
  <si>
    <t>апрель - май 2017г</t>
  </si>
  <si>
    <t>Отдел КРС</t>
  </si>
  <si>
    <t>февраль - март 2017г</t>
  </si>
  <si>
    <t>март -май 2017г</t>
  </si>
  <si>
    <t>25.99.29.490.075.00.0796.000000000006</t>
  </si>
  <si>
    <t>Июнь -июль 2017г</t>
  </si>
  <si>
    <t>24.20.40.100.005.00.0796.000000000025</t>
  </si>
  <si>
    <t>май -июнь 2017г</t>
  </si>
  <si>
    <t>28.14.20.000.033.00.0796.000000000000</t>
  </si>
  <si>
    <t>28.14.20.000.017.00.0796.000000000011</t>
  </si>
  <si>
    <t>апрель -июнь 2017г</t>
  </si>
  <si>
    <t>28.14.11.900.006.01.0796.000000000005</t>
  </si>
  <si>
    <t>28.13.14.130.000.01.0796.000000000006</t>
  </si>
  <si>
    <t>центробежный, тип 1Д200-90, горизонтальный, одноступенчатый</t>
  </si>
  <si>
    <t>28.13.14.900.002.02.0796.000000000124</t>
  </si>
  <si>
    <t>центробежный, одноканальный, фекальный, канализационный, максимальный размер частиц 50 мм, мощность 4 кВт</t>
  </si>
  <si>
    <t>28.13.13.200.000.01.0796.000000000028</t>
  </si>
  <si>
    <t>шестеренный, тип НМШ5-25-4.0/4-1</t>
  </si>
  <si>
    <t>28.13.14.170.000.01.0796.000000000013</t>
  </si>
  <si>
    <t>центробежный, тип 1К100-65-250, консольный, горизонтальный</t>
  </si>
  <si>
    <t>28.30.86.900.000.00.0796.000000000000</t>
  </si>
  <si>
    <t>Газонокосилка</t>
  </si>
  <si>
    <t>бензиновая, самоходная</t>
  </si>
  <si>
    <t>28.13.14.170.000.01.0796.000000000002</t>
  </si>
  <si>
    <t>центробежный, тип К20/30, консольный, горизонтальный</t>
  </si>
  <si>
    <t>28.13.14.170.000.01.0796.000000000001</t>
  </si>
  <si>
    <t>центробежный, тип К8/18, консольный, горизонтальный</t>
  </si>
  <si>
    <t>28.13.14.900.002.09.0796.000000000002</t>
  </si>
  <si>
    <t>циркуляционный, для системы отопления, диаметр 50 мм, фланцевое соединение</t>
  </si>
  <si>
    <t>28.13.14.510.000.00.0796.000000000628</t>
  </si>
  <si>
    <t>химический, горизонтальный, консольный, тип ХЕ 50-32.250 К-55, подача 12,5 м3/ч, напор 80 м, мощность электродвигателя 30 кВт, центробежный</t>
  </si>
  <si>
    <t>20.11.11.600.000.00.0113.000000000004</t>
  </si>
  <si>
    <t>Азот</t>
  </si>
  <si>
    <t>газзобразный, технический, сорт 1, ГОСТ 9293-74</t>
  </si>
  <si>
    <t>январь-декабрь</t>
  </si>
  <si>
    <t>25.11.23.676.000.00.0168.000000000006</t>
  </si>
  <si>
    <t>Арматурная сталь</t>
  </si>
  <si>
    <t>класс арматурной стали А-III (A400), диамер профиля 6-22 мм, ГОСТ 5781-82</t>
  </si>
  <si>
    <t>25.11.23.676.000.00.0168.000000000010</t>
  </si>
  <si>
    <t>25.11.23.676.000.00.0168.000000000005</t>
  </si>
  <si>
    <t>24.44.22.240.002.00.0168.000000000047</t>
  </si>
  <si>
    <t>Пруток</t>
  </si>
  <si>
    <t>24.44.22.240.002.00.0168.000000000042</t>
  </si>
  <si>
    <t>бронзовый, круглый, диаметр 50 мм, пресованный, марка БрАЖНМц9-4-4-1</t>
  </si>
  <si>
    <t>24.44.22.240.002.00.0168.000000000046</t>
  </si>
  <si>
    <t>бронзовый, круглый, диаметр 80 мм, пресованный, марка БрАЖНМц9-4-4-1</t>
  </si>
  <si>
    <t>20.52.10.900.006.00.0796.000000000000</t>
  </si>
  <si>
    <t>Автогерметик</t>
  </si>
  <si>
    <t>для герметизации</t>
  </si>
  <si>
    <t>20.11.11.700.000.01.0113.000000000001</t>
  </si>
  <si>
    <t>Кислород</t>
  </si>
  <si>
    <t>технический, сорт 1, ГОСТ 5583-78</t>
  </si>
  <si>
    <t>24.10.66.900.000.01.0168.000000000196</t>
  </si>
  <si>
    <t>Круг</t>
  </si>
  <si>
    <t>стальной, марка Ст.40Х, диаметр 80 мм, ГОСТ 2590-2006</t>
  </si>
  <si>
    <t>24.10.66.900.000.01.0168.000000000218</t>
  </si>
  <si>
    <t>стальной, марка Ст.45, диаметр 16 мм, ГОСТ 2590-2006</t>
  </si>
  <si>
    <t>24.10.66.900.000.01.0168.000000000221</t>
  </si>
  <si>
    <t>24.10.66.900.000.01.0168.000000000072</t>
  </si>
  <si>
    <t>24.10.66.900.000.01.0168.000000000074</t>
  </si>
  <si>
    <t>22.21.30.100.003.00.0796.000000000003</t>
  </si>
  <si>
    <t>Лента ФУМ</t>
  </si>
  <si>
    <t>уплотнительная, размер 25 мм</t>
  </si>
  <si>
    <t>24.10.31.900.000.01.0168.000000000091</t>
  </si>
  <si>
    <t>Лист</t>
  </si>
  <si>
    <t>25.93.13.500.000.00.0168.000000000000</t>
  </si>
  <si>
    <t>24.10.31.900.000.01.0168.000000000005</t>
  </si>
  <si>
    <t>24.10.31.900.000.01.0168.000000000083</t>
  </si>
  <si>
    <t>24.10.31.900.000.01.0168.000000000003</t>
  </si>
  <si>
    <t>24.10.31.900.000.01.0168.000000000000</t>
  </si>
  <si>
    <t>24.33.20.000.001.02.0168.000000000000</t>
  </si>
  <si>
    <t>рифленный, стальной, рифленный, чечевичного строения, ГОСТ 8568-77</t>
  </si>
  <si>
    <t>24.10.31.900.000.01.0168.000000000001</t>
  </si>
  <si>
    <t>стальной, горячекатанный, б-5 мм, ГОСТ 19903-74</t>
  </si>
  <si>
    <t>24.20.40.500.000.00.0796.000000000001</t>
  </si>
  <si>
    <t>24.20.40.500.000.00.0796.000000000094</t>
  </si>
  <si>
    <t>стальной, бесшовный, диаметр 25*3 мм, ГОСТ 17375-2001</t>
  </si>
  <si>
    <t>24.20.40.500.000.00.0796.000000000089</t>
  </si>
  <si>
    <t>24.20.40.500.000.00.0796.000000000061</t>
  </si>
  <si>
    <t>стальной, бесшовный, диаметр 57*6 мм, крутоизогнутый, ГОСТ 17375-2001</t>
  </si>
  <si>
    <t>24.20.40.500.000.00.0796.000000000095</t>
  </si>
  <si>
    <t>стальной, бесшовный, диаметр 76*6 мм, ГОСТ 17375-2001</t>
  </si>
  <si>
    <t>24.20.40.500.000.00.0796.000000000057</t>
  </si>
  <si>
    <t>стальной, бесшовный, диаметр 89*8 мм, крутоизогнутый, ГОСТ 17375-2001</t>
  </si>
  <si>
    <t>24.20.40.500.000.00.0796.000000000022</t>
  </si>
  <si>
    <t>стальной, бесшовный, диаметр 108*8 мм, крутоизогнутый, ГОСТ 17375-2001</t>
  </si>
  <si>
    <t>24.20.40.500.000.00.0796.000000000097</t>
  </si>
  <si>
    <t>стальной, бесшовный, диаметр 114*14 мм, ГОСТ 17375-2001</t>
  </si>
  <si>
    <t>24.20.40.500.000.00.0796.000000000068</t>
  </si>
  <si>
    <t>стальной, бесшовный, диаметр 159*8 мм, крутоизогнутый, ГОСТ 17375-2001</t>
  </si>
  <si>
    <t>24.20.40.500.000.00.0796.000000000025</t>
  </si>
  <si>
    <t>стальной, бесшовный, диаметр 219*8 мм, крутоизогнутый, ГОСТ 17375-2001</t>
  </si>
  <si>
    <t>24.20.40.500.000.00.0796.000000000029</t>
  </si>
  <si>
    <t>стальной, бесшовный, диаметр 273*8 мм, крутоизогнутый, ГОСТ 17375-2001</t>
  </si>
  <si>
    <t>24.20.40.500.000.00.0796.000000000051</t>
  </si>
  <si>
    <t>23.99.11.990.000.00.0166.000000000015</t>
  </si>
  <si>
    <t>марка ПОН-Б, общего назначения, толщина 1,0 мм, ГОСТ 481-80</t>
  </si>
  <si>
    <t>23.99.11.990.000.00.0166.000000000017</t>
  </si>
  <si>
    <t>марка ПОН-Б, общего назначения, толщина 2,0 мм, ГОСТ 481-80</t>
  </si>
  <si>
    <t>23.99.11.990.000.00.0166.000000000018</t>
  </si>
  <si>
    <t>марка ПОН-Б, общего назначения, толщина 3,0 мм, ГОСТ 481-80</t>
  </si>
  <si>
    <t>23.99.11.990.000.00.0166.000000000020</t>
  </si>
  <si>
    <t>марка ПОН-Б, общего назначения, толщина 4,0 мм, ГОСТ 481-80</t>
  </si>
  <si>
    <t>24.20.40.100.007.00.0796.000000000000</t>
  </si>
  <si>
    <t>концентрический, стальной, ГОСТ 17378-2001</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</si>
  <si>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</si>
  <si>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</si>
  <si>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</si>
  <si>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24.33.20.000.002.00.0168.000000000000</t>
  </si>
  <si>
    <t>Профиль</t>
  </si>
  <si>
    <t>листовой, из оцинкованной стали, холодногнутый, ГОСТ 24045-2010</t>
  </si>
  <si>
    <t>23.99.11.990.005.00.0166.000000000010</t>
  </si>
  <si>
    <t>Набивка</t>
  </si>
  <si>
    <t>асбестовая, марка-АгИ, плетеная, сальниковая, ингибированнная, приклеенная, с графитом, ГОСТ 5152-84</t>
  </si>
  <si>
    <t>23.99.11.990.005.00.0166.000000000022</t>
  </si>
  <si>
    <t>асбестовая, марка АП (АП-31), круглая, сальниковая, размер 10 мм, ГОСТ 5152-84</t>
  </si>
  <si>
    <t>23.99.11.990.005.00.0166.000000000024</t>
  </si>
  <si>
    <t>асбестовая, марка АП (АП-31), круглая, сальниковая, размер 13 мм, ГОСТ 5152-84</t>
  </si>
  <si>
    <t>23.99.11.990.005.00.0166.000000000025</t>
  </si>
  <si>
    <t>асбестовая, марка АП (АП-31), круглая, сальниковая, размер 14 мм, ГОСТ 5152-84</t>
  </si>
  <si>
    <t>23.99.14.000.007.00.0166.000000000009</t>
  </si>
  <si>
    <t>графитовая, сальниковая, из пропитанных графитом политетрафторэтиленовых волокон, и армирована по углам арамидными (кевларовыми)</t>
  </si>
  <si>
    <t>32.99.59.400.000.00.0166.000000000002</t>
  </si>
  <si>
    <t>сальниковая, арамидная</t>
  </si>
  <si>
    <t>25.94.11.900.000.01.0796.000000000003</t>
  </si>
  <si>
    <t>Саморез</t>
  </si>
  <si>
    <t>оцинкованный, с шестигранной головкой</t>
  </si>
  <si>
    <t>25.93.13.600.001.00.0018.000000000000</t>
  </si>
  <si>
    <t>Сетка</t>
  </si>
  <si>
    <t>медная, проволочная тканевая с квадратными ячейками, ширина ячейки 2*2 мм, ГОСТ 6613-86</t>
  </si>
  <si>
    <t>25.93.13.600.001.00.0018.000000000001</t>
  </si>
  <si>
    <t>медная, проволочная тканевая с квадратными ячейками, ширина ячейки 4*4 мм, ГОСТ 6613-86</t>
  </si>
  <si>
    <t>28.14.20.000.008.00.0166.000000000002</t>
  </si>
  <si>
    <t>маслобензостойкая , тип МБС, ГОСТ 7338-90</t>
  </si>
  <si>
    <t>24.20.40.500.002.00.0796.000000000062</t>
  </si>
  <si>
    <t>стальной, размер 108*8 мм</t>
  </si>
  <si>
    <t>24.20.40.500.002.00.0796.000000000309</t>
  </si>
  <si>
    <t>24.20.40.500.002.00.0796.000000000308</t>
  </si>
  <si>
    <t>стальной, размер 219*8 мм</t>
  </si>
  <si>
    <t>24.20.40.500.002.00.0796.000000000291</t>
  </si>
  <si>
    <t>стальной, размер 57*6 мм, ГОСТ 17376-2001</t>
  </si>
  <si>
    <t>24.20.40.500.002.00.0796.000000000315</t>
  </si>
  <si>
    <t>стальной, размер 76*76*76*6 мм, ГОСТ 17376-2001</t>
  </si>
  <si>
    <t>24.20.40.500.002.00.0796.000000000070</t>
  </si>
  <si>
    <t>стальной, размер 89*6 мм</t>
  </si>
  <si>
    <t>25.93.12.500.001.01.0006.000000000000</t>
  </si>
  <si>
    <t>стальной, без электрической изоляции</t>
  </si>
  <si>
    <t>24.20.13.900.000.03.0006.000000000007</t>
  </si>
  <si>
    <t>Труба</t>
  </si>
  <si>
    <t>24.20.13.900.000.02.0006.000000000223</t>
  </si>
  <si>
    <t>горячедеформированная, углеродистая сталь, бесшовная, наружный диаметр 114 мм, толщина стенки 14 мм, ГОСТ 30564-98</t>
  </si>
  <si>
    <t>24.20.13.900.000.03.0006.000000000011</t>
  </si>
  <si>
    <t>24.20.13.900.000.04.0006.000000000010</t>
  </si>
  <si>
    <t>холоднодеформированная, стальная, бесшовная, особотонкостенная, наружный диаметр 15 мм, ГОСТ 8734-75</t>
  </si>
  <si>
    <t>24.20.13.100.001.00.0018.000000000002</t>
  </si>
  <si>
    <t>24.20.13.900.000.03.0006.000000000013</t>
  </si>
  <si>
    <t>24.20.13.100.001.00.0018.000000000003</t>
  </si>
  <si>
    <t>24.20.13.900.000.03.0006.000000000016</t>
  </si>
  <si>
    <t>24.20.13.900.000.03.0006.000000000020</t>
  </si>
  <si>
    <t>24.20.13.100.001.00.0018.000000000005</t>
  </si>
  <si>
    <t>24.20.13.100.001.00.0006.000000000011</t>
  </si>
  <si>
    <t>горячедеформированная, стальная, бесшовная, наружный диаметр 40 мм, толщина стенки 4 мм, ГОСТ 8732-78</t>
  </si>
  <si>
    <t>24.20.13.900.000.03.0006.000000000004</t>
  </si>
  <si>
    <t>24.20.13.100.001.00.0006.000000000007</t>
  </si>
  <si>
    <t>горячедеформированная, стальная, бесшовная, наружный диаметр 89 мм, толщина стенки 8 мм, ГОСТ 8732-78</t>
  </si>
  <si>
    <t>24.33.11.100.000.00.0168.000000000052</t>
  </si>
  <si>
    <t>стальной, равнополочный, марка Ст. 3, размер 25*25*4 мм, ГОСТ 8509-93</t>
  </si>
  <si>
    <t>24.33.11.100.000.00.0168.000000000007</t>
  </si>
  <si>
    <t>стальной, равнополочный, номер 4,5, ширина полок 45*45 мм, ГОСТ 8509-93</t>
  </si>
  <si>
    <t>24.33.11.100.000.00.0168.000000000008</t>
  </si>
  <si>
    <t>стальной, равнополочный, номер 5, ширина полок 50*50 мм, ГОСТ 8509-93</t>
  </si>
  <si>
    <t>24.33.11.100.000.00.0168.000000000010</t>
  </si>
  <si>
    <t>стальной, равнополочный, номер 6,3, ширина полок 63*63 мм, ГОСТ 8509-93</t>
  </si>
  <si>
    <t>22.21.42.700.000.00.0166.000000000004</t>
  </si>
  <si>
    <t>Фторопласт</t>
  </si>
  <si>
    <t>круглый, толщина 100 мм</t>
  </si>
  <si>
    <t>22.21.42.700.000.00.0166.000000000010</t>
  </si>
  <si>
    <t>круглый, толщина 60 мм</t>
  </si>
  <si>
    <t>22.21.42.700.000.00.0166.000000000005</t>
  </si>
  <si>
    <t>круглый, толщина 80 мм</t>
  </si>
  <si>
    <t>24.10.71.000.001.00.0168.000000000010</t>
  </si>
  <si>
    <t>Швеллер</t>
  </si>
  <si>
    <t>из стали, горячекатаный, с уклоном внутренних граней полок, номер швеллера 12, ГОСТ 8240-97</t>
  </si>
  <si>
    <t>24.10.71.000.001.00.0168.000000000007</t>
  </si>
  <si>
    <t>из стали, горячекатаной, с параллельными гранями полок и с уклоном внутренних граней, номер швеллера 14</t>
  </si>
  <si>
    <t>24.10.71.000.001.00.0168.000000000004</t>
  </si>
  <si>
    <t>из стали, горячекатаной, с параллельными гранями полок и с уклоном внутренних граней, номер швеллера 20</t>
  </si>
  <si>
    <t>24.33.11.100.005.00.0168.000000000048</t>
  </si>
  <si>
    <t>стальной, диаметр вписанного круга 19 мм, калиброванный, ГОСТ 8560-78</t>
  </si>
  <si>
    <t>24.33.11.100.005.00.0168.000000000043</t>
  </si>
  <si>
    <t>стальной, диаметр вписанного круга 22 мм, калиброванный, ГОСТ 8560-78</t>
  </si>
  <si>
    <t>24.33.11.100.005.00.0168.000000000044</t>
  </si>
  <si>
    <t>стальной, диаметр вписанного круга 24 мм, калиброванный, ГОСТ 8560-78</t>
  </si>
  <si>
    <t>24.33.11.100.005.00.0168.000000000046</t>
  </si>
  <si>
    <t>стальной, диаметр вписанного круга 32 мм, калиброванный, ГОСТ 8560-78</t>
  </si>
  <si>
    <t>24.33.11.100.005.00.0168.000000000047</t>
  </si>
  <si>
    <t>стальной, диаметр вписанного круга 36 мм, калиброванный, ГОСТ 8560-78</t>
  </si>
  <si>
    <t>24.33.11.100.005.00.0168.000000000041</t>
  </si>
  <si>
    <t>стальной, диаметр вписанного круга 41 мм, калиброванный</t>
  </si>
  <si>
    <t>24.33.11.100.005.00.0168.000000000049</t>
  </si>
  <si>
    <t>стальной, диаметр вписанного круга 46 мм, калиброванный</t>
  </si>
  <si>
    <t>24.33.11.100.005.00.0168.000000000028</t>
  </si>
  <si>
    <t>стальной, диаметр вписанного круга 50 мм, ГОСТ 2879-2006</t>
  </si>
  <si>
    <t>24.33.11.100.005.00.0168.000000000033</t>
  </si>
  <si>
    <t>стальной, диаметр вписанного круга 65 мм, ГОСТ 2879-2006</t>
  </si>
  <si>
    <t>27.90.13.900.001.00.0166.000000000106</t>
  </si>
  <si>
    <t>Электрод</t>
  </si>
  <si>
    <t>тип LB 52U, диаметр 3,2 мм</t>
  </si>
  <si>
    <t>27.90.13.900.001.00.0166.000000000107</t>
  </si>
  <si>
    <t>тип LB 52U, диаметр 4 мм</t>
  </si>
  <si>
    <t>27.90.13.900.001.00.0166.000000000062</t>
  </si>
  <si>
    <t>марка НЖ-13, диаметр 3 мм</t>
  </si>
  <si>
    <t>25.93.15.100.000.00.0166.000000000009</t>
  </si>
  <si>
    <t>Электрод сварочный</t>
  </si>
  <si>
    <t>марка МНЧ-2, монель-металл, ГОСТ 9466-75</t>
  </si>
  <si>
    <t>20.59.52.100.001.00.0166.000000000013</t>
  </si>
  <si>
    <t>Реагент</t>
  </si>
  <si>
    <t>для предварительной очистки воды, установки обратного осмоса</t>
  </si>
  <si>
    <t>20.59.59.690.003.00.0166.000000000000</t>
  </si>
  <si>
    <t>Наполнитель</t>
  </si>
  <si>
    <t>для удаления растворенных примесей железа и марганца из источников сырой воды, фильтрующая среда</t>
  </si>
  <si>
    <t>23.99.11.500.001.00.0166.000000000010</t>
  </si>
  <si>
    <t>Картон</t>
  </si>
  <si>
    <t>асбестовый, марка КАОН-2, общего назначения, толщина 10,0 мм, ГОСТ 2850-95</t>
  </si>
  <si>
    <t>23.99.11.500.001.00.0166.000000000009</t>
  </si>
  <si>
    <t>асбестовый, марка КАОН-2, общего назначения, толщина 6,0 мм, ГОСТ 2850-95</t>
  </si>
  <si>
    <t>23.99.11.990.006.01.0166.000000000014</t>
  </si>
  <si>
    <t>Шнур</t>
  </si>
  <si>
    <t>теплоизоляционный/уплотнительный, асбестовый, марка ШАОН, общего назначения, диаметр-20,0 мм, ГОСТ 1779-83</t>
  </si>
  <si>
    <t>23.99.11.990.005.00.0166.000000000046</t>
  </si>
  <si>
    <t>асбестовая, марка АП (АП-31), квадратная, сальниковая, размер 10 мм, ГОСТ 5152-84</t>
  </si>
  <si>
    <t>23.99.11.990.005.00.0166.000000000050</t>
  </si>
  <si>
    <t>асбестовая, марка АП (АП-31), квадратная, сальниковая, размер 16 мм, ГОСТ 5152-84</t>
  </si>
  <si>
    <t>20.52.10.900.011.00.0796.000000000003</t>
  </si>
  <si>
    <t>Герметик силиконовый</t>
  </si>
  <si>
    <t>на основе ацетокси</t>
  </si>
  <si>
    <t>20.52.10.900.009.00.0796.000000000002</t>
  </si>
  <si>
    <t>однокомпонентный, анаэробный, на основе эфира диметакрилата</t>
  </si>
  <si>
    <t>20.52.10.900.003.00.0796.000000000000</t>
  </si>
  <si>
    <t>жидкий, анаэробный, для надежной фиксации металлов</t>
  </si>
  <si>
    <t>20.14.63.300.000.00.0168.000000000000</t>
  </si>
  <si>
    <t>2,2'-оксидиэтанол</t>
  </si>
  <si>
    <t>жидкость, ГОСТ 10136-77</t>
  </si>
  <si>
    <t>23.52.10.350.000.00.0166.000000000004</t>
  </si>
  <si>
    <t>гашеная, 1 сорт, порошкообразная без добавок, кальциевая, быстрогасящаяся, ГОСТ 9179-77</t>
  </si>
  <si>
    <t>22.29.22.300.000.00.0166.000000000000</t>
  </si>
  <si>
    <t>Лента</t>
  </si>
  <si>
    <t>изоляционная, поливинилхлоридная</t>
  </si>
  <si>
    <t>28.29.12.900.007.00.0796.000000000004</t>
  </si>
  <si>
    <t>Оборудование для фильтрования</t>
  </si>
  <si>
    <t>жидкостное, патронный</t>
  </si>
  <si>
    <t>27.51.29.000.001.00.0006.000000000000</t>
  </si>
  <si>
    <t>Термокабель</t>
  </si>
  <si>
    <t>саморегулирующийся, греющий, удельная мощность 56 Вт/м</t>
  </si>
  <si>
    <t>28.29.82.500.018.00.0796.000000000000</t>
  </si>
  <si>
    <t>фильтирующий, фильтр обратного осмоса</t>
  </si>
  <si>
    <t>32.91.19.300.000.00.0796.000000000001</t>
  </si>
  <si>
    <t>Кисть малярная</t>
  </si>
  <si>
    <t>плоская</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</si>
  <si>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</si>
  <si>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</si>
  <si>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20.59.52.100.001.00.0168.000000000017</t>
  </si>
  <si>
    <t>для снижения жесткости воды</t>
  </si>
  <si>
    <t>20.52.10.900.005.00.0796.000000000004</t>
  </si>
  <si>
    <t>Клей</t>
  </si>
  <si>
    <t>эпоксидный, универсальный</t>
  </si>
  <si>
    <t>27.40.14.900.000.00.0796.000000000144</t>
  </si>
  <si>
    <t>тип БК215-225-100-1, мощность 100 Вт, ГОСТ 2239-79</t>
  </si>
  <si>
    <t>27.40.14.900.000.00.0796.000000000168</t>
  </si>
  <si>
    <t>тип Г215-225-500-1, мощность 500 Вт, ГОСТ 2239-79</t>
  </si>
  <si>
    <t>22.29.22.300.000.00.0736.000000000000</t>
  </si>
  <si>
    <t>изоляционная, для обмотки трубопроводов, поливинилхлоридная, липкая</t>
  </si>
  <si>
    <t>27.40.15.990.001.00.0796.000000000154</t>
  </si>
  <si>
    <t>Лампа люминесцентная</t>
  </si>
  <si>
    <t>тип цоколя G13, мощность 40 Вт</t>
  </si>
  <si>
    <t>20.59.41.990.005.00.0778.000000000000</t>
  </si>
  <si>
    <t>Масло</t>
  </si>
  <si>
    <t>на основе одного базового минерального масла</t>
  </si>
  <si>
    <t>13.92.29.990.008.00.0736.000000000000</t>
  </si>
  <si>
    <t>Ветошь</t>
  </si>
  <si>
    <t>хлопчатобумажная, нетканая</t>
  </si>
  <si>
    <t>23.91.11.700.000.00.0796.000000000001</t>
  </si>
  <si>
    <t>отрезной, на бакелитовой связке, шлифматериал алмаз, диаметр 150 мм</t>
  </si>
  <si>
    <t>23.91.11.700.000.00.0796.000000000002</t>
  </si>
  <si>
    <t>отрезной, на бакелитовой связке, шлифматериал алмаз, диаметр 180 мм</t>
  </si>
  <si>
    <t>20.59.59.690.001.00.0112.000000000000</t>
  </si>
  <si>
    <t>спиртовой раствор алкила титана с изопропанолом, содержащий вещество для активации сцепления, очистки и активации соединяемых поверхностей</t>
  </si>
  <si>
    <t>23.99.11.990.000.00.0166.000000000069</t>
  </si>
  <si>
    <t>марка ПОН, общего назначения, толщина 1,0 мм, ГОСТ 481-80</t>
  </si>
  <si>
    <t>23.99.11.990.000.00.0166.000000000070</t>
  </si>
  <si>
    <t>марка ПОН, общего назначения, толщина 2,0 мм, ГОСТ 481-80</t>
  </si>
  <si>
    <t>23.99.11.990.000.00.0166.000000000071</t>
  </si>
  <si>
    <t>марка ПОН, общего назначения, толщина 3,0 мм, ГОСТ 481-80</t>
  </si>
  <si>
    <t>25.73.20.100.002.00.0796.000000000000</t>
  </si>
  <si>
    <t>для ножовки по металлу, металлическое, ГОСТ 6645-86</t>
  </si>
  <si>
    <t>19.20.23.710.001.00.0166.000000000000</t>
  </si>
  <si>
    <t>Уайт спирит</t>
  </si>
  <si>
    <t>нефрас-С4-155/200, плотность при 20°С не более 790 кг/м3, массовая доля общей серы не более 0,025%, ГОСТ 3134-78</t>
  </si>
  <si>
    <t>28.29.82.550.002.00.0796.000000000000</t>
  </si>
  <si>
    <t>Мембрана</t>
  </si>
  <si>
    <t>фильтра обратного осмоса</t>
  </si>
  <si>
    <t>25.99.29.590.002.00.0055.000000000000</t>
  </si>
  <si>
    <t>латунная</t>
  </si>
  <si>
    <t>24.20.13.900.000.08.0168.000000000000</t>
  </si>
  <si>
    <t>специального назначения, стальная, жаропрочная, стальная, диаметр 76 мм, толщина 3,0 мм</t>
  </si>
  <si>
    <t>24.20.13.900.000.00.0168.000000000014</t>
  </si>
  <si>
    <t>водогазопроводная, сварная, , наружный диаметр 114,0 мм, толщина стенки 4,0 мм, легкая, условный проход 100 мм, ГОСТ 3262-75</t>
  </si>
  <si>
    <t>24.20.13.900.000.00.0168.000000000016</t>
  </si>
  <si>
    <t>водогазопроводная, сварная, , наружный диаметр 165,0 мм, толщина стенки 4,0 мм, легкая, условный проход 150 мм, ГОСТ 3262-75</t>
  </si>
  <si>
    <t>24.20.13.900.000.00.0168.000000000003</t>
  </si>
  <si>
    <t>водогазопроводная, сварная, наружный диаметр 21,3 мм, толщина стенки 2,35 мм, легкая, условный проход 15 мм, ГОСТ 3262-75</t>
  </si>
  <si>
    <t>24.20.13.900.000.00.0168.000000000021</t>
  </si>
  <si>
    <t>водогазопроводная, сварная, наружный диаметр 26,8 мм, толщина стенки 2,8 мм, обыкновенная, условный проход 20 мм, ГОСТ 3262-75</t>
  </si>
  <si>
    <t>24.20.13.900.000.00.0168.000000000007</t>
  </si>
  <si>
    <t>водогазопроводная, сварная, наружный диаметр 33,5 мм, толщина стенки 2,8 мм, легкая, условный проход 25 мм, ГОСТ 3262-75</t>
  </si>
  <si>
    <t>24.20.13.900.000.00.0168.000000000008</t>
  </si>
  <si>
    <t>водогазопроводная, сварная, наружный диаметр 42,3 мм, толщина стенки 2,8 мм, легкая, условный проход 32 мм, ГОСТ 3262-75</t>
  </si>
  <si>
    <t>24.20.13.900.000.00.0168.000000000009</t>
  </si>
  <si>
    <t>водогазопроводная, сварная, наружный диаметр 48 мм, толщина стенки 3,0 мм, легкая, условный проход 40 мм, ГОСТ 3262-75</t>
  </si>
  <si>
    <t>24.20.13.900.000.00.0168.000000000025</t>
  </si>
  <si>
    <t>водогазопроводная, сварная, наружный диаметр 60,0 мм, толщина стенки 3,5 мм, обыкновенная, условный проход 50 мм, ГОСТ 3262-75</t>
  </si>
  <si>
    <t>24.20.13.900.000.00.0168.000000000010</t>
  </si>
  <si>
    <t>водогазопроводная, сварная, наружный диаметр 60,0 мм, толщина стенки 3,0 мм, легкая, условный проход 50 мм, ГОСТ 3262-75</t>
  </si>
  <si>
    <t>24.20.13.900.000.00.0168.000000000026</t>
  </si>
  <si>
    <t>водогазопроводная, сварная, наружный диаметр 75,5 мм, толщина стенки 4,0 мм, обыкновенная, условный проход 65 мм, ГОСТ 3262-75</t>
  </si>
  <si>
    <t>24.20.13.900.000.00.0168.000000000041</t>
  </si>
  <si>
    <t>водогазопроводная, сварная, наружный диаметр 75,5 мм, толщина стенки 4,5 мм, усиленная, условный проход 65 мм, ГОСТ 3262-75</t>
  </si>
  <si>
    <t>24.20.13.900.000.00.0168.000000000012</t>
  </si>
  <si>
    <t>водогазопроводная, сварная, наружный диаметр 88,5 мм, толщина стенки 3,5 мм, легкая, условный проход 80 мм, ГОСТ 3262-75</t>
  </si>
  <si>
    <t>20.52.10.900.007.00.0796.000000000000</t>
  </si>
  <si>
    <t>Фиксатор цилиндрических соединений</t>
  </si>
  <si>
    <t>для фиксации высокопрочных соединений</t>
  </si>
  <si>
    <t>27.40.21.000.001.00.0796.000000000002</t>
  </si>
  <si>
    <t>взрывозащищенный, переносной</t>
  </si>
  <si>
    <t>23.51.12.900.000.00.0166.000000000015</t>
  </si>
  <si>
    <t>Цемент</t>
  </si>
  <si>
    <t>для строительных растворов, марка М-400, ГОСТ 25328-82</t>
  </si>
  <si>
    <t>32.91.19.900.000.00.0796.000000000004</t>
  </si>
  <si>
    <t>Щетка</t>
  </si>
  <si>
    <t>металлическая, четырехрядная</t>
  </si>
  <si>
    <t>20.30.12.700.000.00.0166.000000000098</t>
  </si>
  <si>
    <t>Эмаль</t>
  </si>
  <si>
    <t>алкидно-уретановая</t>
  </si>
  <si>
    <t>20.59.41.990.002.02.0166.000000000004</t>
  </si>
  <si>
    <t>Смазка</t>
  </si>
  <si>
    <t>уплотнительно-резьбовая, марка Арматол-238</t>
  </si>
  <si>
    <t>19.20.29.560.000.00.0112.000000000013</t>
  </si>
  <si>
    <t>компрессорное, вязкость кинематическая при 40°C 46 мм2/с, при 100°C 7,3 мм2/с, плотность при 15°C 0,843 кг/л</t>
  </si>
  <si>
    <t>19.20.29.580.000.00.0112.000000000003</t>
  </si>
  <si>
    <t>смазочное, кинематическая вязкость при 40°С 320 мм2/с, при 100°С 25 мм2/с, плотность при 15°C 903 кг/м3</t>
  </si>
  <si>
    <t>20.59.41.990.005.00.0112.000000000002</t>
  </si>
  <si>
    <t>19.20.29.530.000.00.0168.000000000004</t>
  </si>
  <si>
    <t>индустриальное, марка И-20А, ГОСТ 20799-88</t>
  </si>
  <si>
    <t>19.20.29.530.000.00.0168.000000000006</t>
  </si>
  <si>
    <t>индустриальное, марка И-40А, ГОСТ 20799-88</t>
  </si>
  <si>
    <t>20.59.41.990.002.09.0166.000000000000</t>
  </si>
  <si>
    <t>многоцелевая, марка Литол-24, ГОСТ 21150-87</t>
  </si>
  <si>
    <t>20.59.41.990.004.00.0166.000000000000</t>
  </si>
  <si>
    <t>Солидол</t>
  </si>
  <si>
    <t>жировой, марка Ж, ГОСТ 1033-79</t>
  </si>
  <si>
    <t>20.59.43.960.001.00.0112.000000000001</t>
  </si>
  <si>
    <t>Жидкость охлаждающая</t>
  </si>
  <si>
    <t>температура начала замерзания не ниже -40°С, ГОСТ 28084-89</t>
  </si>
  <si>
    <t>20.59.41.990.002.24.0166.000000000002</t>
  </si>
  <si>
    <t>синтетическая, а базе литиевого мыла и синтетического базового масла</t>
  </si>
  <si>
    <t>20.59.41.990.002.25.0166.000000000000</t>
  </si>
  <si>
    <t>пластичная, для смазки роликовых подшипников подвижного состава, синтетическая</t>
  </si>
  <si>
    <t>19.20.26.520.000.01.0112.000000000000</t>
  </si>
  <si>
    <t>дизельное, температура застывания не выше -35-- 45°С, плотность при 20 °С не более 840 кг/м3, зимнее, ГОСТ 305-82</t>
  </si>
  <si>
    <t>28.13.32.000.217.00.0796.000000000000</t>
  </si>
  <si>
    <t>Уплотнение торцевое</t>
  </si>
  <si>
    <t>к насосу</t>
  </si>
  <si>
    <t>28.13.31.000.021.00.0796.000000000002</t>
  </si>
  <si>
    <t>28.13.31.000.037.00.0796.000000000003</t>
  </si>
  <si>
    <t>22.19.73.230.009.00.0796.000000000001</t>
  </si>
  <si>
    <t>виброизоляционная, для насоса, резиновая</t>
  </si>
  <si>
    <t>28.13.31.000.104.00.0796.000000000000</t>
  </si>
  <si>
    <t>для насоса</t>
  </si>
  <si>
    <t>25.73.30.930.004.00.0796.000000000000</t>
  </si>
  <si>
    <t>Штифт</t>
  </si>
  <si>
    <t>цилиндрический</t>
  </si>
  <si>
    <t>25.94.12.900.000.00.0796.000000000001</t>
  </si>
  <si>
    <t>стальная</t>
  </si>
  <si>
    <t>24.20.13.900.001.01.0796.000000000005</t>
  </si>
  <si>
    <t>Рукав</t>
  </si>
  <si>
    <t>металлический, оцинкованный, герметичный, диаметр 150 мм</t>
  </si>
  <si>
    <t>24.20.13.900.001.01.0796.000000000004</t>
  </si>
  <si>
    <t>металлический, оцинкованный, герметичный, диаметр 40 мм</t>
  </si>
  <si>
    <t>28.13.31.000.107.00.0796.000000000000</t>
  </si>
  <si>
    <t>Муфта</t>
  </si>
  <si>
    <t>28.13.31.000.031.00.0796.000000000001</t>
  </si>
  <si>
    <t>Подшипник</t>
  </si>
  <si>
    <t>28.13.31.000.090.00.0796.000000000005</t>
  </si>
  <si>
    <t>28.13.31.000.019.00.0796.000000000001</t>
  </si>
  <si>
    <t>25.93.16.900.000.01.0796.000000000000</t>
  </si>
  <si>
    <t>из черных металлов, винтовая</t>
  </si>
  <si>
    <t>28.92.61.300.034.01.0796.000000000000</t>
  </si>
  <si>
    <t>Вал</t>
  </si>
  <si>
    <t>для скважины, стальной</t>
  </si>
  <si>
    <t>22.29.29.900.010.01.0796.000000000003</t>
  </si>
  <si>
    <t>для запорной арматуры, из фторпласта</t>
  </si>
  <si>
    <t>22.29.29.900.010.01.0796.000000000002</t>
  </si>
  <si>
    <t>для запорной арматуры, силиконовый</t>
  </si>
  <si>
    <t>28.14.20.000.019.00.0796.000000000003</t>
  </si>
  <si>
    <t>гидравлический, многооборотный</t>
  </si>
  <si>
    <t>28.15.39.900.000.00.0796.000000000006</t>
  </si>
  <si>
    <t>зубчатое, цилиндрическое, прямозубое, стальное</t>
  </si>
  <si>
    <t>22.19.73.900.007.00.0796.000000000000</t>
  </si>
  <si>
    <t>резиновое, уплотнительное, ГОСТ 9833-73</t>
  </si>
  <si>
    <t>28.14.13.730.002.00.0796.000000000008</t>
  </si>
  <si>
    <t>шаровой, стальной, проходной, тип соединения под приварку, условное давление 4 Мпа, ГОСТ 9702-87</t>
  </si>
  <si>
    <t>28.14.13.730.002.00.0796.000000000025</t>
  </si>
  <si>
    <t>шаровой, стальной, трехходовой, тип соединения фланцевое, без присоединительных фланцев, условное давление 4 Мпа, ГОСТ 9702-87  </t>
  </si>
  <si>
    <t>22.19.73.230.005.00.0796.000000000005</t>
  </si>
  <si>
    <t>резиновая, для замерной установки</t>
  </si>
  <si>
    <t>28.92.61.500.105.01.0796.000000000002</t>
  </si>
  <si>
    <t>Каретка</t>
  </si>
  <si>
    <t>подвижная, для скважины</t>
  </si>
  <si>
    <t>22.19.73.230.001.00.0796.000000000000</t>
  </si>
  <si>
    <t>резиновая, уплотнительная</t>
  </si>
  <si>
    <t>28.92.61.300.107.01.0796.000000000000</t>
  </si>
  <si>
    <t>Цилиндр</t>
  </si>
  <si>
    <t>силовой, для переключателя скважины</t>
  </si>
  <si>
    <t>28.92.61.300.106.00.0796.000000000000</t>
  </si>
  <si>
    <t>для переключателя скважин многоходового, стальной</t>
  </si>
  <si>
    <t>28.29.82.500.015.00.0796.000000000000</t>
  </si>
  <si>
    <t>Кольцевое уплотнение</t>
  </si>
  <si>
    <t>поршня</t>
  </si>
  <si>
    <t>28.92.61.500.068.00.0796.000000000000</t>
  </si>
  <si>
    <t>для измерительной установки ОЗНА, стальной</t>
  </si>
  <si>
    <t>28.14.13.350.000.00.0796.000000000075</t>
  </si>
  <si>
    <t>стальной, запорно-регулирующий, фланцевый, проходной</t>
  </si>
  <si>
    <t>28.14.13.390.001.00.0796.000000000130</t>
  </si>
  <si>
    <t>Задвижка</t>
  </si>
  <si>
    <t>с выдвижным шпинделем из стали</t>
  </si>
  <si>
    <t>28.14.13.350.001.00.0839.000000000000</t>
  </si>
  <si>
    <t>стальная, тип присоединения к трубопроводу - фланцевое, давление - 1,6 Мпа, ГОСТ 9698-86</t>
  </si>
  <si>
    <t>28.14.13.350.001.00.0796.000000000371</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</si>
  <si>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100 мм</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</si>
  <si>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</si>
  <si>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</si>
  <si>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28.14.13.350.001.00.0839.000000000004</t>
  </si>
  <si>
    <t>стальная, тип присоединения к трубопроводу - фланцевое, давление - 4 Мпа, ГОСТ 9698-86</t>
  </si>
  <si>
    <t>28.14.13.350.001.00.0839.000000000006</t>
  </si>
  <si>
    <t>стальная, тип присоединения к трубопроводу - фланцевое, давление - 6,3 Мпа, ГОСТ 9698-86</t>
  </si>
  <si>
    <t>28.14.11.900.004.00.0796.000000000075</t>
  </si>
  <si>
    <t>стальной, тип соединения фланцевое, рычажный</t>
  </si>
  <si>
    <t>28.14.11.900.004.00.0796.000000000083</t>
  </si>
  <si>
    <t>Клапан предохранительный</t>
  </si>
  <si>
    <t>стальной, тип соединения муфтовое, пружинный</t>
  </si>
  <si>
    <t>28.14.20.000.030.00.0839.000000000001</t>
  </si>
  <si>
    <t>Комплект ремонтный</t>
  </si>
  <si>
    <t>для клапана предохранительного СППК, условное давление 1,6 мПа, диаметр 200 мм, состоит из пружины, седла, золотника</t>
  </si>
  <si>
    <t>28.14.20.000.000.02.0796.000000000000</t>
  </si>
  <si>
    <t>Пружина</t>
  </si>
  <si>
    <t>для запорной арматуры, предохранительного клапана</t>
  </si>
  <si>
    <t>28.14.20.000.030.00.0839.000000000002</t>
  </si>
  <si>
    <t>для клапана предохранительного СППК, условное давление 4 мПа, диаметр 150 мм, состоит из пружины, седла, золотника</t>
  </si>
  <si>
    <t>28.14.20.000.030.00.0839.000000000003</t>
  </si>
  <si>
    <t>для клапана предохранительного СППК, условное давление 1,6 мПа, диаметр 100 мм, состоит из пружины, седла, золотника</t>
  </si>
  <si>
    <t>28.14.20.000.030.00.0839.000000000005</t>
  </si>
  <si>
    <t>для клапана предохранительного СППК, условное давление 1,6 мПа, диаметр 80 мм, состоит из пружины, седла, золотника</t>
  </si>
  <si>
    <t>28.14.20.000.030.00.0839.000000000004</t>
  </si>
  <si>
    <t>для клапана предохранительного СППК, условное давление 4 мПа, диаметр 80 мм, состоит из пружины, седла, золотника</t>
  </si>
  <si>
    <t>28.14.20.000.030.00.0839.000000000007</t>
  </si>
  <si>
    <t>для клапана предохранительного, СППК, условное давление 1,6 мП, диаметр 50 мм, состоит из пружины, седла, золотника</t>
  </si>
  <si>
    <t>28.14.20.000.030.00.0839.000000000006</t>
  </si>
  <si>
    <t>для клапана предохранительного, СППК, условное давление 4 мП, диаметр 50 мм, состоит из пружины, седла, золотника</t>
  </si>
  <si>
    <t>28.14.13.900.014.00.0796.000000000002</t>
  </si>
  <si>
    <t>стальной, тип присоединения - фланцевое, давление условное 1,6 Мпа, ГОСТ 27477-87</t>
  </si>
  <si>
    <t>28.14.13.900.014.00.0796.000000000332</t>
  </si>
  <si>
    <t>стальной, тип присоединения - фланцевое, давление условное 25 Мпа, проход условный 100 мм, ГОСТ 27477-87</t>
  </si>
  <si>
    <t>28.14.13.900.014.00.0796.000000000004</t>
  </si>
  <si>
    <t>стальной, тип присоединения - фланцевое, давление условное 4 Мпа, ГОСТ 27477-87</t>
  </si>
  <si>
    <t>26.30.50.900.005.00.0796.000000000001</t>
  </si>
  <si>
    <t>Пеногенератор</t>
  </si>
  <si>
    <t>переносной</t>
  </si>
  <si>
    <t>28.14.13.730.002.00.0796.000000000383</t>
  </si>
  <si>
    <t>Кран</t>
  </si>
  <si>
    <t>шаровой, стальной, фланцевый, для нефтепродуктов и других жидкостей, ручной, условное давление 1,6 МПа, условный проход 50 мм</t>
  </si>
  <si>
    <t>28.14.13.730.002.00.0796.000000000169</t>
  </si>
  <si>
    <t>шаровой, латунный, муфтовый, условное давление 1,6 Мпа, условный проход 50мм</t>
  </si>
  <si>
    <t>28.14.13.730.002.00.0796.000000000168</t>
  </si>
  <si>
    <t>шаровой, латунный, муфтовый, условное давление 1,6 Мпа, условный проход 40 мм</t>
  </si>
  <si>
    <t>28.14.13.730.002.00.0796.000000000382</t>
  </si>
  <si>
    <t>шаровой, стальной, фланцевый, для нефтепродуктов и других жидкостей, ручной, условное давление 1,6 МПа, условный проход 40 мм</t>
  </si>
  <si>
    <t>28.14.13.730.002.00.0796.000000000167</t>
  </si>
  <si>
    <t>шаровой, латунный, муфтовый, условное давление 1,6 Мпа, условный проход 32 мм</t>
  </si>
  <si>
    <t>28.14.13.730.002.00.0796.000000000381</t>
  </si>
  <si>
    <t>шаровой, стальной, фланцевый, для нефтепродуктов и других жидкостей, ручной, условное давление 1,6 МПа, условный проход 32 мм</t>
  </si>
  <si>
    <t>28.14.13.730.002.00.0796.000000000166</t>
  </si>
  <si>
    <t>шаровой, латунный, муфтовый, условное давление 1,6 Мпа, условный проход 25 мм</t>
  </si>
  <si>
    <t>28.14.13.730.002.00.0796.000000000380</t>
  </si>
  <si>
    <t>шаровой, стальной, фланцевый, для нефтепродуктов и других жидкостей, ручной, условное давление 1,6 Мпа, условный проход 25 мм</t>
  </si>
  <si>
    <t>28.14.13.730.002.00.0796.000000000436</t>
  </si>
  <si>
    <t>28.14.13.730.002.00.0796.000000000165</t>
  </si>
  <si>
    <t>шаровой, латунный, муфтовый, условное давление 1,6 Мпа, условный проход 20 мм</t>
  </si>
  <si>
    <t>28.14.13.730.002.00.0796.000000000164</t>
  </si>
  <si>
    <t>шаровой, латунный, муфтовый, условное давление 1,6 Мпа, условный проход 15 мм</t>
  </si>
  <si>
    <t>28.14.13.730.002.00.0796.000000000385</t>
  </si>
  <si>
    <t>шаровой, стальной, фланцевый, для нефтепродуктов и других жидкостей, ручной, условное давление 1,6 МПа, условный проход 80 мм</t>
  </si>
  <si>
    <t>28.14.13.900.002.00.0796.000000000028</t>
  </si>
  <si>
    <t>Вентиль</t>
  </si>
  <si>
    <t>нержавеющий, фланцевый, условный диаметр 20 мм, условное давление 4,0 МПа</t>
  </si>
  <si>
    <t>28.14.13.900.002.00.0796.000000000056</t>
  </si>
  <si>
    <t>25.99.29.550.002.00.0796.000000000000</t>
  </si>
  <si>
    <t>для теплообменного аппарата, алюминиевая</t>
  </si>
  <si>
    <t>28.14.20.000.018.00.0796.000000000016</t>
  </si>
  <si>
    <t>Фланец</t>
  </si>
  <si>
    <t>с выступом, проходной, условное давление - 16 кгс/см2, условный диаметр от 10-1600 мм, ГОСТ 12821-80</t>
  </si>
  <si>
    <t>28.14.11.390.000.00.0796.000000000050</t>
  </si>
  <si>
    <t>Клапан регулирующий</t>
  </si>
  <si>
    <t>проходной, односедельный, запорный</t>
  </si>
  <si>
    <t>28.14.13.900.027.00.0796.000000000000</t>
  </si>
  <si>
    <t>Седло клапана</t>
  </si>
  <si>
    <t>для запорной арматуры, стальное</t>
  </si>
  <si>
    <t>28.92.61.300.108.00.0796.000000000000</t>
  </si>
  <si>
    <t>Шар</t>
  </si>
  <si>
    <t>клапана, для скважины</t>
  </si>
  <si>
    <t>22.19.73.100.010.00.0839.000000000000</t>
  </si>
  <si>
    <t>Комплект резино-технических изделий</t>
  </si>
  <si>
    <t>ремонтный</t>
  </si>
  <si>
    <t>25.72.14.690.000.09.0796.000000000000</t>
  </si>
  <si>
    <t>втулочно-пальцевая, стальная, крутящий момент 6,3-20 000 Мкр, ГОСТ 19107-97</t>
  </si>
  <si>
    <t>28.13.31.000.018.05.0796.000000000000</t>
  </si>
  <si>
    <t>центробежного насоса, для крепления вала</t>
  </si>
  <si>
    <t>28.13.31.000.109.00.0796.000000000000</t>
  </si>
  <si>
    <t>28.13.31.000.113.00.0796.000000000000</t>
  </si>
  <si>
    <t>Колесо</t>
  </si>
  <si>
    <t>для насоса, рабочее</t>
  </si>
  <si>
    <t>25.72.14.690.000.07.0796.000000000000</t>
  </si>
  <si>
    <t>зубчатая, стальная, крутящий момент 800,0-100 000 Мкр, ГОСТ 19107-97</t>
  </si>
  <si>
    <t>28.13.31.000.033.00.0796.000000000000</t>
  </si>
  <si>
    <t>Манжета (сальник) штока</t>
  </si>
  <si>
    <t>для поршневого насоса нагнетания жидких сред</t>
  </si>
  <si>
    <t>28.13.31.000.008.01.0796.000000000001</t>
  </si>
  <si>
    <t>насосный, для плунжерного насоса, титановый, диаметр 12,7 мм</t>
  </si>
  <si>
    <t>28.13.31.000.128.00.0796.000000000001</t>
  </si>
  <si>
    <t>Гнездо</t>
  </si>
  <si>
    <t>клапана, для дозировочного плунжерного насоса</t>
  </si>
  <si>
    <t>28.13.31.000.103.00.0796.000000000000</t>
  </si>
  <si>
    <t>Плунжер</t>
  </si>
  <si>
    <t>для насоса-дозатора</t>
  </si>
  <si>
    <t>28.14.13.900.014.00.0796.000000000034</t>
  </si>
  <si>
    <t>Клапан обратный</t>
  </si>
  <si>
    <t>стальной, проходной, давление условное от 6,3 - 16 Мпа, ГОСТ 3326-86</t>
  </si>
  <si>
    <t>28.13.31.000.061.00.0796.000000000000</t>
  </si>
  <si>
    <t>Шток</t>
  </si>
  <si>
    <t>поршневого насоса нагнетания жидких сред</t>
  </si>
  <si>
    <t>28.13.31.000.008.01.0796.000000000002</t>
  </si>
  <si>
    <t>насосный, для плунжерного насоса, титановый, диаметр 6,35 мм</t>
  </si>
  <si>
    <t>28.11.31.000.029.00.0796.000000000004</t>
  </si>
  <si>
    <t>для насоса поршневого</t>
  </si>
  <si>
    <t>28.13.31.000.004.03.0796.000000000000</t>
  </si>
  <si>
    <t>для поршневого насоса, номинальное давление 1,6 мПа</t>
  </si>
  <si>
    <t>28.14.13.900.014.00.0796.000000000032</t>
  </si>
  <si>
    <t>стальной, проходной, давление условное от 1,6 - 4 Мпа, ГОСТ 3326-86</t>
  </si>
  <si>
    <t>28.13.32.000.145.05.0796.000000000001</t>
  </si>
  <si>
    <t>Фильтр</t>
  </si>
  <si>
    <t>воздушный, поршневого компрессора</t>
  </si>
  <si>
    <t>28.13.32.000.145.06.0796.000000000000</t>
  </si>
  <si>
    <t>масляный, для поршневого компрессора</t>
  </si>
  <si>
    <t>28.13.32.000.041.00.0796.000000000002</t>
  </si>
  <si>
    <t>Кольцо уплотнительное</t>
  </si>
  <si>
    <t>для компрессора</t>
  </si>
  <si>
    <t>28.13.32.000.247.00.0796.000000000000</t>
  </si>
  <si>
    <t>для винтового компрессора</t>
  </si>
  <si>
    <t>28.13.32.000.123.06.0796.000000000000</t>
  </si>
  <si>
    <t>для компрессора, постоянного давления</t>
  </si>
  <si>
    <t>28.13.31.000.130.00.0796.000000000000</t>
  </si>
  <si>
    <t>Винт</t>
  </si>
  <si>
    <t>для насоса вертикального полупогружного, стальной</t>
  </si>
  <si>
    <t>28.13.31.000.098.00.0796.000000000000</t>
  </si>
  <si>
    <t>28.13.31.000.018.06.0796.000000000000</t>
  </si>
  <si>
    <t>для насоса вертикального полупогружного, рабочего колеса</t>
  </si>
  <si>
    <t>28.13.31.000.091.01.0796.000000000000</t>
  </si>
  <si>
    <t>подшипника, для насоса</t>
  </si>
  <si>
    <t>22.19.20.700.003.00.0796.000000000155</t>
  </si>
  <si>
    <t>армированная, однокромочная, с формованной кромкой, для вала, диаметр 85 мм, ГОСТ 8752-79</t>
  </si>
  <si>
    <t>Втулка</t>
  </si>
  <si>
    <t>28.13.31.000.037.00.0796.000000000001</t>
  </si>
  <si>
    <t>уплотнительное, к насосу</t>
  </si>
  <si>
    <t>22.19.30.500.002.01.0006.000000000012</t>
  </si>
  <si>
    <t>Шланг</t>
  </si>
  <si>
    <t>27.20.21.100.000.00.0796.000000000006</t>
  </si>
  <si>
    <t>Аккумулятор</t>
  </si>
  <si>
    <t>стартерный, марка 6СТ-190А, напряжение 12 В, емкость 190 А/ч, ГОСТ 959-2002</t>
  </si>
  <si>
    <t>29.31.22.350.003.02.0796.000000000000</t>
  </si>
  <si>
    <t>Стартер</t>
  </si>
  <si>
    <t>для грузового автомобиля, с электромеханическим перемещением шестерни привода</t>
  </si>
  <si>
    <t>22.19.40.300.000.00.0796.000000000161</t>
  </si>
  <si>
    <t>28.13.31.000.131.01.0796.000000000000</t>
  </si>
  <si>
    <t>Коробка</t>
  </si>
  <si>
    <t>28.13.32.000.143.00.0796.000000000001</t>
  </si>
  <si>
    <t>Уплотнение</t>
  </si>
  <si>
    <t>втулки цилиндровой насоса</t>
  </si>
  <si>
    <t>28.13.31.000.135.00.0796.000000000000</t>
  </si>
  <si>
    <t>28.12.20.500.000.01.0796.000000000000</t>
  </si>
  <si>
    <t>Клапан</t>
  </si>
  <si>
    <t>блокировочный, для гидравлических систем</t>
  </si>
  <si>
    <t>32.99.59.400.000.00.0796.000000000000</t>
  </si>
  <si>
    <t>22.19.73.400.002.00.0796.000000000002</t>
  </si>
  <si>
    <t>Звездочка</t>
  </si>
  <si>
    <t>для насоса, резиновая, 6 лучевая, диаметр 50 мм</t>
  </si>
  <si>
    <t>22.19.73.400.002.00.0796.000000000000</t>
  </si>
  <si>
    <t>для насоса, резиновая, 6 лучевая, диаметр 60 мм</t>
  </si>
  <si>
    <t>22.19.73.400.002.00.0796.000000000001</t>
  </si>
  <si>
    <t>для насоса, резиновая, 6 лучевая, диаметр 80 мм</t>
  </si>
  <si>
    <t>28.13.31.000.076.01.0796.000000000002</t>
  </si>
  <si>
    <t>предохранительный, в сборе, для масляного насоса шестеренного типа</t>
  </si>
  <si>
    <t>22.19.73.230.005.00.0796.000000000007</t>
  </si>
  <si>
    <t>для шестеренного насоса, резиновая</t>
  </si>
  <si>
    <t>28.13.31.000.102.00.0796.000000000000</t>
  </si>
  <si>
    <t>Подпятник</t>
  </si>
  <si>
    <t>28.13.31.000.120.01.0796.000000000000</t>
  </si>
  <si>
    <t>для насоса, для компенсации осевых нагрузок насоса</t>
  </si>
  <si>
    <t>28.13.32.000.224.00.0796.000000000000</t>
  </si>
  <si>
    <t>25.94.11.850.001.00.0796.000000000010</t>
  </si>
  <si>
    <t>шестигранная, резьба М12, размер под ключ 19 мм, высота 10 мм</t>
  </si>
  <si>
    <t>26.51.85.300.003.00.0796.000000000000</t>
  </si>
  <si>
    <t>для автоматизированной групповой замерной установки</t>
  </si>
  <si>
    <t>26.51.82.600.038.00.0796.000000000000</t>
  </si>
  <si>
    <t>стальное, для замерной установки нефтегазовой смеси</t>
  </si>
  <si>
    <t>22.19.20.300.000.00.0796.000000000047</t>
  </si>
  <si>
    <t>уплотнительное, для замерной установки нефтегазовой смеси, резиновое</t>
  </si>
  <si>
    <t>28.24.22.000.045.01.0796.000000000000</t>
  </si>
  <si>
    <t>для гидрораскрепителя</t>
  </si>
  <si>
    <t>25.93.16.990.000.00.0796.000000000000</t>
  </si>
  <si>
    <t>стальная, для замерной установки</t>
  </si>
  <si>
    <t>26.51.85.300.001.00.0796.000000000001</t>
  </si>
  <si>
    <t>28.14.20.000.010.01.0796.000000000000</t>
  </si>
  <si>
    <t>к запорной арматуре, запасная часть</t>
  </si>
  <si>
    <t>28.29.12.900.002.00.0796.000000000000</t>
  </si>
  <si>
    <t>Элемент</t>
  </si>
  <si>
    <t>фильтрующий, тонкость фильтрации 3 мкм</t>
  </si>
  <si>
    <t>28.92.61.300.060.01.0796.000000000000</t>
  </si>
  <si>
    <t>Камера</t>
  </si>
  <si>
    <t>упорная, для насосного агрегата</t>
  </si>
  <si>
    <t>Кольцо</t>
  </si>
  <si>
    <t>28.13.31.000.004.07.0796.000000000000</t>
  </si>
  <si>
    <t>Сальник</t>
  </si>
  <si>
    <t>28.13.31.000.004.07.0796.000000000001</t>
  </si>
  <si>
    <t>28.14.13.590.000.00.0796.000000000025</t>
  </si>
  <si>
    <t>латунный, проходной, условный диаметр 15 мм, условное давление 1 МПа</t>
  </si>
  <si>
    <t>28.14.13.590.000.00.0796.000000000026</t>
  </si>
  <si>
    <t>латунный, проходной, условный диаметр 20 мм, условное давление 1 МПа</t>
  </si>
  <si>
    <t>28.14.13.590.000.00.0796.000000000027</t>
  </si>
  <si>
    <t>латунный, проходной, условный диаметр 25 мм, условное давление 1 МПа</t>
  </si>
  <si>
    <t>28.14.13.590.000.00.0796.000000000028</t>
  </si>
  <si>
    <t>латунный, проходной, условный диаметр 32 мм, условное давление 1 МПа</t>
  </si>
  <si>
    <t>28.14.13.590.000.00.0796.000000000029</t>
  </si>
  <si>
    <t>латунный, проходной, условный диаметр 40 мм, условное давление 1 МПа</t>
  </si>
  <si>
    <t>28.14.13.590.000.00.0796.000000000030</t>
  </si>
  <si>
    <t>латунный, проходной, условный диаметр 50 мм, условное давление 1 МПа</t>
  </si>
  <si>
    <t>28.14.13.330.000.00.0796.000000000004</t>
  </si>
  <si>
    <t>чугунная, тип присоединения к трубопроводу - фланцевое, давление - 1 Мпа, ГОСТ 9698-86</t>
  </si>
  <si>
    <t>28.14.11.900.004.00.0796.000000000111</t>
  </si>
  <si>
    <t>из цветных сплавов, тип соединения фланцевое</t>
  </si>
  <si>
    <t>28.14.13.390.003.00.0796.000000000000</t>
  </si>
  <si>
    <t>шаровой, тип КШГ, фланцевое соединение, условный проход 50 мм, условное давление 1,6 МПа</t>
  </si>
  <si>
    <t>28.14.13.900.000.00.0796.000000000028</t>
  </si>
  <si>
    <t>шаровой, стальной, газовый типа КШГ фланцевый, проход условный 80 мм</t>
  </si>
  <si>
    <t>28.14.13.900.000.00.0796.000000000025</t>
  </si>
  <si>
    <t>шаровой, стальной, газовый типа КШГ фланцевый, проход условный 40 мм</t>
  </si>
  <si>
    <t>28.14.13.900.000.00.0796.000000000026</t>
  </si>
  <si>
    <t>шаровой, стальной, газовый типа КШГ фланцевый, проход условный 50 мм</t>
  </si>
  <si>
    <t>27.51.26.900.001.00.0796.000000000002</t>
  </si>
  <si>
    <t>Обогреватель</t>
  </si>
  <si>
    <t>электрический, мощность 2,0 кВт</t>
  </si>
  <si>
    <t>28.21.11.500.002.00.0796.000000000007</t>
  </si>
  <si>
    <t>Горелка</t>
  </si>
  <si>
    <t>25.21.13.000.019.00.0796.000000000000</t>
  </si>
  <si>
    <t>Блок регулирования газовой горелки</t>
  </si>
  <si>
    <t>ТОО "Казахойл Актобе"</t>
  </si>
  <si>
    <t>27.20.21.100.000.00.0796.000000000028</t>
  </si>
  <si>
    <t>27.20.21.100.000.00.0796.000000000024</t>
  </si>
  <si>
    <t>27.20.21.100.000.00.0796.000000000007</t>
  </si>
  <si>
    <t>27.90.33.700.001.00.0796.000000000001</t>
  </si>
  <si>
    <t>27.12.22.900.001.00.0796.000000000076</t>
  </si>
  <si>
    <t>27.12.22.900.001.00.0796.000000000078</t>
  </si>
  <si>
    <t>26.30.30.300.001.00.0796.000000000000</t>
  </si>
  <si>
    <t>25.99.29.490.110.00.0796.000000000000</t>
  </si>
  <si>
    <t>27.33.11.100.002.00.0796.000000000008</t>
  </si>
  <si>
    <t>27.12.22.900.001.00.0796.000000000075</t>
  </si>
  <si>
    <t>27.33.13.520.001.00.0796.000000000000</t>
  </si>
  <si>
    <t>27.11.50.150.000.00.0796.000000000000</t>
  </si>
  <si>
    <t>27.51.26.900.001.00.0796.000000000000</t>
  </si>
  <si>
    <t>27.12.10.900.004.00.0796.000000000000</t>
  </si>
  <si>
    <t>27.40.33.000.001.00.0796.000000000038</t>
  </si>
  <si>
    <t>27.40.33.000.001.00.0796.000000000017</t>
  </si>
  <si>
    <t>27.40.42.500.003.00.0796.000000000001</t>
  </si>
  <si>
    <t>28.15.10.300.000.00.0796.000000000006</t>
  </si>
  <si>
    <t>28.15.10.300.000.00.0796.000000000011</t>
  </si>
  <si>
    <t>28.15.10.300.000.00.0796.000000000012</t>
  </si>
  <si>
    <t>28.15.10.300.000.00.0796.000000000005</t>
  </si>
  <si>
    <t>28.15.10.300.000.00.0796.000000000008</t>
  </si>
  <si>
    <t>28.15.10.300.000.00.0796.000000000007</t>
  </si>
  <si>
    <t>28.15.10.590.000.00.0796.000000000099</t>
  </si>
  <si>
    <t>26.11.40.500.001.00.0796.000000000000</t>
  </si>
  <si>
    <t>27.40.33.000.001.00.0796.000000000039</t>
  </si>
  <si>
    <t>27.40.22.900.000.02.0796.000000000000</t>
  </si>
  <si>
    <t>27.40.22.900.000.01.0796.000000000000</t>
  </si>
  <si>
    <t>27.40.33.000.001.00.0796.000000000052</t>
  </si>
  <si>
    <t>27.40.33.000.001.00.0796.000000000053</t>
  </si>
  <si>
    <t>27.40.33.000.001.00.0796.000000000046</t>
  </si>
  <si>
    <t>25.73.60.900.000.00.0796.000000000002</t>
  </si>
  <si>
    <t>27.12.31.900.000.00.0796.000000000020</t>
  </si>
  <si>
    <t>27.12.31.900.000.00.0796.000000000055</t>
  </si>
  <si>
    <t>27.12.31.900.000.00.0796.000000000002</t>
  </si>
  <si>
    <t>27.12.31.900.000.00.0796.000000000016</t>
  </si>
  <si>
    <t>27.12.31.900.000.00.0796.000000000060</t>
  </si>
  <si>
    <t>27.12.31.900.000.00.0796.000000000049</t>
  </si>
  <si>
    <t>27.12.31.900.000.00.0796.000000000009</t>
  </si>
  <si>
    <t>27.12.31.900.000.00.0796.000000000023</t>
  </si>
  <si>
    <t>27.12.31.900.000.00.0796.000000000047</t>
  </si>
  <si>
    <t>27.12.23.500.000.00.0796.000000000010</t>
  </si>
  <si>
    <t>27.33.11.100.001.00.0839.000000000000</t>
  </si>
  <si>
    <t>26.11.22.370.001.00.0796.000000000000</t>
  </si>
  <si>
    <t>27.12.31.900.004.03.0839.000000000000</t>
  </si>
  <si>
    <t>27.51.26.550.000.00.0796.000000000001</t>
  </si>
  <si>
    <t>27.11.62.700.000.01.0839.000000000000</t>
  </si>
  <si>
    <t>27.12.31.900.000.00.0796.000000000004</t>
  </si>
  <si>
    <t>27.12.23.500.002.00.0796.000000000002</t>
  </si>
  <si>
    <t>27.11.50.350.001.00.0839.000000000001</t>
  </si>
  <si>
    <t>27.12.24.300.000.05.0796.000000000000</t>
  </si>
  <si>
    <t>сентябрь</t>
  </si>
  <si>
    <t>27.20.11.900.003.00.0796.000000000002</t>
  </si>
  <si>
    <t>октябрь</t>
  </si>
  <si>
    <t>25.73.30.850.000.00.0796.000000000014</t>
  </si>
  <si>
    <t>25.99.29.490.049.00.0796.000000000002</t>
  </si>
  <si>
    <t>25.99.29.190.004.00.0796.000000000014</t>
  </si>
  <si>
    <t>27.11.61.000.046.00.0796.000000000000</t>
  </si>
  <si>
    <t>26.30.23.900.025.00.0796.000000000000</t>
  </si>
  <si>
    <t>27.12.10.100.000.00.0796.000000000006</t>
  </si>
  <si>
    <t>26.20.15.000.002.00.0839.000000000000</t>
  </si>
  <si>
    <t>27.11.42.300.000.00.0796.000000000001</t>
  </si>
  <si>
    <t>32.99.23.300.000.00.0796.000000000000</t>
  </si>
  <si>
    <t>26.51.45.200.029.00.0796.000000000000</t>
  </si>
  <si>
    <t>27.32.13.700.000.00.0006.000000000226</t>
  </si>
  <si>
    <t>27.32.13.700.000.00.0006.000000000227</t>
  </si>
  <si>
    <t>27.32.13.700.000.00.0006.000000000228</t>
  </si>
  <si>
    <t>27.32.13.700.000.00.0006.000000000229</t>
  </si>
  <si>
    <t>27.32.13.700.000.00.0006.000000000243</t>
  </si>
  <si>
    <t>27.32.13.700.000.00.0006.000000000439</t>
  </si>
  <si>
    <t>27.32.13.700.000.00.0006.000000000433</t>
  </si>
  <si>
    <t>27.32.13.700.000.00.0006.000000000479</t>
  </si>
  <si>
    <t>27.32.13.700.000.00.0006.000000000349</t>
  </si>
  <si>
    <t>27.32.13.700.000.00.0006.000000000230</t>
  </si>
  <si>
    <t>27.32.13.700.000.00.0006.000000000245</t>
  </si>
  <si>
    <t>25.94.11.310.002.00.0166.000000000014</t>
  </si>
  <si>
    <t>25.94.11.850.001.00.0796.000000000018</t>
  </si>
  <si>
    <t>25.94.11.310.002.00.0166.000000000060</t>
  </si>
  <si>
    <t>25.94.11.850.001.00.0796.000000000019</t>
  </si>
  <si>
    <t>25.94.11.310.002.00.0166.000000000104</t>
  </si>
  <si>
    <t>25.94.11.850.001.00.0796.000000000009</t>
  </si>
  <si>
    <t>25.94.11.310.002.00.0166.000000000148</t>
  </si>
  <si>
    <t>25.94.12.300.000.00.0796.000000000119</t>
  </si>
  <si>
    <t>27.33.13.900.006.00.0796.000000000000</t>
  </si>
  <si>
    <t>24.20.13.900.001.01.0006.000000000018</t>
  </si>
  <si>
    <t>25.11.23.600.024.00.0006.000000000000</t>
  </si>
  <si>
    <t>27.40.39.900.003.00.0796.000000000004</t>
  </si>
  <si>
    <t>27.40.14.900.000.00.0796.000000000132</t>
  </si>
  <si>
    <t>27.40.15.990.001.00.0796.000000000184</t>
  </si>
  <si>
    <t>27.40.15.300.000.00.0796.000000000001</t>
  </si>
  <si>
    <t>27.40.15.700.001.00.0796.000000000002</t>
  </si>
  <si>
    <t>27.40.15.990.001.00.0796.000000000142</t>
  </si>
  <si>
    <t>27.40.15.990.001.00.0796.000000000153</t>
  </si>
  <si>
    <t>27.40.15.990.001.00.0796.000000000163</t>
  </si>
  <si>
    <t>27.40.15.990.001.00.0796.000000000000</t>
  </si>
  <si>
    <t>14.12.30.100.000.00.0715.000000000017</t>
  </si>
  <si>
    <t>22.19.72.000.001.00.0796.000000000001</t>
  </si>
  <si>
    <t>24.32.10.100.002.00.0168.000000000013</t>
  </si>
  <si>
    <t>24.10.66.900.000.01.0168.000000000003</t>
  </si>
  <si>
    <t>22.29.29.900.050.00.0796.000000000008</t>
  </si>
  <si>
    <t>23.43.10.300.000.00.0796.000000000263</t>
  </si>
  <si>
    <t>23.19.25.000.000.00.0796.000000000056</t>
  </si>
  <si>
    <t>27.40.42.500.007.01.0796.000000000004</t>
  </si>
  <si>
    <t>27.40.42.500.007.01.0796.000000000006</t>
  </si>
  <si>
    <t>25.94.11.900.000.01.0796.000000000001</t>
  </si>
  <si>
    <t>26.51.63.700.001.01.0796.000000000006</t>
  </si>
  <si>
    <t>22.21.21.530.001.00.0006.000000000002</t>
  </si>
  <si>
    <t>22.21.29.700.001.00.0796.000000000016</t>
  </si>
  <si>
    <t>25.99.29.490.011.00.0796.000000000055</t>
  </si>
  <si>
    <t>25.72.12.500.001.00.0796.000000000000</t>
  </si>
  <si>
    <t>20.60.24.000.004.00.0166.000000000003</t>
  </si>
  <si>
    <t>22.29.29.900.096.00.0796.000000000000</t>
  </si>
  <si>
    <t>25.94.11.850.001.00.0796.000000000012</t>
  </si>
  <si>
    <t>25.99.29.490.020.00.0796.000000000005</t>
  </si>
  <si>
    <t>13.96.14.000.004.01.0166.000000000000</t>
  </si>
  <si>
    <t>26.30.30.900.056.00.0796.000000000000</t>
  </si>
  <si>
    <t>15.20.32.900.004.00.0715.000000000000</t>
  </si>
  <si>
    <t>24.42.24.390.001.00.0018.000000000003</t>
  </si>
  <si>
    <t>32.99.59.900.020.00.0166.000000000002</t>
  </si>
  <si>
    <t>22.22.13.000.013.00.0796.000000000000</t>
  </si>
  <si>
    <t>22.23.14.700.002.00.0006.000000000038</t>
  </si>
  <si>
    <t>23.61.12.000.005.00.0796.000000000001</t>
  </si>
  <si>
    <t>22.29.29.900.068.00.0796.000000000012</t>
  </si>
  <si>
    <t>23.91.11.800.001.00.0018.000000000001</t>
  </si>
  <si>
    <t>25.99.29.490.007.00.0796.000000000001</t>
  </si>
  <si>
    <t>25.99.29.490.007.00.0796.000000000000</t>
  </si>
  <si>
    <t>22.19.30.500.002.13.0006.000000000002</t>
  </si>
  <si>
    <t>20.30.12.700.001.00.0166.000000000004</t>
  </si>
  <si>
    <t>Эмаль алкидно-уретановая ПФ-ФЕРРА-ЖД-АУ-1004 ТУ2312-010-40898471-2003 красная</t>
  </si>
  <si>
    <t>Эмаль алкидно-уретановая ПФ-ФЕРРА-ЖД-АУ-1004 ТУ2312-010-40898471-2003 черная</t>
  </si>
  <si>
    <t>Эмаль алкидно-уретановая ПФ-ФЕРРА-ЖД-АУ-1004 ТУ2312-010-40898471-2003 желтая</t>
  </si>
  <si>
    <t>Эмаль алкидно-уретановая ПФ-ФЕРРА-ЖД-АУ-1004 ТУ2312-010-40898471-2003 зеленая</t>
  </si>
  <si>
    <t>32.91.19.300.000.00.0796.000000000000</t>
  </si>
  <si>
    <t>13.92.29.990.007.01.0006.000000000000</t>
  </si>
  <si>
    <t>20.13.24.750.001.00.0166.000000000000</t>
  </si>
  <si>
    <t>23.52.10.330.000.00.0166.000000000036</t>
  </si>
  <si>
    <t>19.20.23.710.001.00.0112.000000000000</t>
  </si>
  <si>
    <t>20.13.62.900.001.00.0166.000000000000</t>
  </si>
  <si>
    <t>20.30.12.700.001.00.0166.000000000005</t>
  </si>
  <si>
    <t>22.23.12.900.007.00.0796.000000000000</t>
  </si>
  <si>
    <t>22.21.29.700.001.00.0796.000000000035</t>
  </si>
  <si>
    <t>27.33.13.900.003.00.0796.000000000021</t>
  </si>
  <si>
    <t>27.20.21.100.000.00.0796.000000000013</t>
  </si>
  <si>
    <t>27.40.42.500.011.00.0796.000000000000</t>
  </si>
  <si>
    <t>27.12.24.500.000.03.0796.000000000002</t>
  </si>
  <si>
    <t>27.12.24.500.000.03.0796.000000000001</t>
  </si>
  <si>
    <t>28.15.10.900.000.00.0796.000000000132</t>
  </si>
  <si>
    <t>28.15.10.900.000.00.0796.000000000131</t>
  </si>
  <si>
    <t>28.15.10.900.000.00.0796.000000000133</t>
  </si>
  <si>
    <t>27.12.31.900.000.00.0796.000000000026</t>
  </si>
  <si>
    <t>27.12.24.500.001.00.0796.000000000000</t>
  </si>
  <si>
    <t>27.12.24.500.000.05.0796.000000000007</t>
  </si>
  <si>
    <t>27.12.24.500.000.05.0796.000000000008</t>
  </si>
  <si>
    <t>27.12.22.900.001.00.0796.000000000080</t>
  </si>
  <si>
    <t>27.12.22.900.001.00.0796.000000000082</t>
  </si>
  <si>
    <t>27.33.13.900.001.00.0796.000000000000</t>
  </si>
  <si>
    <t>27.11.42.300.002.00.0796.000000000000</t>
  </si>
  <si>
    <t>27.33.13.520.000.00.0796.000000000001</t>
  </si>
  <si>
    <t>27.33.13.900.009.00.0796.000000000000</t>
  </si>
  <si>
    <t>27.40.12.900.001.00.0796.000000000149</t>
  </si>
  <si>
    <t>27.40.15.700.001.00.0796.000000000001</t>
  </si>
  <si>
    <t>27.40.15.700.001.00.0796.000000000003</t>
  </si>
  <si>
    <t>27.40.39.900.002.00.0796.000000000017</t>
  </si>
  <si>
    <t>27.32.13.700.000.00.0018.000000000051</t>
  </si>
  <si>
    <t>27.32.13.700.000.00.0018.000000000043</t>
  </si>
  <si>
    <t>27.32.13.700.000.00.0006.000000000483</t>
  </si>
  <si>
    <t>27.32.13.700.000.00.0018.000000000045</t>
  </si>
  <si>
    <t>27.32.13.700.000.00.0018.000000000041</t>
  </si>
  <si>
    <t>13.99.19.900.007.00.0796.000000000001</t>
  </si>
  <si>
    <t>27.33.13.900.006.00.0796.000000000004</t>
  </si>
  <si>
    <t>27.40.25.900.001.00.0796.000000000000</t>
  </si>
  <si>
    <t>27.20.11.990.001.00.0796.000000000003</t>
  </si>
  <si>
    <t>32.91.19.500.002.00.0796.000000000000</t>
  </si>
  <si>
    <t>25.72.11.300.000.00.0796.000000000000</t>
  </si>
  <si>
    <t>25.72.12.990.000.00.0796.000000000002</t>
  </si>
  <si>
    <t>28.25.20.500.000.00.0796.000000000009</t>
  </si>
  <si>
    <t>25.73.60.900.000.00.0796.000000000001</t>
  </si>
  <si>
    <t>22.21.29.700.001.00.0796.000000000022</t>
  </si>
  <si>
    <t>22.21.29.700.001.00.0796.000000000013</t>
  </si>
  <si>
    <t>20.59.41.990.002.22.0778.000000000014</t>
  </si>
  <si>
    <t>35.11.10.900.000.00.0245.000000000002</t>
  </si>
  <si>
    <t>Электроэнергия</t>
  </si>
  <si>
    <t xml:space="preserve">январь-декабрь </t>
  </si>
  <si>
    <t>28.25.20.900.000.00.0839.000000000000</t>
  </si>
  <si>
    <t>28.13.14.900.005.00.0796.000000000000</t>
  </si>
  <si>
    <t>28.13.14.100.000.01.0796.000000000264</t>
  </si>
  <si>
    <t>27.11.23.000.000.00.0796.000000002228</t>
  </si>
  <si>
    <t>28.25.12.300.001.00.0796.000000000021</t>
  </si>
  <si>
    <t>20.59.41.990.002.13.0166.000000000077</t>
  </si>
  <si>
    <t>на основе полиоксиэтилена (полиэтиленгликоля)</t>
  </si>
  <si>
    <t>24.20.13.900.001.01.0006.000000000002</t>
  </si>
  <si>
    <t>металлический, оцинкованный, негерметичный, диаметр 25 мм</t>
  </si>
  <si>
    <t>24.20.13.900.001.01.0006.000000000000</t>
  </si>
  <si>
    <t>металлический, оцинкованный, негерметичный, диаметр 20 мм</t>
  </si>
  <si>
    <t>24.20.13.900.001.01.0006.000000000001</t>
  </si>
  <si>
    <t>металлический, оцинкованный, негерметичный, диаметр 15 мм</t>
  </si>
  <si>
    <t>15</t>
  </si>
  <si>
    <t>22.21.21.530.001.00.0796.000000000001</t>
  </si>
  <si>
    <t>термоусаживающаяся, несамозатухающий материал, из полиэтилена, толстостенная, без подклеивающего слоя</t>
  </si>
  <si>
    <t>Точка доступа</t>
  </si>
  <si>
    <t>промышленная, для безпроводной передачи сигналов</t>
  </si>
  <si>
    <t>26.30.30.900.032.00.0796.000000000000</t>
  </si>
  <si>
    <t>Модуль абонентский</t>
  </si>
  <si>
    <t>для обеспечения доступа к услугам, предоставляемым оператором или провайдером, устанавливается вне помещения</t>
  </si>
  <si>
    <t>май-июнь</t>
  </si>
  <si>
    <t>26.51.52.790.007.00.0796.000000000000</t>
  </si>
  <si>
    <t>Датчик предельного уровня жидкости</t>
  </si>
  <si>
    <t>26.51.51.700.007.00.0796.000000000005</t>
  </si>
  <si>
    <t>Датчик температуры</t>
  </si>
  <si>
    <t>технологический</t>
  </si>
  <si>
    <t>26.51.52.790.011.00.0796.000000000035</t>
  </si>
  <si>
    <t>с сенсорным модулем</t>
  </si>
  <si>
    <t>рабочая температура -50 - 150 °C, рабочее давление до 100 бар, вязкость до 10000 мм2/с</t>
  </si>
  <si>
    <t>28.21.14.700.015.00.0796.000000000000</t>
  </si>
  <si>
    <t>инфракрасный спектр 1800 нм, тип фотоприемника ФР-1-3-68К, чувствительность 240 В/Вт</t>
  </si>
  <si>
    <t>32.99.59.900.107.00.0796.000000000000</t>
  </si>
  <si>
    <t>Барьер искрозащиты</t>
  </si>
  <si>
    <t>между искробезопасными и искроопасными электрическими цепями, для подключения датчиков</t>
  </si>
  <si>
    <t>27.11.61.000.031.00.0796.000000000001</t>
  </si>
  <si>
    <t>для дистанционного контроля и управления режимами работы технологического оборудования добычи нефти, электронная</t>
  </si>
  <si>
    <t>для хроматографа</t>
  </si>
  <si>
    <t>Cенсор электрохимический</t>
  </si>
  <si>
    <t>анализатора, для измерения концентрации сероводорода</t>
  </si>
  <si>
    <t>26.51.82.600.031.00.0796.000000000000</t>
  </si>
  <si>
    <t>26.30.50.900.003.00.0796.000000000000</t>
  </si>
  <si>
    <t>Прибор приемно-контрольный</t>
  </si>
  <si>
    <t>для управления автоматическими средствами пожаротушения и оповещателями</t>
  </si>
  <si>
    <t>27.12.24.350.000.00.0796.000000000001</t>
  </si>
  <si>
    <t>Реле блокировки</t>
  </si>
  <si>
    <t>28.13.32.000.156.00.0796.000000000000</t>
  </si>
  <si>
    <t>Вибросенсор</t>
  </si>
  <si>
    <t>из цветных сплавов, тип соединения - фланцевый</t>
  </si>
  <si>
    <t>26.51.52.300.006.02.0839.000000000000</t>
  </si>
  <si>
    <t>Расходомер</t>
  </si>
  <si>
    <t>ультразвуковой</t>
  </si>
  <si>
    <t>25.21.13.000.020.01.0796.000000000001</t>
  </si>
  <si>
    <t>Датчик-реле</t>
  </si>
  <si>
    <t>27.12.24.500.000.08.0839.000000000000</t>
  </si>
  <si>
    <t>контроля уровня жидкости, для резервуаров, в комплекте 3 датчика и реле</t>
  </si>
  <si>
    <t>26.51.52.300.006.01.0839.000000000000</t>
  </si>
  <si>
    <t>массовый</t>
  </si>
  <si>
    <t>Кадмий на основе Cd-109, активность не более 0,37 ГБк</t>
  </si>
  <si>
    <t>27.40.39.900.006.00.0796.000000000000</t>
  </si>
  <si>
    <t>Лампа никель-марганцевая</t>
  </si>
  <si>
    <t>для газоанализатора</t>
  </si>
  <si>
    <t>26.30.50.900.000.00.0796.000000000000</t>
  </si>
  <si>
    <t>Электропривод</t>
  </si>
  <si>
    <t>для управления противопожарными (огнезадерживающими) клапанами, напряжение питания 24 В</t>
  </si>
  <si>
    <t>28.13.32.000.155.00.0796.000000000001</t>
  </si>
  <si>
    <t>Реле давления</t>
  </si>
  <si>
    <t>26.51.53.130.000.00.0796.000000000000</t>
  </si>
  <si>
    <t>Датчик оксида азота</t>
  </si>
  <si>
    <t>28.13.32.000.230.00.0796.000000000000</t>
  </si>
  <si>
    <t>28.13.32.000.123.06.0796.000000000002</t>
  </si>
  <si>
    <t>27.12.21.700.000.01.0796.000000000011</t>
  </si>
  <si>
    <t>26.51.52.390.002.00.0796.000000000000</t>
  </si>
  <si>
    <t>Датчик учета потока масла</t>
  </si>
  <si>
    <t>для газокомпрессорной установки</t>
  </si>
  <si>
    <t>27.20.11.900.002.00.0796.000000000000</t>
  </si>
  <si>
    <t>щелочного типа</t>
  </si>
  <si>
    <t>26.51.65.000.005.00.0796.000000000000</t>
  </si>
  <si>
    <t>Позиционер</t>
  </si>
  <si>
    <t>электропневматический</t>
  </si>
  <si>
    <t>для компрессора, электромагнитный</t>
  </si>
  <si>
    <t>27.12.24.300.002.00.0796.000000000000</t>
  </si>
  <si>
    <t>тип RM84, напряжение 24 В, сила тока 8 A</t>
  </si>
  <si>
    <t>28.29.22.100.000.02.0796.000000000006</t>
  </si>
  <si>
    <t>Огнетушитель</t>
  </si>
  <si>
    <t>порошковый, марка ОП-5 (з) (А, В, С, Е)</t>
  </si>
  <si>
    <t>27.12.23.700.008.00.0796.000000000001</t>
  </si>
  <si>
    <t>Датчик положения</t>
  </si>
  <si>
    <t>герконовый</t>
  </si>
  <si>
    <t>26.51.82.600.031.00.0796.000000000001</t>
  </si>
  <si>
    <t>28.14.20.000.005.00.0839.000000000000</t>
  </si>
  <si>
    <t>Устройство давления</t>
  </si>
  <si>
    <t>для блока манифольда, измерительное</t>
  </si>
  <si>
    <t>27.31.11.500.000.01.0006.000000000001</t>
  </si>
  <si>
    <t>Кабель</t>
  </si>
  <si>
    <t>контрольный, экранированный, тип PAAR-CY-OZ</t>
  </si>
  <si>
    <t>анализатора, для измерения концентрации кислорода</t>
  </si>
  <si>
    <t>26.30.60.000.020.00.0797.000000000000</t>
  </si>
  <si>
    <t>Извещатель пожарный</t>
  </si>
  <si>
    <t>ручной</t>
  </si>
  <si>
    <t>26.30.60.000.020.00.0796.000000000005</t>
  </si>
  <si>
    <t>дымовой, оптический</t>
  </si>
  <si>
    <t>23.20.14.900.017.00.0796.000000000000</t>
  </si>
  <si>
    <t>Термопатрон</t>
  </si>
  <si>
    <t>тип ПАС-150</t>
  </si>
  <si>
    <t>28.29.22.200.007.00.0839.000000000003</t>
  </si>
  <si>
    <t>27.90.20.500.006.00.0796.000000000000</t>
  </si>
  <si>
    <t>Табло</t>
  </si>
  <si>
    <t>охранно-пожарное, световое</t>
  </si>
  <si>
    <t>27.90.20.500.006.00.0796.000000000001</t>
  </si>
  <si>
    <t>26.30.50.100.000.00.0796.000000000000</t>
  </si>
  <si>
    <t>Сигнализация тревожная</t>
  </si>
  <si>
    <t>для помещения, беспроводная, одноканальная</t>
  </si>
  <si>
    <t>Контроллер</t>
  </si>
  <si>
    <t>30.20.40.300.089.00.0796.000000000000</t>
  </si>
  <si>
    <t>Датчик</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</si>
  <si>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</si>
  <si>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</si>
  <si>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</si>
  <si>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26.20.40.000.204.00.0796.000000000000</t>
  </si>
  <si>
    <t>Указатель</t>
  </si>
  <si>
    <t>панельный, к промышленному контроллеру для нефтехимической промышленности, кнопочный</t>
  </si>
  <si>
    <t>27.12.40.900.007.00.0796.000000000001</t>
  </si>
  <si>
    <t>Блок питания</t>
  </si>
  <si>
    <t>26.51.66.990.003.02.0796.000000000000</t>
  </si>
  <si>
    <t>26.51.51.700.023.00.0796.000000000000</t>
  </si>
  <si>
    <t>Датчик избыточного давления</t>
  </si>
  <si>
    <t>класс точности 0,1</t>
  </si>
  <si>
    <t>29.32.30.990.167.00.0796.000000000000</t>
  </si>
  <si>
    <t>Датчик детонации</t>
  </si>
  <si>
    <t>для грузового автомобиля</t>
  </si>
  <si>
    <t>28.25.12.500.000.00.0796.000000000001</t>
  </si>
  <si>
    <t>для построения систем автоматического управления и регулирования</t>
  </si>
  <si>
    <t>26.20.40.000.106.00.0796.000000000000</t>
  </si>
  <si>
    <t>Модуль</t>
  </si>
  <si>
    <t>бесперебойного питания</t>
  </si>
  <si>
    <t>26.20.40.000.151.00.0796.000000000002</t>
  </si>
  <si>
    <t>Модуль ввода/вывода</t>
  </si>
  <si>
    <t>к промышленному контроллеру для нефтехимической промышленности, 8 канальный</t>
  </si>
  <si>
    <t>26.51.65.000.011.00.0796.000000000000</t>
  </si>
  <si>
    <t>Регулятор</t>
  </si>
  <si>
    <t>давления газа, условный проход 25 мм, максимальное входное давление 1 МПа, ГОСТ 12678-80</t>
  </si>
  <si>
    <t>26.51.65.000.011.00.0796.000000000001</t>
  </si>
  <si>
    <t>26.51.65.000.011.00.0796.000000000002</t>
  </si>
  <si>
    <t>Ротаметр</t>
  </si>
  <si>
    <t>условный диаметр 15 мм, максимальное давление 1,6 МПа, фланцевое соединение, температура измеряемой среды -40-+100°С</t>
  </si>
  <si>
    <t>Головка</t>
  </si>
  <si>
    <t>газоизмерительная, инфракрасная, для стационарного непрерывного контроля концентрации взрывоопасных газов и паров</t>
  </si>
  <si>
    <t>26.51.51.300.000.00.0796.000000000068</t>
  </si>
  <si>
    <t>Термометр</t>
  </si>
  <si>
    <t>биметаллический, класс точности 0 1, диаметр корпуса не более 100 мм</t>
  </si>
  <si>
    <t>26.11.11.500.000.00.0796.000000000002</t>
  </si>
  <si>
    <t>Преобразователь</t>
  </si>
  <si>
    <t>электронно-оптический, третье поколение</t>
  </si>
  <si>
    <t>26.11.11.500.000.00.0796.000000000003</t>
  </si>
  <si>
    <t>27.12.10.900.003.00.0796.000000000001</t>
  </si>
  <si>
    <t>Предохранитель электрический</t>
  </si>
  <si>
    <t>28.13.32.000.123.06.0796.000000000003</t>
  </si>
  <si>
    <t>29.32.30.990.107.00.0796.000000000000</t>
  </si>
  <si>
    <t>Регулятор давления</t>
  </si>
  <si>
    <t>29.32.30.990.107.00.0796.000000000001</t>
  </si>
  <si>
    <t>Манометр</t>
  </si>
  <si>
    <t>28.12.12.500.003.00.0796.000000000000</t>
  </si>
  <si>
    <t>Актуатор</t>
  </si>
  <si>
    <t>линейный, штоковый, рабочий ход штока 100-600 мм, рабочий диапазон температур -40 + 65 °С</t>
  </si>
  <si>
    <t>20.59.59.600.007.00.5108.000000000060</t>
  </si>
  <si>
    <t>поверочная газовая, многокомпонентная, в метане</t>
  </si>
  <si>
    <t>20.11.11.500.000.00.5108.000000000000</t>
  </si>
  <si>
    <t>газообразный, чистый, сорт высший</t>
  </si>
  <si>
    <t>26.51.82.500.048.00.0796.000000000000</t>
  </si>
  <si>
    <t>26.51.41.000.025.00.0796.000000000000</t>
  </si>
  <si>
    <t>Фотоэлектронный умножитель</t>
  </si>
  <si>
    <t>система на дискретных динодах с электростатической фокусировкой электронных пучков</t>
  </si>
  <si>
    <t>26.51.82.500.062.00.0796.000000000000</t>
  </si>
  <si>
    <t>26.51.82.200.004.00.0796.000000000001</t>
  </si>
  <si>
    <t>26.51.82.500.030.00.0796.000000000000</t>
  </si>
  <si>
    <t>для 6 портового клапана хроматографа</t>
  </si>
  <si>
    <t>26.51.82.500.027.00.0796.000000000001</t>
  </si>
  <si>
    <t>20.59.59.600.007.00.5108.000000000062</t>
  </si>
  <si>
    <t>20.59.59.600.007.00.5108.000000000063</t>
  </si>
  <si>
    <t>20.59.59.600.007.00.5108.000000000064</t>
  </si>
  <si>
    <t>20.59.59.600.007.00.5108.000000000065</t>
  </si>
  <si>
    <t>26.51.53.900.006.00.0796.000000000000</t>
  </si>
  <si>
    <t>Ферула</t>
  </si>
  <si>
    <t>хроматографическая</t>
  </si>
  <si>
    <t>20.59.41.990.003.01.0796.000000000004</t>
  </si>
  <si>
    <t>Паста</t>
  </si>
  <si>
    <t>керамическая, высокотемпературная</t>
  </si>
  <si>
    <t>26.51.82.500.001.04.0796.000000000000</t>
  </si>
  <si>
    <t>Трубка</t>
  </si>
  <si>
    <t>26.51.52.300.006.00.0796.000000000000</t>
  </si>
  <si>
    <t>электронный</t>
  </si>
  <si>
    <t>26.51.82.600.035.00.0796.000000000000</t>
  </si>
  <si>
    <t>для газоанализатора, для конденсата</t>
  </si>
  <si>
    <t>26.51.82.500.066.00.0796.000000000000</t>
  </si>
  <si>
    <t>Прокладка</t>
  </si>
  <si>
    <t>26.51.82.600.033.00.0796.000000000002</t>
  </si>
  <si>
    <t>для газоанализатора, к насосу, специальный</t>
  </si>
  <si>
    <t>26.51.82.600.032.00.0796.000000000002</t>
  </si>
  <si>
    <t>Ролик</t>
  </si>
  <si>
    <t>для газоанализатора, к насосу, с пружиной</t>
  </si>
  <si>
    <t>26.51.82.600.034.00.0839.000000000000</t>
  </si>
  <si>
    <t>28.13.32.000.112.00.0796.000000000002</t>
  </si>
  <si>
    <t>25.99.29.190.057.00.0796.000000000000</t>
  </si>
  <si>
    <t>герметичный, стальной, диаметр 1,5 мм, резьба метрическая М20 мм</t>
  </si>
  <si>
    <t>20.11.13.000.001.00.5108.000000000000</t>
  </si>
  <si>
    <t>сжатый, высокой чистоты</t>
  </si>
  <si>
    <t>27.90.31.230.000.00.0796.000000000002</t>
  </si>
  <si>
    <t>Электропаяльник</t>
  </si>
  <si>
    <t>бытовой, тип ЭПЦН, мощность 60 Вт, напряжение 220 В, ГОСТ 7219-83</t>
  </si>
  <si>
    <t>24.20.13.900.000.01.0168.000000000066</t>
  </si>
  <si>
    <t>24.20.13.900.000.01.0006.000000000034</t>
  </si>
  <si>
    <t>26.51.82.500.094.00.0796.000000000000</t>
  </si>
  <si>
    <t>Фитинги</t>
  </si>
  <si>
    <t>25.73.30.200.000.00.0796.000000000011</t>
  </si>
  <si>
    <t>Труборез</t>
  </si>
  <si>
    <t>для стальных труб, ручной, диаметр от 4*28 мм</t>
  </si>
  <si>
    <t>20.11.11.300.001.00.5108.000000000000</t>
  </si>
  <si>
    <t>Гелий</t>
  </si>
  <si>
    <t>газообразный, очищенный, марка А</t>
  </si>
  <si>
    <t>20.11.11.600.000.00.5108.000000000000</t>
  </si>
  <si>
    <t>28.13.32.000.226.00.0839.000000000000</t>
  </si>
  <si>
    <t>Комплект ЗИП</t>
  </si>
  <si>
    <t>для лабораторного компрессора</t>
  </si>
  <si>
    <t>25.21.13.000.001.00.0796.000000000000</t>
  </si>
  <si>
    <t>Электрод поджига</t>
  </si>
  <si>
    <t>для воспламенения топлива горелки котла отопления</t>
  </si>
  <si>
    <t>27.12.10.900.003.00.0796.000000000011</t>
  </si>
  <si>
    <t>26.20.13.000.010.00.0796.000000000000</t>
  </si>
  <si>
    <t>Программатор</t>
  </si>
  <si>
    <t>индустриальный</t>
  </si>
  <si>
    <t>27.12.23.700.002.00.0796.000000000000</t>
  </si>
  <si>
    <t>Переключатель</t>
  </si>
  <si>
    <t>мгновенного действия, для коммутации электрических цепей постоянного и переменного тока, серия ТВ</t>
  </si>
  <si>
    <t>26.20.40.000.151.00.0796.000000000003</t>
  </si>
  <si>
    <t>к промышленному контроллеру для нефтехимической промышленности, удаленной связи</t>
  </si>
  <si>
    <t>26.51.45.200.025.00.0796.000000000000</t>
  </si>
  <si>
    <t>Модуль коммуникационный</t>
  </si>
  <si>
    <t>для контроллера системы автоматизации</t>
  </si>
  <si>
    <t>ОМЭМ</t>
  </si>
  <si>
    <t>32.99.59.900.101.00.0796.000000000000</t>
  </si>
  <si>
    <t>01.10.2017-30.11.2017г</t>
  </si>
  <si>
    <t>ОУЧР</t>
  </si>
  <si>
    <t>01.03.2017-08.11.2017г</t>
  </si>
  <si>
    <t>13.94.11.900.002.00.0796.000000000002</t>
  </si>
  <si>
    <t>Строп</t>
  </si>
  <si>
    <t>С даты заключения договора по декабрь месяц</t>
  </si>
  <si>
    <t>ОСХиТЛ</t>
  </si>
  <si>
    <t>13.94.11.900.002.00.0796.000000000005</t>
  </si>
  <si>
    <t>13.94.11.900.002.00.0796.000000000006</t>
  </si>
  <si>
    <t>13.94.11.600.002.00.0006.000000000004</t>
  </si>
  <si>
    <t>25.71.11.920.001.00.0796.000000000006</t>
  </si>
  <si>
    <t>24.34.12.900.000.03.0166.000000000000</t>
  </si>
  <si>
    <t>27.40.21.000.001.00.0796.000000000000</t>
  </si>
  <si>
    <t>Фонарь</t>
  </si>
  <si>
    <t>27.33.13.900.006.00.0796.000000000007</t>
  </si>
  <si>
    <t>Удлинитель</t>
  </si>
  <si>
    <t>25.99.12.400.009.00.0796.000000000000</t>
  </si>
  <si>
    <t>Тяпка</t>
  </si>
  <si>
    <t>25.73.30.550.000.00.0796.000000000000</t>
  </si>
  <si>
    <t>25.73.30.930.037.00.0796.000000000000</t>
  </si>
  <si>
    <t>23.91.11.700.000.00.0796.000000000019</t>
  </si>
  <si>
    <t>отрезной, на бакелитовой связке, шлифматериал карбид кремния, диаметр 230 мм</t>
  </si>
  <si>
    <t>25.73.10.100.000.00.0796.000000000003</t>
  </si>
  <si>
    <t>Лопата</t>
  </si>
  <si>
    <t>25.73.10.100.000.00.0796.000000000000</t>
  </si>
  <si>
    <t>25.73.10.100.000.00.0796.000000000008</t>
  </si>
  <si>
    <t>22.29.29.900.016.00.0796.000000000002</t>
  </si>
  <si>
    <t>Пломба контрольная</t>
  </si>
  <si>
    <t>Батарейка</t>
  </si>
  <si>
    <t>20.30.12.700.000.00.0166.000000000000</t>
  </si>
  <si>
    <t>20.30.22.700.000.01.0112.000000000000</t>
  </si>
  <si>
    <t>08.11.20.510.000.00.0166.000000000002</t>
  </si>
  <si>
    <t>32.91.11.900.002.00.0796.000000000006</t>
  </si>
  <si>
    <t>32.91.19.300.000.00.0796.000000000002</t>
  </si>
  <si>
    <t>Лампа светодиодная</t>
  </si>
  <si>
    <t>27.40.33.000.000.00.0796.000000000002</t>
  </si>
  <si>
    <t>26.51.33.900.005.01.0796.000000000002</t>
  </si>
  <si>
    <t>Рулетка</t>
  </si>
  <si>
    <t>26.51.33.900.005.01.0796.000000000006</t>
  </si>
  <si>
    <t>13.95.10.700.001.01.0796.000000000000</t>
  </si>
  <si>
    <t>Салфетка</t>
  </si>
  <si>
    <t>26.51.31.500.000.10.0796.000000000000</t>
  </si>
  <si>
    <t>Весы</t>
  </si>
  <si>
    <t>23.51.12.900.000.00.0168.000000000019</t>
  </si>
  <si>
    <t>для строительных растворов, марка М-500, ГОСТ 30515-2013</t>
  </si>
  <si>
    <t>22.22.12.900.001.00.0796.000000000020</t>
  </si>
  <si>
    <t>Мешок</t>
  </si>
  <si>
    <t>28.22.18.790.000.00.0796.000000000007</t>
  </si>
  <si>
    <t>Тележка</t>
  </si>
  <si>
    <t>26.60.13.000.007.00.0796.000000000000</t>
  </si>
  <si>
    <t>14.12.30.190.003.00.0796.000000000002</t>
  </si>
  <si>
    <t>Жилет</t>
  </si>
  <si>
    <t>22.21.30.200.000.00.0796.000000000000</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</si>
  <si>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</si>
  <si>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</si>
  <si>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15.20.32.920.000.02.0715.000000000001</t>
  </si>
  <si>
    <t>для защиты от нефти, нефтепродуктов, мужские, из кожи юфтевой, утепленные, ГОСТ 12.4.137-2001</t>
  </si>
  <si>
    <t>15.20.32.990.005.00.0715.000000000001</t>
  </si>
  <si>
    <t>Валенки</t>
  </si>
  <si>
    <t>мужские, общего назначения, из грубой овечьей натуральной шерсти, средние, ГОСТ 18724-88</t>
  </si>
  <si>
    <t>14.13.21.240.001.00.0796.000000000000</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</si>
  <si>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</si>
  <si>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</si>
  <si>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15.20.32.920.000.02.0715.000000000000</t>
  </si>
  <si>
    <t>для защиты от нефти, нефтепродуктов, мужские, из кожи юфтевой, ГОСТ 12.4.137-2001</t>
  </si>
  <si>
    <t>15.20.11.200.005.07.0715.000000000000</t>
  </si>
  <si>
    <t>защищающие от воды, нефтяных масел и механических воздействий, мужские, резиновые, ГОСТ 12.4.072-79</t>
  </si>
  <si>
    <t>14.19.22.110.000.00.0796.000000000000</t>
  </si>
  <si>
    <t>мужская, спортивная, из хлопчатобумажной ткани, СТ РК 1964-2010</t>
  </si>
  <si>
    <t>14.19.13.100.000.00.0715.000000000001</t>
  </si>
  <si>
    <t>14.12.30.100.000.00.0715.000000000023</t>
  </si>
  <si>
    <t>22.19.60.500.000.00.0715.000000000004</t>
  </si>
  <si>
    <t>22.29.10.000.000.00.0796.000000000000</t>
  </si>
  <si>
    <t>14.14.22.420.000.00.0796.000000000000</t>
  </si>
  <si>
    <t>14.19.22.290.002.00.0796.000000000002</t>
  </si>
  <si>
    <t>14.19.32.350.009.00.0839.000000000000</t>
  </si>
  <si>
    <t>одноразовый, спецодежда медицинская, из гипоаллергенного материала</t>
  </si>
  <si>
    <t>14.19.32.350.010.00.0796.000000000001</t>
  </si>
  <si>
    <t>28.11.41.900.039.00.0796.000000000001</t>
  </si>
  <si>
    <t>32.99.11.500.002.00.0796.000000000001</t>
  </si>
  <si>
    <t>14.19.12.900.005.00.0796.000000000000</t>
  </si>
  <si>
    <t>Подшлемник</t>
  </si>
  <si>
    <t>32.50.42.500.000.00.0796.000000000001</t>
  </si>
  <si>
    <t>Очки</t>
  </si>
  <si>
    <t>32.50.42.900.000.00.0796.000000000008</t>
  </si>
  <si>
    <t>15.12.12.900.000.12.0796.000000000000</t>
  </si>
  <si>
    <t>32.99.11.900.017.05.0796.000000000000</t>
  </si>
  <si>
    <t>Респиратор</t>
  </si>
  <si>
    <t>Патрон фильтра</t>
  </si>
  <si>
    <t>Газоанализатор</t>
  </si>
  <si>
    <t>26.51.53.100.004.00.0796.000000000000</t>
  </si>
  <si>
    <t>13.92.29.990.010.00.0796.000000000001</t>
  </si>
  <si>
    <t>Веревка</t>
  </si>
  <si>
    <t>Мыло</t>
  </si>
  <si>
    <t>15.20.40.900.005.00.0715.000000000000</t>
  </si>
  <si>
    <t>21.20.24.600.000.00.0839.000000000000</t>
  </si>
  <si>
    <t>Аптечка медицинская</t>
  </si>
  <si>
    <t>25.99.29.490.077.00.0796.000000000001</t>
  </si>
  <si>
    <t>Щит</t>
  </si>
  <si>
    <t>Войлок</t>
  </si>
  <si>
    <t>28.29.22.100.000.01.0796.000000000003</t>
  </si>
  <si>
    <t>28.29.22.100.000.01.0796.000000000007</t>
  </si>
  <si>
    <t>28.29.22.100.000.01.0796.000000000009</t>
  </si>
  <si>
    <t>28.29.22.100.000.01.0796.000000000006</t>
  </si>
  <si>
    <t>28.29.22.100.000.02.0796.000000000014</t>
  </si>
  <si>
    <t>13.96.16.900.004.00.0796.000000000000</t>
  </si>
  <si>
    <t>С даты заключения договора 10 дней</t>
  </si>
  <si>
    <t>19.20.29.590.000.08.0166.000000000000</t>
  </si>
  <si>
    <t>приборное, МВП минеральное</t>
  </si>
  <si>
    <t>июнь-июль</t>
  </si>
  <si>
    <t>20.59.41.990.002.24.0796.000000000000</t>
  </si>
  <si>
    <t>синтетическая, на основе силиконов</t>
  </si>
  <si>
    <t>28.29.82.530.001.00.0796.000000000000</t>
  </si>
  <si>
    <t>Элемент фильтрующий</t>
  </si>
  <si>
    <t>воздушного фильтра</t>
  </si>
  <si>
    <t>29.32.30.990.020.03.0796.000000000000</t>
  </si>
  <si>
    <t>Ремень</t>
  </si>
  <si>
    <t>для специального и специализированного автомобиля, привода вентилятора</t>
  </si>
  <si>
    <t>28.13.32.000.085.00.0796.000000000000</t>
  </si>
  <si>
    <t>28.13.32.000.083.00.0796.000000000000</t>
  </si>
  <si>
    <t>28.29.82.500.002.02.0796.000000000001</t>
  </si>
  <si>
    <t>очистки, тонкой очистки масла</t>
  </si>
  <si>
    <t>19.20.29.560.000.00.0112.000000000010</t>
  </si>
  <si>
    <t>компрессорное, марка PGS-100</t>
  </si>
  <si>
    <t>Тест-полоски</t>
  </si>
  <si>
    <t>32.99.59.900.108.00.0704.000000000000</t>
  </si>
  <si>
    <t>Набор знаков безопасности</t>
  </si>
  <si>
    <t>ОТиОС</t>
  </si>
  <si>
    <t>28.21.13.600.013.00.0796.000000000001</t>
  </si>
  <si>
    <t>27.11.23.000.000.00.0796.000000002435</t>
  </si>
  <si>
    <t>переменного тока, асинхронный, трехфазный, с номинальной частотой сети на 60 Гц, с синхронной частотой вращения 3600 мин, номинальная мощность 30 кВт</t>
  </si>
  <si>
    <t>март 17г.</t>
  </si>
  <si>
    <t>июль 17г.</t>
  </si>
  <si>
    <t>27.11.23.000.000.00.0796.000000002437</t>
  </si>
  <si>
    <t>переменного тока, асинхронный, трехфазный, с номинальной частотой сети на 60 Гц, с синхронной частотой вращения 3600 мин, номинальная мощность 45 кВт</t>
  </si>
  <si>
    <t>27.32.14.000.000.00.0006.000000000118</t>
  </si>
  <si>
    <t>марка КПвПпБП, 3*16 мм2</t>
  </si>
  <si>
    <t>28.14.13.900.014.00.0796.000000000418</t>
  </si>
  <si>
    <t>стальной, тип КОТ для трубы НКТ, давление условное 21 Мпа, проход условный 40 мм</t>
  </si>
  <si>
    <t>27.51.24.990.001.00.0796.000000000000</t>
  </si>
  <si>
    <t>лабораторный</t>
  </si>
  <si>
    <t>май 17г.</t>
  </si>
  <si>
    <t>32.50.50.900.014.00.0796.000000000000</t>
  </si>
  <si>
    <t>для определения хлористых солей</t>
  </si>
  <si>
    <t>32.50.50.900.007.00.0796.000000000000</t>
  </si>
  <si>
    <t>для проведения лабораторных работ в режиме нагрева</t>
  </si>
  <si>
    <t>28.99.39.899.015.00.0796.000000000001</t>
  </si>
  <si>
    <t>23.19.23.300.057.00.0796.000000000000</t>
  </si>
  <si>
    <t>26.51.53.900.005.00.0796.000000000000</t>
  </si>
  <si>
    <t>26.51.53.900.028.00.0796.000000000000</t>
  </si>
  <si>
    <t>28.21.13.500.003.00.0796.000000000000</t>
  </si>
  <si>
    <t>32.50.50.900.023.00.0796.000000000000</t>
  </si>
  <si>
    <t>для определения парафина в нефти</t>
  </si>
  <si>
    <t>20.59.52.100.001.00.0168.000000000007</t>
  </si>
  <si>
    <t>для защиты оборудования и удаления парафиноотложения, амин нейтрализующий</t>
  </si>
  <si>
    <t>март-апрель 17г.</t>
  </si>
  <si>
    <t>20.59.59.200.000.00.0168.000000000000</t>
  </si>
  <si>
    <t>коррозии, против коррозии</t>
  </si>
  <si>
    <t>Деэмульгатор</t>
  </si>
  <si>
    <t>20.59.56.900.027.00.0168.000000000000</t>
  </si>
  <si>
    <t>парафиноотложения, для предотвращения парафиноотложении, в жидком виде</t>
  </si>
  <si>
    <t>20.59.59.100.001.00.0168.000000000000</t>
  </si>
  <si>
    <t>для очистки сырой нефти от сероводорода, метил-этил меркаптанов</t>
  </si>
  <si>
    <t>25.99.12.400.003.00.0796.000000000006</t>
  </si>
  <si>
    <t>оцинкованное, эмалированное, объем 12 л, ГОСТ 20558-82</t>
  </si>
  <si>
    <t>32.91.11.900.005.00.0796.000000000001</t>
  </si>
  <si>
    <t>26.51.53.900.039.00.0796.000000000000</t>
  </si>
  <si>
    <t>для пробоотборника</t>
  </si>
  <si>
    <t>26.51.12.300.007.00.0796.000000000000</t>
  </si>
  <si>
    <t>Ветроуказатель</t>
  </si>
  <si>
    <t>для определения направления ветра</t>
  </si>
  <si>
    <t>28.30.52.350.000.00.0796.000000000000</t>
  </si>
  <si>
    <t>29.32.30.630.000.00.0796.000000000000</t>
  </si>
  <si>
    <t>для выхлопной трубы, для грузового автомобиля</t>
  </si>
  <si>
    <t>28.14.13.730.002.00.0796.000000000257</t>
  </si>
  <si>
    <t>шаровой, стальной, фланцевый, условное давление 25 Мпа, условный проход 250 мм, ГОСТ 21345-2005</t>
  </si>
  <si>
    <t>24.20.40.100.009.00.0796.000000000000</t>
  </si>
  <si>
    <t>шаровой, из cтали, ГОСТ 24950-81</t>
  </si>
  <si>
    <t>22.23.15.000.000.00.0055.000000000010</t>
  </si>
  <si>
    <t>Линолеум</t>
  </si>
  <si>
    <t>из поливинилхлорида, коммерческий</t>
  </si>
  <si>
    <t>копальная, остроконечная</t>
  </si>
  <si>
    <t>снегоуборочная</t>
  </si>
  <si>
    <t>общая длина свыше 4 м</t>
  </si>
  <si>
    <t>Монтажная пена</t>
  </si>
  <si>
    <t>Паронит</t>
  </si>
  <si>
    <t>25.40.13.100.000.00.0166.000000000000</t>
  </si>
  <si>
    <t>20.59.52.500.000.00.0168.000000000000</t>
  </si>
  <si>
    <t>Пенообразователь</t>
  </si>
  <si>
    <t>для пожаротушения</t>
  </si>
  <si>
    <t>полипропиленовая, биаксиально-ориентированная</t>
  </si>
  <si>
    <t>22.19.30.300.001.00.0796.000000000003</t>
  </si>
  <si>
    <t>нержавеющая сталь, плетеная, одинарная, номер сетки 04, ГОСТ 3826-82</t>
  </si>
  <si>
    <t>08.12.13.000.001.00.0168.000000000005</t>
  </si>
  <si>
    <t>фракция от от 40 до 80 мм, для строительных работ, ГОСТ 8267-93</t>
  </si>
  <si>
    <t>25.73.30.930.003.00.0796.000000000000</t>
  </si>
  <si>
    <t>28.13.14.100.000.01.0796.000000000262</t>
  </si>
  <si>
    <t>погружной, тип ГНОМ 6-10, мощность 220В</t>
  </si>
  <si>
    <t>25.92.12.800.000.00.0796.000000000000</t>
  </si>
  <si>
    <t>25.94.11.900.000.01.0798.000000000000</t>
  </si>
  <si>
    <t>оцинкованный, с резиновой прокладкой</t>
  </si>
  <si>
    <t>23.51.12.300.000.03.0168.000000000018</t>
  </si>
  <si>
    <t>20.30.12.200.000.00.0166.000000000001</t>
  </si>
  <si>
    <t>для защиты изделий из металла и бетона, антикоррозионная</t>
  </si>
  <si>
    <t>20.30.22.700.000.01.0166.000000000000</t>
  </si>
  <si>
    <t>Растворитель</t>
  </si>
  <si>
    <t>20.30.22.200.000.00.0166.000000000000</t>
  </si>
  <si>
    <t>Олифа</t>
  </si>
  <si>
    <t>оксоль, марка В, ГОСТ 190-78</t>
  </si>
  <si>
    <t>28.29.12.900.002.00.0796.000000000016</t>
  </si>
  <si>
    <t>апрель-май 17г.</t>
  </si>
  <si>
    <t>май-июнь 17г.</t>
  </si>
  <si>
    <t>29.31.30.300.012.01.0796.000000000003</t>
  </si>
  <si>
    <t>28.13.32.000.097.02.0796.000000000000</t>
  </si>
  <si>
    <t>28.92.61.500.097.00.0796.000000000000</t>
  </si>
  <si>
    <t>29.32.30.990.020.02.0796.000000000000</t>
  </si>
  <si>
    <t>29.32.30.990.020.02.0796.000000000002</t>
  </si>
  <si>
    <t>30.99.10.000.009.00.0796.000000000000</t>
  </si>
  <si>
    <t>28.29.13.300.003.01.0796.000000000007</t>
  </si>
  <si>
    <t>топливный, для дизельного двигателя грузового автомобиля, грубой очистки</t>
  </si>
  <si>
    <t>29.32.30.990.098.02.0796.000000000001</t>
  </si>
  <si>
    <t>29.32.30.400.002.00.0796.000000000005</t>
  </si>
  <si>
    <t>Подшипник ступицы</t>
  </si>
  <si>
    <t>25.99.29.900.006.00.0796.000000000000</t>
  </si>
  <si>
    <t>фильтрующий, тонкость фильтрации 5-125 мкм</t>
  </si>
  <si>
    <t>28.29.12.900.002.00.0796.000000000017</t>
  </si>
  <si>
    <t>фильтрующий, тонкость фильтрации 10-125 мкм</t>
  </si>
  <si>
    <t>29.32.30.910.021.01.0796.000000000004</t>
  </si>
  <si>
    <t>28.22.19.300.066.01.0796.000000000000</t>
  </si>
  <si>
    <t>лебедки, двухходовой, с поводком</t>
  </si>
  <si>
    <t>26.51.86.100.003.00.0796.000000000000</t>
  </si>
  <si>
    <t>28.15.10.900.000.00.0796.000000000125</t>
  </si>
  <si>
    <t>29.32.30.300.023.01.0796.000000000002</t>
  </si>
  <si>
    <t>карданная, для специализированного автомобиля</t>
  </si>
  <si>
    <t>28.99.39.899.011.00.0796.000000000000</t>
  </si>
  <si>
    <t>22.11.13.500.000.01.0839.000000000005</t>
  </si>
  <si>
    <t>22.11.15.730.002.01.0796.000000000003</t>
  </si>
  <si>
    <t>28.41.33.590.003.00.0796.000000000005</t>
  </si>
  <si>
    <t>25.94.13.900.001.00.0704.000000000003</t>
  </si>
  <si>
    <t>20.59.43.900.000.00.0796.000000000000</t>
  </si>
  <si>
    <t>для охлаждения двигателей внутреннего сгорания и других теплообменных аппаратов (тара 5 литров), ГОСТ 28084-89</t>
  </si>
  <si>
    <t>19.20.29.510.000.00.0112.000000000009</t>
  </si>
  <si>
    <t>19.20.29.560.000.00.0112.000000000012</t>
  </si>
  <si>
    <t>19.20.29.560.000.00.0112.000000000002</t>
  </si>
  <si>
    <t>20.59.41.990.002.22.0166.000000000000</t>
  </si>
  <si>
    <t>консистентная, на основе литиевого мыла, с загустителем</t>
  </si>
  <si>
    <t>20.59.43.300.000.00.0112.000000000002</t>
  </si>
  <si>
    <t>гидравлическая, температура кипения не менее 230°С, вязкость 1800</t>
  </si>
  <si>
    <t>19.20.29.530.000.00.0112.000000000007</t>
  </si>
  <si>
    <t>19.20.29.530.000.00.0112.000000000005</t>
  </si>
  <si>
    <t>20.41.32.570.000.01.0796.000000000000</t>
  </si>
  <si>
    <t>32.91.11.900.000.00.0796.000000000001</t>
  </si>
  <si>
    <t>хозяйственный</t>
  </si>
  <si>
    <t>32.91.11.900.000.00.0796.000000000002</t>
  </si>
  <si>
    <t>пробирочный</t>
  </si>
  <si>
    <t>32.91.11.900.000.00.0796.000000000003</t>
  </si>
  <si>
    <t>бутылочный</t>
  </si>
  <si>
    <t>32.91.11.900.000.00.0796.000000000005</t>
  </si>
  <si>
    <t>для лабораторного цилиндра</t>
  </si>
  <si>
    <t>32.91.11.900.000.00.0796.000000000004</t>
  </si>
  <si>
    <t>для пипеток</t>
  </si>
  <si>
    <t>для защиты рук технические, резиновые</t>
  </si>
  <si>
    <t>Одна пачка</t>
  </si>
  <si>
    <t>17.29.19.900.003.00.0778.000000000011</t>
  </si>
  <si>
    <t>17.29.19.900.003.00.0778.000000000004</t>
  </si>
  <si>
    <t>17.12.43.100.001.00.0166.000000000001</t>
  </si>
  <si>
    <t>фильтровальная, марка Ф, ГОСТ 12026-76</t>
  </si>
  <si>
    <t>17.12.13.100.000.02.0778.000000000000</t>
  </si>
  <si>
    <t>индикаторная, для определения рН</t>
  </si>
  <si>
    <t>23.19.23.300.013.00.0796.000000000000</t>
  </si>
  <si>
    <t>20.59.41.990.002.04.0166.000000000000</t>
  </si>
  <si>
    <t>20.41.32.590.000.01.0796.000000000000</t>
  </si>
  <si>
    <t>13.92.29.990.000.01.0006.000000000002</t>
  </si>
  <si>
    <t>техническая, хлопковая, бесшовная</t>
  </si>
  <si>
    <t>14.12.30.110.001.00.0796.000000000000</t>
  </si>
  <si>
    <t>22.19.30.590.000.00.0006.000000000000</t>
  </si>
  <si>
    <t>26.60.12.900.012.00.0796.000000000000</t>
  </si>
  <si>
    <t>для перемешивания жидкости</t>
  </si>
  <si>
    <t>22.29.23.790.000.00.0796.000000000000</t>
  </si>
  <si>
    <t>27.51.28.390.004.00.0796.000000000013</t>
  </si>
  <si>
    <t>27.51.28.390.004.00.0796.000000000014</t>
  </si>
  <si>
    <t>26.51.51.700.018.00.0796.000000000005</t>
  </si>
  <si>
    <t>ВИТ-1, психометрический</t>
  </si>
  <si>
    <t>28.29.83.200.000.00.0796.000000000001</t>
  </si>
  <si>
    <t>20.13.52.900.000.00.0166.000000000000</t>
  </si>
  <si>
    <t>химически чистый, 1-водный, ГОСТ 4520-78</t>
  </si>
  <si>
    <t>21.20.13.990.636.00.0166.000000000000</t>
  </si>
  <si>
    <t>20.13.31.300.001.00.0166.000000000000</t>
  </si>
  <si>
    <t>20.15.10.500.000.00.0166.000000000001</t>
  </si>
  <si>
    <t>чистый для анализа, ГОСТ 4461-77</t>
  </si>
  <si>
    <t>20.14.11.200.004.00.0166.000000000000</t>
  </si>
  <si>
    <t>Гексан</t>
  </si>
  <si>
    <t>жидкость</t>
  </si>
  <si>
    <t>19.20.23.300.002.00.0166.000000000000</t>
  </si>
  <si>
    <t>20.59.42.900.001.00.0166.000000000000</t>
  </si>
  <si>
    <t>углеводородный, для определения содержания воды и солей в товарной нефти и нефтяной эмульсии, УР-1, из пентан-гектановой фракции</t>
  </si>
  <si>
    <t>20.14.74.000.000.01.0112.000000000004</t>
  </si>
  <si>
    <t>этиловый, технический, ректификованный, высший сорт, ГОСТ 18300-87</t>
  </si>
  <si>
    <t>20.59.56.900.017.00.0163.000000000000</t>
  </si>
  <si>
    <t>20.59.56.900.010.00.0163.000000000000</t>
  </si>
  <si>
    <t>Дифенилкарбазид (1,5-дифенилкарбогидразид)</t>
  </si>
  <si>
    <t>20.14.32.790.003.00.0166.000000000001</t>
  </si>
  <si>
    <t>чистый для анализа, 3-водный, ГОСТ 1027-67</t>
  </si>
  <si>
    <t>08.91.19.110.000.00.0166.000000000000</t>
  </si>
  <si>
    <t>20.59.59.600.017.00.0166.000000000000</t>
  </si>
  <si>
    <t>20.13.41.350.002.00.0778.000000000000</t>
  </si>
  <si>
    <t>20.15.51.000.000.00.0166.000000000000</t>
  </si>
  <si>
    <t>20.13.24.100.000.00.0166.000000000000</t>
  </si>
  <si>
    <t>20.13.24.330.000.00.0166.000000000000</t>
  </si>
  <si>
    <t>20.13.24.100.000.00.0778.000000000000</t>
  </si>
  <si>
    <t>20.13.25.200.000.00.0166.000000000000</t>
  </si>
  <si>
    <t>химически чистый, ГОСТ 4328-77</t>
  </si>
  <si>
    <t>20.13.25.300.000.00.0166.000000000000</t>
  </si>
  <si>
    <t>химически чистый, ГОСТ 24363-80</t>
  </si>
  <si>
    <t>20.15.10.770.000.00.0166.000000000001</t>
  </si>
  <si>
    <t>20.59.59.900.011.00.0163.000000000000</t>
  </si>
  <si>
    <t>20.59.56.900.014.00.0163.000000000000</t>
  </si>
  <si>
    <t>Метиловый красный</t>
  </si>
  <si>
    <t>20.14.32.710.000.00.0166.000000000000</t>
  </si>
  <si>
    <t>химически чистая, ГОСТ 61-75</t>
  </si>
  <si>
    <t>20.59.56.900.015.00.0163.000000000000</t>
  </si>
  <si>
    <t>Метиловый оранжевый</t>
  </si>
  <si>
    <t>20.59.59.600.010.00.0163.000000000000</t>
  </si>
  <si>
    <t>20.59.56.900.016.00.0163.000000000000</t>
  </si>
  <si>
    <t>Мурексид (аммониевая соль 5,5'-нитрилодибарбитуровой кислоты, пурпурат аммония)</t>
  </si>
  <si>
    <t>20.13.31.300.002.00.0166.000000000001</t>
  </si>
  <si>
    <t>чистый для анализа, ГОСТ 4209-77</t>
  </si>
  <si>
    <t>20.13.31.300.000.00.0166.000000000000</t>
  </si>
  <si>
    <t>для приготовления растворов точно известной концентрации, стандарт-титр (фиксанал)</t>
  </si>
  <si>
    <t>20.13.31.300.000.00.0778.000000000000</t>
  </si>
  <si>
    <t>20.59.59.900.001.00.0166.000000000000</t>
  </si>
  <si>
    <t>Натронная известь</t>
  </si>
  <si>
    <t>гранулы, ГОСТ 6755-88</t>
  </si>
  <si>
    <t>20.59.59.600.017.00.0778.000000000000</t>
  </si>
  <si>
    <t>рН-метрии</t>
  </si>
  <si>
    <t>20.15.20.100.000.00.0166.000000000000</t>
  </si>
  <si>
    <t>20.13.62.300.003.00.0166.000000000000</t>
  </si>
  <si>
    <t>химически чистый, ГОСТ 27067-86</t>
  </si>
  <si>
    <t>20.13.31.700.010.00.0166.000000000001</t>
  </si>
  <si>
    <t>20.13.52.900.015.00.0166.000000000000</t>
  </si>
  <si>
    <t>20.15.31.300.000.00.0166.000000000000</t>
  </si>
  <si>
    <t>чистый для анализа, ГОСТ 6691-77</t>
  </si>
  <si>
    <t>20.13.42.100.004.00.0166.000000000000</t>
  </si>
  <si>
    <t>20.59.59.600.017.00.0778.000000000002</t>
  </si>
  <si>
    <t>трилон Б 0,1Н</t>
  </si>
  <si>
    <t>20.59.59.600.010.00.0166.000000000000</t>
  </si>
  <si>
    <t>эриохром черный Т</t>
  </si>
  <si>
    <t>20.14.52.500.006.00.0166.000000000000</t>
  </si>
  <si>
    <t>20.14.13.230.000.00.0166.000000000000</t>
  </si>
  <si>
    <t>очищенный, ГОСТ 20015-88</t>
  </si>
  <si>
    <t>20.14.12.250.000.00.0166.000000000001</t>
  </si>
  <si>
    <t>Ацетон</t>
  </si>
  <si>
    <t>чистый для анализа, ГОСТ 2603-79</t>
  </si>
  <si>
    <t>20.13.41.800.001.00.0166.000000000000</t>
  </si>
  <si>
    <t>20.13.41.700.000.00.0166.000000000001</t>
  </si>
  <si>
    <t>20.59.59.630.005.00.0166.000000000001</t>
  </si>
  <si>
    <t>для проведения анализов химического состава сточной и подтоварной воды</t>
  </si>
  <si>
    <t>20.13.21.130.000.00.0778.000000000000</t>
  </si>
  <si>
    <t>20.59.59.100.006.01.0163.000000000000</t>
  </si>
  <si>
    <t>порошок, ГОСТ 10163-76</t>
  </si>
  <si>
    <t>20.14.32.710.000.00.0166.000000000001</t>
  </si>
  <si>
    <t>Кислота уксусная</t>
  </si>
  <si>
    <t>20.14.34.700.005.00.0166.000000000000</t>
  </si>
  <si>
    <t>20.13.41.330.004.00.0166.000000000000</t>
  </si>
  <si>
    <t>чистый для анализа, ГОСТ 195-77</t>
  </si>
  <si>
    <t>20.15.20.200.002.00.0166.000000000001</t>
  </si>
  <si>
    <t>20.14.32.730.000.00.0166.000000000001</t>
  </si>
  <si>
    <t>чистый для анализа, 3-водный, ГОСТ 199-78</t>
  </si>
  <si>
    <t>20.14.11.200.003.00.0166.000000000000</t>
  </si>
  <si>
    <t>20.13.31.300.026.00.0166.000000000000</t>
  </si>
  <si>
    <t>чистый для анализа, ГОСТ 4330-76</t>
  </si>
  <si>
    <t>20.14.32.790.001.00.0166.000000000000</t>
  </si>
  <si>
    <t>20.14.63.990.000.00.0166.000000000000</t>
  </si>
  <si>
    <t>20.15.51.000.000.00.0166.000000000001</t>
  </si>
  <si>
    <t>чистый для анализа, ГОСТ 4234-77</t>
  </si>
  <si>
    <t>20.15.76.000.000.00.0166.000000000001</t>
  </si>
  <si>
    <t>чистый для анализа, ГОСТ 4217-77</t>
  </si>
  <si>
    <t>20.59.59.630.005.00.0870.000000000000</t>
  </si>
  <si>
    <t>20.13.41.800.002.00.0166.000000000000</t>
  </si>
  <si>
    <t>чистый для анализа, ГОСТ 4146-74</t>
  </si>
  <si>
    <t>19.20.23.300.004.00.0166.000000000000</t>
  </si>
  <si>
    <t>20.13.41.800.001.00.0166.000000000001</t>
  </si>
  <si>
    <t>20.14.22.204.000.00.0166.000000000000</t>
  </si>
  <si>
    <t>технический, ГОСТ 9805-84</t>
  </si>
  <si>
    <t>22.29.29.500.005.00.0796.000000000000</t>
  </si>
  <si>
    <t>23.19.23.300.018.02.0796.000000000002</t>
  </si>
  <si>
    <t>лабораторный, марка 1-25-1, вместимость 25 см3, исполнения 1, класс точности 1, ГОСТ 1770-74</t>
  </si>
  <si>
    <t>23.19.23.300.018.02.0796.000000000003</t>
  </si>
  <si>
    <t>лабораторный, марка 1-50-1, вместимость 50 см3, исполнения 1, класс точности 1, ГОСТ 1770-74</t>
  </si>
  <si>
    <t>23.19.23.300.018.02.0796.000000000004</t>
  </si>
  <si>
    <t>лабораторный, марка 1-100-1, вместимость 100 см3, исполнения 1, класс точности 1, ГОСТ 1770-74</t>
  </si>
  <si>
    <t>26.51.51.700.002.00.0796.000000000053</t>
  </si>
  <si>
    <t>АНТ-1, диапазон измерения плотности 770-830 кг/м3, ГОСТ 18481-81</t>
  </si>
  <si>
    <t>26.51.51.700.002.00.0796.000000000002</t>
  </si>
  <si>
    <t>АОН-1, диапазон измерения плотности 760-820 кг/м3, ГОСТ 18481-81</t>
  </si>
  <si>
    <t>26.51.51.700.002.00.0796.000000000003</t>
  </si>
  <si>
    <t>АОН-1, диапазон измерения плотности 820-880 кг/м3, ГОСТ 18481-81</t>
  </si>
  <si>
    <t>26.51.51.700.002.00.0796.000000000006</t>
  </si>
  <si>
    <t>АОН-1, диапазон измерения плотности 1000-1060 кг/м3, ГОСТ 18481-81</t>
  </si>
  <si>
    <t>26.51.51.700.002.00.0796.000000000007</t>
  </si>
  <si>
    <t>АОН-1, диапазон измерения плотности 1060-1120 кг/м3, ГОСТ 18481-81</t>
  </si>
  <si>
    <t>23.19.23.300.017.00.0796.000000000120</t>
  </si>
  <si>
    <t>стеклянная, тип Эрленмейера (коническая), лабораторная</t>
  </si>
  <si>
    <t>23.19.23.300.017.00.0796.000000000132</t>
  </si>
  <si>
    <t>22.29.29.900.002.02.0796.000000000000</t>
  </si>
  <si>
    <t>пластиковый, мерный, прочный и стойкий к растворителям, с делениями</t>
  </si>
  <si>
    <t>23.19.23.300.001.01.0796.000000000001</t>
  </si>
  <si>
    <t>градуированная, тип 1-2-2, объем 10 мл, на частичный слив, прямая, стеклянная, ГОСТ 29227-91</t>
  </si>
  <si>
    <t>22.19.71.900.000.00.0796.000000000002</t>
  </si>
  <si>
    <t>22.19.71.900.000.00.0796.000000000001</t>
  </si>
  <si>
    <t>22.19.71.900.000.00.0796.000000000000</t>
  </si>
  <si>
    <t>23.19.23.300.011.00.0796.000000000000</t>
  </si>
  <si>
    <t>23.19.23.300.004.04.0796.000000000003</t>
  </si>
  <si>
    <t>из термически стойкого стекла, высокий с носиком, марка В-1-150 ТС, номинальная вместимость 150 см3, ГОСТ 25336-82</t>
  </si>
  <si>
    <t>23.19.23.300.004.04.0796.000000000002</t>
  </si>
  <si>
    <t>из термически стойкого стекла, высокий с носиком, марка В-1-100 ТС, номинальная вместимость 100 см3, ГОСТ 25336-82</t>
  </si>
  <si>
    <t>23.19.23.300.004.04.0796.000000000004</t>
  </si>
  <si>
    <t>из термически стойкого стекла, высокий с носиком, марка В-1-250 ТС, номинальная вместимость 250 см3, ГОСТ 25336-82</t>
  </si>
  <si>
    <t>23.19.23.300.004.04.0796.000000000029</t>
  </si>
  <si>
    <t>из термически стойкого стекла, низкий с носиком, марка Н-1-250 ТС, номинальная вместимость 250 см3, ГОСТ 25336-82</t>
  </si>
  <si>
    <t>23.19.23.300.004.04.0796.000000000001</t>
  </si>
  <si>
    <t>из термически стойкого стекла, высокий с носиком, марка В-1-50 ТС, номинальная вместимость 50 см3, ГОСТ 25336-82</t>
  </si>
  <si>
    <t>23.19.23.300.004.05.0796.000000000026</t>
  </si>
  <si>
    <t>23.19.23.300.004.05.0796.000000000027</t>
  </si>
  <si>
    <t>23.19.23.300.004.04.0796.000000000033</t>
  </si>
  <si>
    <t>из термически стойкого стекла, низкий с носиком, марка Н-1-1000 ТС, номинальная вместимость 1000 см3, ГОСТ 25336-82</t>
  </si>
  <si>
    <t>23.19.23.300.004.04.0796.000000000031</t>
  </si>
  <si>
    <t>из термически стойкого стекла, низкий с носиком, марка Н-1-600 ТС, номинальная вместимость 600 см3, ГОСТ 25336-82</t>
  </si>
  <si>
    <t>23.19.23.300.004.05.0796.000000000007</t>
  </si>
  <si>
    <t>из термически и химически стойкого стекла, высокий с носиком, марка В-1-1000 ТХС, номинальная вместимость 1000 см3, ГОСТ 25336-82</t>
  </si>
  <si>
    <t>23.19.23.300.004.05.0796.000000000003</t>
  </si>
  <si>
    <t>из термически и химически стойкого стекла, высокий с носиком, марка В-1-250 ТХС, номинальная вместимость 250 см3, ГОСТ 25336-82</t>
  </si>
  <si>
    <t>23.19.23.300.004.04.0796.000000000009</t>
  </si>
  <si>
    <t>из термически стойкого стекла, высокий с носиком, марка В-1-2000 ТС, номинальная вместимость 2000 см3, ГОСТ 25336-82</t>
  </si>
  <si>
    <t>23.19.23.300.014.00.0796.000000000000</t>
  </si>
  <si>
    <t>лабораторная, стеклянная</t>
  </si>
  <si>
    <t>23.19.23.300.044.00.0796.000000000000</t>
  </si>
  <si>
    <t>Бюхнера № 3, наружный диаметр 100 мм, ГОСТ 9147-80</t>
  </si>
  <si>
    <t>26.51.51.100.001.00.0796.000000000140</t>
  </si>
  <si>
    <t>ТН-6, диапазон измерения температуры 30-60 ⁰С</t>
  </si>
  <si>
    <t>26.51.51.100.001.00.0796.000000000183</t>
  </si>
  <si>
    <t>26.51.51.100.001.00.0796.000000000264</t>
  </si>
  <si>
    <t>26.51.51.100.001.00.0796.000000000152</t>
  </si>
  <si>
    <t>23.19.23.300.002.00.0796.000000000008</t>
  </si>
  <si>
    <t>стеклянная, делительная</t>
  </si>
  <si>
    <t>23.19.23.300.002.00.0796.000000000017</t>
  </si>
  <si>
    <t>ВФ-1-40, фильтровальная, ГОСТ 25336-82</t>
  </si>
  <si>
    <t>23.19.23.300.002.00.0796.000000000022</t>
  </si>
  <si>
    <t>23.19.23.300.001.00.0796.000000000000</t>
  </si>
  <si>
    <t>с одной отметкой, объем 0,5 мл</t>
  </si>
  <si>
    <t>23.19.26.700.000.00.0796.000000000000</t>
  </si>
  <si>
    <t>стеклянная</t>
  </si>
  <si>
    <t>23.44.11.000.012.00.0796.000000000002</t>
  </si>
  <si>
    <t>фарфоровый, № 3, наибольший наружный диаметр 35 мм, низкий, ГОСТ 9147-80</t>
  </si>
  <si>
    <t>28.13.21.900.000.01.0796.000000000047</t>
  </si>
  <si>
    <t>22.29.29.100.000.01.0796.000000000000</t>
  </si>
  <si>
    <t>полипропиленовая, без печати, лабораторная, объем 500 мл</t>
  </si>
  <si>
    <t>26.51.51.700.012.00.0796.000000000009</t>
  </si>
  <si>
    <t>26.51.51.700.012.00.0796.000000000026</t>
  </si>
  <si>
    <t>ВПЖ-2, диаметр капилляра 0,56 мм, ГОСТ 10028-81</t>
  </si>
  <si>
    <t>26.51.51.700.012.00.0796.000000000011</t>
  </si>
  <si>
    <t>ВПЖ-2, диаметр капилляра 1,31 мм, ГОСТ 10028-81</t>
  </si>
  <si>
    <t>28.21.13.600.012.00.0796.000000000001</t>
  </si>
  <si>
    <t>стеклянный, без крана</t>
  </si>
  <si>
    <t>23.19.23.300.017.00.0796.000000000130</t>
  </si>
  <si>
    <t>стеклянная, круглодонная К-1-500-29/32 ТС, со шлифом</t>
  </si>
  <si>
    <t>32.50.13.600.002.00.0796.000000000000</t>
  </si>
  <si>
    <t>из углеродистой стали, покрытой никелем, для пережатия тонкостенных трубок и шлангов диаметром до 25 мм</t>
  </si>
  <si>
    <t>23.19.23.300.046.00.0796.000000000005</t>
  </si>
  <si>
    <t>23.19.23.300.017.00.0796.000000000115</t>
  </si>
  <si>
    <t>23.19.23.300.028.00.0796.000000000000</t>
  </si>
  <si>
    <t>стеклянный, изогнутый</t>
  </si>
  <si>
    <t>23.19.23.300.017.00.0796.000000000119</t>
  </si>
  <si>
    <t>стеклянная, тип Бунзена, лабораторная</t>
  </si>
  <si>
    <t>20.59.59.600.007.00.5108.000000000090</t>
  </si>
  <si>
    <t>5108</t>
  </si>
  <si>
    <t>20.59.59.600.007.00.5108.000000000095</t>
  </si>
  <si>
    <t>20.11.11.250.000.00.5108.000000000000</t>
  </si>
  <si>
    <t>газообразный, сорт высший, ГОСТ 10157-79</t>
  </si>
  <si>
    <t>газзобразный, особой чистоты, сорт 1, ГОСТ 9293-74</t>
  </si>
  <si>
    <t>20.11.11.700.000.03.5108.000000000000</t>
  </si>
  <si>
    <t>особой чистоты</t>
  </si>
  <si>
    <t>22.19.73.230.004.00.0796.000000000000</t>
  </si>
  <si>
    <t>26.51.82.500.063.00.0796.000000000000</t>
  </si>
  <si>
    <t>26.51.82.500.112.00.0778.000000000000</t>
  </si>
  <si>
    <t>Наполнитель лайнера</t>
  </si>
  <si>
    <t>26.51.82.500.069.00.0796.000000000000</t>
  </si>
  <si>
    <t>28.29.11.300.004.00.0796.000000000000</t>
  </si>
  <si>
    <t>лабораторный, производительность 10 нм3/ч</t>
  </si>
  <si>
    <t>28.13.28.000.000.00.0796.000000000040</t>
  </si>
  <si>
    <t>воздушный, со встроенным манометром, для питания воздухом пламенных детекторов газового хроматографа</t>
  </si>
  <si>
    <t>26.51.82.500.064.00.0796.000000000000</t>
  </si>
  <si>
    <t>26.51.82.600.036.00.0796.000000000000</t>
  </si>
  <si>
    <t>22.29.29.900.027.00.0796.000000000000</t>
  </si>
  <si>
    <t>26.51.82.200.004.00.0006.000000000000</t>
  </si>
  <si>
    <t>20.16.59.200.008.00.0166.000000000000</t>
  </si>
  <si>
    <t>сильнокислотный катионит, марка СМ, ГОСТ 5696-74</t>
  </si>
  <si>
    <t>08.99.29.920.000.00.0166.000000000000</t>
  </si>
  <si>
    <t>26.51.82.600.037.01.0796.000000000000</t>
  </si>
  <si>
    <t>уплотнительная, для хроматографа</t>
  </si>
  <si>
    <t>26.51.82.600.013.00.0796.000000000000</t>
  </si>
  <si>
    <t>28.24.11.900.001.00.0796.000000000000</t>
  </si>
  <si>
    <t>27 453</t>
  </si>
  <si>
    <t xml:space="preserve">Служба безопасности </t>
  </si>
  <si>
    <t>27.32.13.500.001.01.0796.000000000006</t>
  </si>
  <si>
    <t>коммутационный (патч-корд), UTP, в рулоне</t>
  </si>
  <si>
    <t>3000</t>
  </si>
  <si>
    <t>201</t>
  </si>
  <si>
    <t>27.32.13.700.002.00.0006.000000000370</t>
  </si>
  <si>
    <t>Провод</t>
  </si>
  <si>
    <t>10010</t>
  </si>
  <si>
    <t>226</t>
  </si>
  <si>
    <t>27.32.12.000.000.01.0006.000000000000</t>
  </si>
  <si>
    <t>7900</t>
  </si>
  <si>
    <t>110</t>
  </si>
  <si>
    <t>9000</t>
  </si>
  <si>
    <t>135</t>
  </si>
  <si>
    <t>27.32.13.300.000.00.0008.000000000000</t>
  </si>
  <si>
    <t>марка ПВ-1, сечение жил 3 мм2</t>
  </si>
  <si>
    <t>12500</t>
  </si>
  <si>
    <t>45</t>
  </si>
  <si>
    <t>26.20.17.100.000.00.0796.000000000047</t>
  </si>
  <si>
    <t>8</t>
  </si>
  <si>
    <t>126 896</t>
  </si>
  <si>
    <t>26.40.33.900.004.00.0796.000000000002</t>
  </si>
  <si>
    <t>4</t>
  </si>
  <si>
    <t>53 868</t>
  </si>
  <si>
    <t>26.40.33.900.003.00.0796.000000000004</t>
  </si>
  <si>
    <t>80</t>
  </si>
  <si>
    <t>22 165</t>
  </si>
  <si>
    <t>22.19.60.500.000.00.0715.000000000005</t>
  </si>
  <si>
    <t>для защиты рук технические, синтетические</t>
  </si>
  <si>
    <t>26.20.21.300.002.00.0796.000000000059</t>
  </si>
  <si>
    <t>46475</t>
  </si>
  <si>
    <t>27.20.11.990.002.00.0796.000000000000</t>
  </si>
  <si>
    <t>7150</t>
  </si>
  <si>
    <t>27.11.50.700.007.00.0796.000000000001</t>
  </si>
  <si>
    <t>6364</t>
  </si>
  <si>
    <t>27.12.22.900.001.00.0796.000000000002</t>
  </si>
  <si>
    <t>210</t>
  </si>
  <si>
    <t>32.99.59.900.026.00.0796.000000000000</t>
  </si>
  <si>
    <t>82</t>
  </si>
  <si>
    <t>100</t>
  </si>
  <si>
    <t>26.20.21.300.000.00.0796.000000000048</t>
  </si>
  <si>
    <t>25000</t>
  </si>
  <si>
    <t>1000</t>
  </si>
  <si>
    <t>5</t>
  </si>
  <si>
    <t>25.94.11.700.000.00.0778.000000000000</t>
  </si>
  <si>
    <t>25.94.13.900.004.00.0796.000000000000</t>
  </si>
  <si>
    <t>10</t>
  </si>
  <si>
    <t>25.99.29.490.095.00.0796.000000000000</t>
  </si>
  <si>
    <t>90</t>
  </si>
  <si>
    <t>27400</t>
  </si>
  <si>
    <t>18300</t>
  </si>
  <si>
    <t>26.20.16.970.005.00.0796.000000000003</t>
  </si>
  <si>
    <t>15000</t>
  </si>
  <si>
    <t>25.73.40.390.000.01.0796.000000000088</t>
  </si>
  <si>
    <t>25.73.40.390.000.01.0796.000000000492</t>
  </si>
  <si>
    <t>700</t>
  </si>
  <si>
    <t>25.73.40.390.000.01.0796.000000000485</t>
  </si>
  <si>
    <t>800</t>
  </si>
  <si>
    <t>26.51.43.590.015.00.0796.000000000002</t>
  </si>
  <si>
    <t>Мультиметр</t>
  </si>
  <si>
    <t>25.73.30.930.029.00.0796.000000000000</t>
  </si>
  <si>
    <t>Набор слесарный</t>
  </si>
  <si>
    <t>25.73.30.650.001.01.0796.000000000000</t>
  </si>
  <si>
    <t>Шуруповерт</t>
  </si>
  <si>
    <t>30000</t>
  </si>
  <si>
    <t>25.73.40.900.057.00.0704.000000000002</t>
  </si>
  <si>
    <t>5000</t>
  </si>
  <si>
    <t>ПТО</t>
  </si>
  <si>
    <t>26.51.52.700.002.00.0796.000000000043</t>
  </si>
  <si>
    <t>17.23.12.700.010.00.0796.000000000000</t>
  </si>
  <si>
    <t>27.12.10.900.004.00.0796.000000000002</t>
  </si>
  <si>
    <t>24.33.11.100.000.00.0168.000000000006</t>
  </si>
  <si>
    <t>19.20.29.530.000.00.0112.000000000013</t>
  </si>
  <si>
    <t>индустриальное, вязкость кинематическая при 40°C 68 мм2/с, при 100°C 8,7 мм2/с, плотность 887 кг/м3 при 15°С</t>
  </si>
  <si>
    <t>28.13.32.000.070.00.0796.000000000004</t>
  </si>
  <si>
    <t>26.51.53.130.002.00.0796.000000000000</t>
  </si>
  <si>
    <t>27.40.15.300.000.00.0796.000000000000</t>
  </si>
  <si>
    <t>13.96.16.300.001.00.0839.000000000002</t>
  </si>
  <si>
    <t>26.51.43.590.004.00.0796.000000000001</t>
  </si>
  <si>
    <t>Плата</t>
  </si>
  <si>
    <t>для статистического преобразователя</t>
  </si>
  <si>
    <t>26.30.60.000.027.00.0796.000000000000</t>
  </si>
  <si>
    <t>26.11.30.200.001.00.0796.000000000000</t>
  </si>
  <si>
    <t>Карта</t>
  </si>
  <si>
    <t>26.51.53.900.006.00.0778.000000000000</t>
  </si>
  <si>
    <t>шина для легковых автомобилей, летняя, 215, 65, R16C, пневматическая, радиальная, бескамерная, ГОСТ 4754-97 летняя</t>
  </si>
  <si>
    <t>шина для легковых автомобилей, зимняя, 215, 65, R16C, пневматическая, радиальная, бескамерная, шипованная, ГОСТ 4754-97 зимняя</t>
  </si>
  <si>
    <t>вешалка вертикальная стоячая на 3-х ножках, металлическая, для одежды стоячая на 3-х ножках, металлическая, для одежды</t>
  </si>
  <si>
    <t>сушилка настенная 525*60*380 СТ БМ 2.0103.0905 конвекционная конвекционная</t>
  </si>
  <si>
    <t>Тумба высокая подкатная ЛАБ- 400 ТВЯ-5 медицинская, лабораторная, с дверцей, стационарная, на деревянной основе, с влагостойким покрытием медицинская, лабораторная, с дверцей, стационарная, на деревянной основе, с влагостойким покрытием</t>
  </si>
  <si>
    <t>Тумба мобильная, из ЛДСП и ДСП, на колесиках тумба в бытовую комнату</t>
  </si>
  <si>
    <t>сетка для настольного тенниса для настольного тенниса</t>
  </si>
  <si>
    <t>шкаф-сейф огневзломостойкий огневзломостойкий</t>
  </si>
  <si>
    <t>шарики для настольного тенниса пластиковый, для настольного тенниса пластиковый, для настольного тенниса</t>
  </si>
  <si>
    <t>ванна моечная пластиковая, малярная пластиковая, малярная</t>
  </si>
  <si>
    <t>труба пластиковая специального назначения, металлопластиковая, диаметр 25 мм специального назначения, металлопластиковая, диаметр 25 мм</t>
  </si>
  <si>
    <t>труба пластиковая  специального назначения, металлопластиковая, диаметр 20 мм специального назначения, металлопластиковая, диаметр 20 мм</t>
  </si>
  <si>
    <t>фонарь индивидуальный, для определения площадки приземления индивидуальный, для определения площадки приземления</t>
  </si>
  <si>
    <t>труба пластиковая для отопления для водоснабжения, пластиковая, диаметр 100 мм, толщина 3,6 мм для водоснабжения, пластиковая, диаметр 100 мм, толщина 3,6 мм</t>
  </si>
  <si>
    <t>отвод полипропиленовый, угол поворота 45 градусов, диаметр 315 мм полипропиленовый, угол поворота 45 градусов, диаметр 315 мм</t>
  </si>
  <si>
    <t>пульт управление марка ПУ-3, номинальное напряжение 220 В марка ПУ-3, номинальное напряжение 220 В</t>
  </si>
  <si>
    <t>редуктор конический и коническо-цилиндрический, двухступенчатый, размер 20 мм, ГОСТ 27142-97 конический и коническо-цилиндрический, двухступенчатый, размер 20 мм, ГОСТ 27142-97</t>
  </si>
  <si>
    <t>муфта  для ввода-вывода металлорукава, диаметр 12,5 мм для ввода-вывода металлорукава, диаметр 12,5 мм</t>
  </si>
  <si>
    <t>муфта  полипропиленовая, с накидной гайкой полипропиленовая, с накидной гайкой</t>
  </si>
  <si>
    <t>отвод полипропиленовый, угол поворота 15 градусов, диаметр 50 мм полипропиленовый, угол поворота 15 градусов, диаметр 50 мм</t>
  </si>
  <si>
    <t>смеситель с аэраторами для раковин для моек, двухрукояточный, набортный, размер 180*130 мм, ГОСТ 25809-96 для моек, двухрукояточный, набортный, размер 180*130 мм, ГОСТ 25809-96 с аэраторами для раковин</t>
  </si>
  <si>
    <t xml:space="preserve">смеситель для душевых для душа, двухрукояточный, настенный, размер 310*150 мм, ГОСТ 25809-96  для душа, двухрукояточный, настенный, размер 310*150 мм, ГОСТ 25809-96 </t>
  </si>
  <si>
    <t>сифон гофра под душ для отведения сточных вод с ванн, пластиковый, ГОСТ 23289-94 для отведения сточных вод с ванн, пластиковый, ГОСТ 23289-94</t>
  </si>
  <si>
    <t>сифон гофра под раковин для раковины, пластиковый, размер 1 1/2"*40-50 мм, гофрированный для раковины, пластиковый, размер 1 1/2"*40-50 мм, гофрированный</t>
  </si>
  <si>
    <t>муфта  полиэтиленовая, переходная, разборная с ВР полиэтиленовая, переходная, разборная с ВР</t>
  </si>
  <si>
    <t>вентиль тип 1, условный проход 4 мм, номинальное давление 35 МПа, ГОСТ 23405-78 тип 1, условный проход 4 мм, номинальное давление 35 МПа, ГОСТ 23405-78</t>
  </si>
  <si>
    <t>кран шаровый шаровый, из поливинилхлорида, с фланцами, диаметр 16 мм шаровый, из поливинилхлорида, с фланцами, диаметр 16 мм</t>
  </si>
  <si>
    <t>кран шаровый шаровый, из поливинилхлорида, с муфтовыми окончаниями, диаметр 20 мм шаровый, из поливинилхлорида, с муфтовыми окончаниями, диаметр 20 мм</t>
  </si>
  <si>
    <t>отвод полипропиленовый, угол поворота 15 градусов, диаметр 16 мм полипропиленовый, угол поворота 15 градусов, диаметр 16 мм (Белый)</t>
  </si>
  <si>
    <t>отвод полипропиленовый, угол поворота 15 градусов, диаметр 32 мм полипропиленовый, угол поворота 15 градусов, диаметр 32 мм(белый)</t>
  </si>
  <si>
    <t>отвод полипропиленовый, угол поворота 15 градусов, диаметр 63 мм полипропиленовый, угол поворота 15 градусов, диаметр 63 мм</t>
  </si>
  <si>
    <t>мяч футбольный, резиновый футбольный, резиновый</t>
  </si>
  <si>
    <t>мяч для волейбола для волейбола</t>
  </si>
  <si>
    <t>мяч для тенниса для тенниса</t>
  </si>
  <si>
    <t>теннисные ракетки для настольного тенниса для настольного тенниса</t>
  </si>
  <si>
    <t>краска марка ВД-АК-111, ГОСТ 28196-89 марка ВД-АК-111, ГОСТ 28196-89,черного цвета</t>
  </si>
  <si>
    <t>грунтовка марка ФЛ-03К, для грунтования поверхностей из черных металлов/медных /титановых сплавов/ деревянных поверхностей, ГОСТ 9109-81 марка ФЛ-03К, для грунтования поверхностей из черных металлов/медных /титановых сплавов/ деревянных поверхностей, ГОСТ 9109-81</t>
  </si>
  <si>
    <t>Алинекс  для выравнивания и исправления дефектов, загрунтованных металлических и деревянных поверхностей, марка ПФ-002, ГОСТ 10277-90 шпатлевка,для выравнивания и исправления дефектов, загрунтованных металлических и деревянных поверхностей, марка ПФ-002, ГОСТ 10277-90</t>
  </si>
  <si>
    <t xml:space="preserve"> бумага туалетная, однослойная туалетная, однослойная</t>
  </si>
  <si>
    <t>освежитель воздуха  аэрозоль  аэрозоль</t>
  </si>
  <si>
    <t>уголок  пластиковый, для окон пластиковый, для окон</t>
  </si>
  <si>
    <t>шпатель металлический, ширина 20 мм металлический, ширина 20 мм</t>
  </si>
  <si>
    <t>Пленка высокого давления  из полиэтилена, термоусадочная, перфорированная, толщина 25 мкм полиэтелен</t>
  </si>
  <si>
    <t>стеклопакет двукамерный, морозостойкие , ГОСТ 24866-99 двукамерный, морозостойкие , ГОСТ 24866-100</t>
  </si>
  <si>
    <t>олифа  оксоль, марка ПВ, ГОСТ 190-78  оксоль, марка ПВ, ГОСТ 190-79</t>
  </si>
  <si>
    <t>мыло туалетное туалетное, твердое, ГОСТ 28546-2002 туалетное, твердое, ГОСТ 28546-2002</t>
  </si>
  <si>
    <t>бумажные полотенца общего назначения, бумажное общего назначения, бумажное</t>
  </si>
  <si>
    <t>вентилятор   вытяжной  вытяжной</t>
  </si>
  <si>
    <t>лампа  тип цоколя G4, мощность 15 Вт, галогенная ЛД-18,тип цоколя G4, мощность 15 Вт, галогенная</t>
  </si>
  <si>
    <t>валик для окраски полов лакокрасочным составом, малярный, тип ВМП, ГОСТ 10831-87 для окраски полов лакокрасочным составом, малярный, тип ВМП, ГОСТ 10831-87</t>
  </si>
  <si>
    <t>светильник светодиодный, для промышленного освещения, мощность 100 Вт светодиодный, для дневного,  промышленного освещения, мощность 100 Вт</t>
  </si>
  <si>
    <t xml:space="preserve">лампа накаливание  тип цоколя G4, мощность 80 Вт, галогенная   тип цоколя G4, мощность 80 Вт, галогенная </t>
  </si>
  <si>
    <t>селикон герметик кремнийорганический кремнийорганический</t>
  </si>
  <si>
    <t>выключатель автоматический, тип А, однополюсный, с тепловым размыкателем автоматический, тип А, однополюсный, с тепловым размыкателем</t>
  </si>
  <si>
    <t>выключатель автоматический, тип А, двухполюсный, с тепловым размыкателем автоматический, тип А, двухполюсный, с тепловым размыкателем</t>
  </si>
  <si>
    <t>скотч широкий армированный, ширина свыше 3 см, широкий армированный, ширина свыше 3 см, широкий</t>
  </si>
  <si>
    <t>диски СD-RW емкость 700 Мб, в упаковке 100 штук емкость 700 Мб, в упаковке 100 штук</t>
  </si>
  <si>
    <t>зеркало бытовое, стеклянное, ГОСТ 17716-91 бытовое, стеклянное, ГОСТ 17716-92</t>
  </si>
  <si>
    <t>унитаз фарфоровый, тарельчатый, с косым выпуском, с цельноотлитой полочкой, ГОСТ 30493-96 фарфоровый, тарельчатый, с косым выпуском, с цельноотлитой полочкой, ГОСТ 30493-96</t>
  </si>
  <si>
    <t>антистеплер  для скоб  для скоб</t>
  </si>
  <si>
    <t>корректор ленточный ленточный корректор в блистере с диспенсером ленточный корректор в блистере с диспенсером</t>
  </si>
  <si>
    <t>линейка, 30 см  пластмассовая, с многоцветным рисунком, 30 см  пластмассовая, с многоцветным рисунком, 30 см</t>
  </si>
  <si>
    <t>маркер перманентный  пластиковый, круглый, наконечник 3 мм, перманентный (нестираемый)  пластиковый, круглый, наконечник 3 мм, перманентный (нестираемый)</t>
  </si>
  <si>
    <t>маркер разноцветный пластиковый, конусообразный, наконечник 1-3 мм, перманентный (сухостираемый) пластиковый, конусообразный, наконечник 1-3 мм, перманентный (сухостираемый)</t>
  </si>
  <si>
    <t>карандаш механический  цанговый, с дозирующей подачей, механический  цанговый, с дозирующей подачей, механический</t>
  </si>
  <si>
    <t>клей карандашный  канцелярский, карандаш  канцелярский, карандаш</t>
  </si>
  <si>
    <t>ручка гелевая пластиковая, гелевая пластиковая, гелевая</t>
  </si>
  <si>
    <t>плотерная бумага для плоттера, формат А1, плотность 80 г/м2 для плоттера, формат А1, плотность 80 г/м2</t>
  </si>
  <si>
    <t>папка с файлами 20 вкладышей, пластиковая, формат A4, 50 мм 20 вкладышей, пластиковая, формат A4, 50 мм</t>
  </si>
  <si>
    <t>батарейка ААА тип ААА тип ААА</t>
  </si>
  <si>
    <t>туалетная бумага туалетная, однослойная туалетная, однослойная</t>
  </si>
  <si>
    <t>книга учета учета учета</t>
  </si>
  <si>
    <t>лоток для документов для бумаг, из пластмассы, горизонтальный, широкий для бумаг, из пластмассы, горизонтальный, широкий</t>
  </si>
  <si>
    <t>скобы для степлера для канцелярских целей, проволочная для канцелярских целей, проволочная</t>
  </si>
  <si>
    <t>пружина для переплета для переплета, пластиковая, диаметр 2 мм для переплета, пластиковая, диаметр 2 мм</t>
  </si>
  <si>
    <t>папка скорошиватель  с прижимом, скоросшивателем, пластиковая, формат A4, 50 мм с прижимом, скоросшивателем, пластиковая, формат A4, 50 мм</t>
  </si>
  <si>
    <t>точилка   для подтачивания грифельного карандаша, ручная для подтачивания грифельного карандаша, ручная</t>
  </si>
  <si>
    <t xml:space="preserve">разделитель для папок  бумажный, буквенный   бумажный, буквенный </t>
  </si>
  <si>
    <t>клей жидкий канцелярский, жидкий канцелярский, жидкий</t>
  </si>
  <si>
    <t>скорошиватель картонный, размер 220x230x40 мм, формат А5 картонный, размер 220x230x40 мм, формат А5</t>
  </si>
  <si>
    <t>биндеры большие (зажим) зажим размер 41 мм зажим размер 41 мм</t>
  </si>
  <si>
    <t>штрих-корректор с кисточкой с кисточкой</t>
  </si>
  <si>
    <t>спрей для доски для маркерной доски для маркерной доски</t>
  </si>
  <si>
    <t>губка для доски  для маркерной доски  для маркерной доски</t>
  </si>
  <si>
    <t>органайзер пластиковый, не вращающейся основа пластиковый, не вращающейся основа</t>
  </si>
  <si>
    <t>Визитки фирменная,  с нанесенным текстом на двух сторонах фирменная,  с нанесенным текстом на двух сторонах</t>
  </si>
  <si>
    <t>бейдж нагрудной, визитная карточка нагрудной, визитная карточка</t>
  </si>
  <si>
    <t>удостоверение  документ установленного образца, (служебное/пенсионное/студенческое и аналогичного назначения) документ установленного образца, (служебное/пенсионное/студенческое и аналогичного назначения)</t>
  </si>
  <si>
    <t>журнал   регистрации для регистрации</t>
  </si>
  <si>
    <t>журнал   учета для учета</t>
  </si>
  <si>
    <t>бланк   конкретного вида документа бланочная продукция А4 (односторонняя)</t>
  </si>
  <si>
    <t>бланк   конкретного вида документа бланочная продукция А3 (односторонняя)</t>
  </si>
  <si>
    <t>Грамота  матовая, формат А-4, полноцветная печать приветственный адрес</t>
  </si>
  <si>
    <t>грамота  матовая, формат А-4, полноцветная печать  приветственный адрес с папкой</t>
  </si>
  <si>
    <t>плакат  информационного/предупредительного/эвакуационного и другого назначения  информационного/предупредительного/эвакуационного и другого назначения</t>
  </si>
  <si>
    <t>стенд  информационный информационный</t>
  </si>
  <si>
    <t>Бланк конкретного вида документа фирменный бланк</t>
  </si>
  <si>
    <t>стенд   информационный с окошками</t>
  </si>
  <si>
    <t>штамп для нанесения оттиска, содержащего текст определенной профессиональной деятельности для нанесения оттиска, содержащего текст определенной профессиональной деятельности</t>
  </si>
  <si>
    <t>печать  для документов для документов</t>
  </si>
  <si>
    <t>общая тетрадь общая, 48 листов, ГОСТ 13309-90 общая, 48 листов, ГОСТ 13309-90</t>
  </si>
  <si>
    <t>Удостоверение  документ установленного образца, (служебное/пенсионное/студенческое и аналогичного назначения) временный пропуск</t>
  </si>
  <si>
    <t>табличка  информационная, пластиковая информационная, пластиковая</t>
  </si>
  <si>
    <t>грамота  матовая, формат А-4, полноцветная печать матовая, формат А-4, полноцветная печать</t>
  </si>
  <si>
    <t>Пленка для ламинирования, размер 52*76 мм ламинирование А3</t>
  </si>
  <si>
    <t>Бланк конкретного вида документа временный пропуск</t>
  </si>
  <si>
    <t>Бумага для офисного оборудования, формат А3, плотность 120 г/м2, ГОСТ 6656-76 для офисного оборудования, формат А3, плотность 120 г/м2, ГОСТ 6656-76</t>
  </si>
  <si>
    <t>Бумага для офисного оборудования, формат А4, плотность 80 г/м2, ГОСТ 6656-76 для офисного оборудования, формат А4, плотность 80 г/м2, ГОСТ 6656-76</t>
  </si>
  <si>
    <t>Пленка для ламинирования, размер 52*76 мм ламинирование А4</t>
  </si>
  <si>
    <t>папка корона с зажимом, пластиковая, формат А4, 17 мм с зажимом, пластиковая, формат А4, 17 мм</t>
  </si>
  <si>
    <t>обложка для подшивки для переплета, формат А4, прозрачная переплет пластиковый А4</t>
  </si>
  <si>
    <t>Обложка для переплета, формат А3, прозрачная переплет пластиковый А3</t>
  </si>
  <si>
    <t>Удостоверение (временный пропуск) документ установленного образца, (служебное/пенсионное/студенческое и аналогичного назначения) временный пропуск А4</t>
  </si>
  <si>
    <t>Брошюра  рекламная/информационная/предупредительная рекламная/информационная/предупредительная</t>
  </si>
  <si>
    <t>буклет  рекламный/информационный/предупредительный  рекламный/информационный/предупредительный</t>
  </si>
  <si>
    <t>открытки поздравительная поздравительная</t>
  </si>
  <si>
    <t>фишка  для руководителя, бумажная, формат А6  для руководителя, бумажная, формат А7</t>
  </si>
  <si>
    <t>вода  негазированная, минеральная, столовая, природная, обьем 0,5 л, СТ РК 1432-2005 негазированная, минеральная, столовая, природная, обьем 0,5 л, СТ РК 1432-2006</t>
  </si>
  <si>
    <t>вода  негазированная, минеральная, столовая, природная, обьем 1-5 л, СТ РК 1432-2005 негазированная, минеральная, столовая, природная, обьем 1-5 л, СТ РК 1432-2006</t>
  </si>
  <si>
    <t>вода  негазированная, питьевая, объем 19 л, СТ РК 1432-2005 негазированная, питьевая, объем 19 л, СТ РК 1432-2005</t>
  </si>
  <si>
    <t>Календарь  настольный настольный</t>
  </si>
  <si>
    <t>Календарь  настенный настенный</t>
  </si>
  <si>
    <t>Ежедневник  формат А5, датированный формат А5, датированный</t>
  </si>
  <si>
    <t>Ежедневник  формат А4, датированный формат А4, датированный</t>
  </si>
  <si>
    <t>Календарь - планинг настольный, малый настольный, малый</t>
  </si>
  <si>
    <t>шнур  для бейджа, текстильный для бейджа, текстильный</t>
  </si>
  <si>
    <t>кровать  односпальняя, габариты до  2000х1000х760 односпальняя, габариты до  2000х1000х760</t>
  </si>
  <si>
    <t>стулья офисные  из гобелена, подлокотники пластиковые, черные металлические ножки из гобелена, подлокотники пластиковые, черные металлические ножки</t>
  </si>
  <si>
    <t>кресло офисное  тканевое, мягкое, на колесиках тканевое, мягкое, на колесиках</t>
  </si>
  <si>
    <t>Тумба офисная для документов, офисная, угловая со стеклом для документов, офисная, угловая со стеклом</t>
  </si>
  <si>
    <t>тепловая пушка для обогрева помещении Калоривер бытовой бытовой</t>
  </si>
  <si>
    <t>потолочная плитка потолочная, неламинированная, размер 600*600*13 мм потолочная, неламинированная, размер 600*600*13 мм</t>
  </si>
  <si>
    <t>отражающая тепло-гидроизоляция ширина 1000 мм, толщина 10 мм ширина 1000 мм, толщина 10 мм</t>
  </si>
  <si>
    <t xml:space="preserve"> кондиционер сплит система настенный настенный</t>
  </si>
  <si>
    <t xml:space="preserve"> оконный кондиционер оконного типа, в едином корпусе оконного типа, в едином корпусе</t>
  </si>
  <si>
    <t>микроволновая печь стальная, из керамической эмали, емкость 13-18 л, без гриля стальная, из керамической эмали, емкость 13-18 л, без гриля</t>
  </si>
  <si>
    <t>промышленная стиральная машина  (25 кг) для прачечных, загрузка 25 кг для прачечных, загрузка 25 кг</t>
  </si>
  <si>
    <t>Водонагреватель вертикальной установки, объем 300 л вертикальной установки, объем 300 л</t>
  </si>
  <si>
    <t>электрический котел навесной, мощность24 кВт, электрический, для отопления зданий и помещений, водогрейный навесной, мощность24 кВт, электрический, для отопления зданий и помещений, водогрейный</t>
  </si>
  <si>
    <t>циркуляционный насос циркуляционный, для системы отопления, диаметр 32 мм, фланцевое соединение циркуляционный, для системы отопления, диаметр 32 мм, фланцевое соединение</t>
  </si>
  <si>
    <t>Самовсасывающия установка водоснабжения  Grundfos JP Basic- 4Рт центробежный, для подачи воды и других чистых жидкостей, горизонтальный, одноступенчатый с колесом двухстоороннего входа центробежный, для подачи воды и других чистых жидкостей, горизонтальный, одноступенчатый с колесом двухстоороннего входа</t>
  </si>
  <si>
    <t>Одеяло  пуховое, размер 160*215 см, полуторное, ГОСТ 30332-95 пуховое, размер 160*215 см, полуторное, ГОСТ 30332-95</t>
  </si>
  <si>
    <t>подушка спальная, с верхом из хлопчатобумажных тканей, пухо-перьевой наполнитель, размер 70*70 см, ГОСТ 30332-95 спальная, с верхом из хлопчатобумажных тканей, пухо-перьевой наполнитель, размер 70*70 см, ГОСТ 30332-95</t>
  </si>
  <si>
    <t>комплект постельного белья из хлопка, односпальный, состоит из одного пододеяльника, одной простыни,одной наволочки , плотность плетения очень высокая (130-280 нитей/см), ГОСТ 31307-2005 из хлопка, односпальный, состоит из одного пододеяльника, одной простыни,одной наволочки , плотность плетения очень высокая (130-280 нитей/см), ГОСТ 31307-2005</t>
  </si>
  <si>
    <t>покрывало спальное, из льна, размер 170*210 см спальное, из льна, размер 170*210 см</t>
  </si>
  <si>
    <t xml:space="preserve">Шкаф для одежды, материал МДФ, 2-секционный, без антресоли, с замком </t>
  </si>
  <si>
    <t xml:space="preserve">Стол компьютерный,  ЛДСП, без тумб </t>
  </si>
  <si>
    <t xml:space="preserve">шкаф ЛДСП, для документов, без замка </t>
  </si>
  <si>
    <t xml:space="preserve">Шкаф для досье, металлический </t>
  </si>
  <si>
    <t xml:space="preserve">Шкаф металлический, гардеробный, с замком </t>
  </si>
  <si>
    <t xml:space="preserve">Установка опреснительная для очистки и обезжелезивания воды, производительность 6м3/сутки, мощность 2 кВт, в комплекте фильтры, узел аэрации, компрессор, воздухоотделитель, мембранный модуль, узел дозирования, узел химической мойки, емкость, насосная станция, ультрафиолетовый стерилизатор, шкаф управления, узел гидропромывки, химреагенты </t>
  </si>
  <si>
    <t xml:space="preserve">Машина листоподборочная для комплектовки брошюр и книжных блоков </t>
  </si>
  <si>
    <t xml:space="preserve">Стул лабораторный, со спинкой, поворотный, с отделочным материалом из кожзаменителя </t>
  </si>
  <si>
    <t xml:space="preserve">Парта ученическая материал ЛДСП, металлический каркас </t>
  </si>
  <si>
    <t xml:space="preserve">Телевизор жидкокристаллический (LCD), цифровой </t>
  </si>
  <si>
    <t xml:space="preserve">Холодильник тип ХПТ </t>
  </si>
  <si>
    <t xml:space="preserve">Шкаф ЛДСП, книжный, с замком, стеклянные створки </t>
  </si>
  <si>
    <t xml:space="preserve">Котел отопительный навесной, мощность24 кВт, электрический, для отопления зданий и помещений, водогрейный </t>
  </si>
  <si>
    <t xml:space="preserve">Кондиционер (сплит-система) колонно-напольный, площадь охлаждения 120-140м2, мощность охлаждения 4,9кВт, мощность обогрева 14,8 кВт </t>
  </si>
  <si>
    <t xml:space="preserve">Резак для бумаги, сабельный </t>
  </si>
  <si>
    <t xml:space="preserve">Пароконвектомат бойлерный, программируемый, мощность 35 кВт </t>
  </si>
  <si>
    <t xml:space="preserve">Машина сушильная для сухого белья, более 25 кг </t>
  </si>
  <si>
    <t xml:space="preserve">Насос погружной, тип ГНОМ 40-25, мощность 380В </t>
  </si>
  <si>
    <t xml:space="preserve">Бак мембранный, расширительный, вертикальный, объем 200 л </t>
  </si>
  <si>
    <t xml:space="preserve">Плита электрическая тип варочной панели комбинированный, количество конфорок 4, отдельностоящая </t>
  </si>
  <si>
    <t xml:space="preserve">Мармит для 2 блюд, 2 полки, мощность 1.2 кВт </t>
  </si>
  <si>
    <t>комплект полотенец туалетный, из махровой ткани, состоит из трех полотенец разных размеров туалетный, из махровой ткани, состоит из трех полотенец разных размеров</t>
  </si>
  <si>
    <t>Радиатор отопительный  циркуляционный, жидконаполненный Масляные обогреватели</t>
  </si>
  <si>
    <t>Проволока d-2,3 мм марки SUPA-75 стальная, легированная, цельнотянутая, в барабане 4500 м, диаметр 2,3 мм для исследования добывающих и нагнетательных скважин</t>
  </si>
  <si>
    <t>Проволока d-2,7 мм марки SUPA-75 стальная, легированная, цельнотянутая, в барабане 4500 м, диаметр 2,7 мм для ремонта и ловильных работ на скважинах</t>
  </si>
  <si>
    <t>Маслостойкие сальники для подъемной установки Полиуретановое сальниковое устройство лубрикатора, обеспечивает равномерное скольжение скребковой проволоки</t>
  </si>
  <si>
    <t xml:space="preserve">Набор накидных, рожковых, торцовых ключей гаечный, накидной, ударный, в наборе 23 предмета, 8-30 мм Набор ключей: накидные, торцевые, рожковые(комплект). Для технического осмотра (ремонта) а/м АИС </t>
  </si>
  <si>
    <t>Батарейки TADIRAN SL-560, 3,6v   тип АА, перезаряжаемая Для зарядки прибора АЦМ-6</t>
  </si>
  <si>
    <t>Газовый трубный ключ 1/2/12 энкор 19995 Набор газовых ключей спец. ручной инструмент для выполнения работ с трубными соединениями из сверхпрочного алюминиевого сплава, длина рычага-рукоятки 255-1200 мм</t>
  </si>
  <si>
    <t>Инструмент для резки проволоки (ножница) механические Для работы (резки) со стальными проволоками</t>
  </si>
  <si>
    <t xml:space="preserve">Автономный цифровой манометр-6 (АЦМ-6)  скважинный, автономный регистрация температуры при гидродинамических исследованиях скважинах Рзаб, Рпл </t>
  </si>
  <si>
    <t xml:space="preserve">УЗП-38-2,5 (устройство закрепления проволоки) для спуска на проволоке в насосно-компрессорную трубу, диаметр устройства зацепления 38 мм  устройство зацепления (соединения ) проволоки с глубинным прибором и герметизации </t>
  </si>
  <si>
    <t xml:space="preserve">УЗП-38-2,9 (устройство закрепления проволоки) для спуска на проволоке в насосно-компрессорную трубу, диаметр устройства зацепления 38 мм  устройство зацепления   (соединения ) проволоки с глубинным прибором и герметизации </t>
  </si>
  <si>
    <t>Механический счетчик оборотов, СО-66 для получения визуальной информации о количестве оборотов Счетчик для отсчета оборотов при спуске прибора на АИС (агрегат для исследования скважин)</t>
  </si>
  <si>
    <t xml:space="preserve">Груз (вольфрамовый) L=1,5м Ф38 мм. для спуска манометров в скважину с высоким давлением, из вольфрама Для спуска манометров в скв. с высоким давлением </t>
  </si>
  <si>
    <t xml:space="preserve">Шаблоны с L-1м, d- 48мм для проверки ствола скважины перед спуском прибора для шаблона ствола скв. перед спуском прибора, клапана и желонки </t>
  </si>
  <si>
    <t xml:space="preserve">Лубрикатор ОТПК-65*35 1,5м для герметизации устья скважин устьевое оборудование, для монтажа на ФА с помощью которого в скважину спускается манометр </t>
  </si>
  <si>
    <t xml:space="preserve">Устьевой манометр термометр 01(40МПа) цифровой, прецизионный регистрация температуры при гидродинамических исследованиях скв. Рзаб, Рпл </t>
  </si>
  <si>
    <t xml:space="preserve">Пробоотборник(желонка)D-42, L-1,2м погружной, для жидкости, из нержавеющей  стали, объем 1 литр Оборудование для отбора глубинных проб </t>
  </si>
  <si>
    <t>Устройство подвески глубинных приборов. УПГП, для 89 мм НКТ. для свабирующей машины, стальная, диаметр 89 мм Устройство для подвески приборов внутри НКТ диаметром 89мм с дальнейшим отцепом внутри НКТ</t>
  </si>
  <si>
    <t>Извлекающий инструмент (цанговые ловушки) Халлибуртон для скв оборуд.сист ОРЗ специальный инструмент, в комплекте нож и ловитель Извлекающий инструмент</t>
  </si>
  <si>
    <t>Компьютер Моноблок, универсальный (решающий широкий круг задач), Высокопроизводительный Microsoft Windows 7 Professional 64, 21-22", Intel Core i5</t>
  </si>
  <si>
    <t>Источник бесперебойного питания Резервный Номинальное вых. U=230 В; Макс. вых. P=330 Вт / 550 ВА; Вх. частота 50/60 Гц +/- 3 Гц (с автоподстройкой)</t>
  </si>
  <si>
    <t>Устройство Многофункциональное, печать лазерная, разрешение 1200*1200 dpi  Принтер, сканер, копир</t>
  </si>
  <si>
    <t xml:space="preserve">Мобильный Автоматизированный Комплекс по Охране Труда и Промышленной Безопасности (ОТиТБ) Мобильный Автоматизированный Комплекс по Охране Труда и Промышленной Безопасности (ОТиТБ) </t>
  </si>
  <si>
    <t xml:space="preserve">Видеокамера с сумкой (ОТиТБ) Видеокамера с сумкой (ОТиТБ) </t>
  </si>
  <si>
    <t xml:space="preserve">Видеопроектор (ОТиТБ) Видеопроектор (ОТиТБ) </t>
  </si>
  <si>
    <t xml:space="preserve">Мониторинг социального климата Мониторинг социального климата </t>
  </si>
  <si>
    <t xml:space="preserve">Труба НКТ 2-7/8”(73мм) х 7.01мм, R2 Сталь L80, сероводородо, коррозионностойкие . Диапазон твердости по шкале Роквела, по HRC 18-23 API 5 CT термообработка с фосфатацией резьбовых соединений. Муфтовое,  с высадкой наружу, EUE 8rd  </t>
  </si>
  <si>
    <t xml:space="preserve">Труба НКТ 2-7/8”(73мм) х 7.01мм, R2 Сталь L80, сероводородо, коррозионностойкие . Диапазон твердости по шкале Роквела, по HRC 18-23 API 5 CT термообработка с фосфатацией резьбовых соединений                                                (с полимерным покрытием) Муфтовое,  с высадкой наружу, EUE 8rd  </t>
  </si>
  <si>
    <t xml:space="preserve">Труба НКТ 3-1/2”(89мм) х 6,45мм, R2 Сталь L80, сероводородо, коррозионностойкие . Диапазон твердости по шкале Роквела, по HRC 18-23 API 5 CT термообработка с фосфатацией резьбовых соединений. Муфтовое,  с высадкой наружу, EUE 8rd  </t>
  </si>
  <si>
    <t xml:space="preserve">Труба НКТ 2 ”(60мм) х 6,45мм, R2 Сталь L80, сероводородо, коррозионностойкие . Диапазон твердости по шкале Роквела, по HRC 18-23 API 5 CT термообработка с фосфатацией резьбовых соединений. Муфтовое,  с высадкой наружу, EUE 8rd  </t>
  </si>
  <si>
    <t>Пакер эксплуатационный механический, извлекаемый. Сталь L80, сероводородо, коррозионностойкие .  с присоединительной резьбой 2 7/8  EUE – L-80 для экс. колонн  7 дюйм (177,8мм). Перепад давления 700 атм .</t>
  </si>
  <si>
    <t>Пакер эксплуатационный механический, извлекаемый. Сталь L80, сероводородо, коррозионностойкие .  с присоединительной резьбой 3 1/2  EUE – L-80 для экс. колонн  7 дюйм (177,8мм). Перепад давления 700 атм .</t>
  </si>
  <si>
    <t>Пакер эксплуатационный механический, извлекаемый. Пакер эксплуатационный механического действия, извлекаемый с присоединительной резьбой 3 1/2  EUE – L-80 для экс. колонн  7 дюйм (177,8мм)  с компенсатором осевой нагрузки перепад давления 700 атм . Перепад давления 700 атм .</t>
  </si>
  <si>
    <t xml:space="preserve">Патрубок 73 мм х 7,01мм EUE, L-80 1,5м Сталь L80, сероводородо, коррозионностойкие .  с присоединительной резьбой 2 7/8 Муфтовое,  с высадкой наружу, EUE 8rd  </t>
  </si>
  <si>
    <t>Переводник 3 1/2" - 2 7/8" EUE,L-80 Сталь L80, сероводородо, коррозионностойкий  С присоединительной резьбой 73мм х 89мм</t>
  </si>
  <si>
    <t xml:space="preserve">Геофизическая воронка 120мм с присоединительной резбой 3 1/2  Сталь L80, сероводородо, коррозионностойкий  С присоединительной резьбой 89мм </t>
  </si>
  <si>
    <t xml:space="preserve">Трубодержатели "Wood Group"    7 1/16"   2 7/8" EUE Т- М40-CCL Tubing hanger Сталь L80, сероводородо, коррозионностойкий  С присоединительной резьбой 73мм </t>
  </si>
  <si>
    <t>ЗИП для трубодержателей "Wood group" Сероводородостойкий Не подвержен к агрессивным условиям среды</t>
  </si>
  <si>
    <t xml:space="preserve">Гидравлический циркуляционный клапан (обратный) клапан с резьб. соедин. 73мм EUE Сталь L80, сероводородо, коррозионностойкий  С присоединительной резьбой 73мм </t>
  </si>
  <si>
    <t xml:space="preserve">Насос центробежный, тип 1Д200-90, горизонтальный, одноступенчатый </t>
  </si>
  <si>
    <t>Насос центробежный, одноканальный, фекальный, канализационный, максимальный размер частиц 50 мм, мощность 4 кВт GRUNDFOS SLV.65.65.30.2.50D</t>
  </si>
  <si>
    <t xml:space="preserve">Насос шестеренный, тип НМШ5-25-4.0/4-1 </t>
  </si>
  <si>
    <t xml:space="preserve">Насос  центробежный, тип 1К100-65-250, консольный, горизонтальный </t>
  </si>
  <si>
    <t>Газонокосилка бензиновая, самоходная триммер</t>
  </si>
  <si>
    <t xml:space="preserve">Насос центробежный, тип К20/30, консольный, горизонтальный </t>
  </si>
  <si>
    <t xml:space="preserve">Насос центробежный, тип К8/18, консольный, горизонтальный </t>
  </si>
  <si>
    <t>Насос  циркуляционный, для системы отопления, диаметр 50 мм, фланцевое соединение СР50/4100</t>
  </si>
  <si>
    <t xml:space="preserve">Насос  химический, горизонтальный, консольный, тип ХЕ 50-32.250 К-55, подача 12,5 м3/ч, напор 80 м, мощность электродвигателя 30 кВт, центробежный </t>
  </si>
  <si>
    <t xml:space="preserve">Азот газзобразный, технический, сорт 1, ГОСТ 9293-74 </t>
  </si>
  <si>
    <t>Арматурная сталь класс арматурной стали А-III (A400), диамер профиля 6-22 мм, ГОСТ 5781-82 сталь Ст.35гс</t>
  </si>
  <si>
    <t>Арматурная сталь класс арматурной стали А-III (A400), диамер профиля 6-12 мм, ГОСТ 5781-82 сталь Ст.35гс</t>
  </si>
  <si>
    <t>Арматурная сталь класс арматурной стали А-IV (A600), диамер профиля 10-16 мм, ГОСТ 5781-82 сталь Ст.35гс</t>
  </si>
  <si>
    <t xml:space="preserve">Пруток бронзовый, круглый, диаметр 100 мм, пресованный, марка БрАЖНМц9-4-4-1 </t>
  </si>
  <si>
    <t xml:space="preserve">Пруток бронзовый, круглый, диаметр 50 мм, пресованный, марка БрАЖНМц9-4-4-1 </t>
  </si>
  <si>
    <t xml:space="preserve">Пруток бронзовый, круглый, диаметр 80 мм, пресованный, марка БрАЖНМц9-4-4-1 </t>
  </si>
  <si>
    <t xml:space="preserve">Автогерметик для герметизации </t>
  </si>
  <si>
    <t xml:space="preserve">Кислород технический, сорт 1, ГОСТ 5583-78 </t>
  </si>
  <si>
    <t xml:space="preserve">Круг стальной, марка Ст.40Х, диаметр 80 мм, ГОСТ 2590-2006 </t>
  </si>
  <si>
    <t xml:space="preserve">Круг стальной, марка Ст.45, диаметр 16 мм, ГОСТ 2590-2006 </t>
  </si>
  <si>
    <t xml:space="preserve">Круг стальной, марка Ст.5, диаметр 22 мм, ГОСТ 2590-88 </t>
  </si>
  <si>
    <t xml:space="preserve">Круг стальной, марка Ст. 5, диаметр 30 мм, ГОСТ 2590-88 </t>
  </si>
  <si>
    <t xml:space="preserve">Круг стальной, марка Ст. 5, диаметр 36 мм, ГОСТ 2590-88 </t>
  </si>
  <si>
    <t>Лента ФУМ уплотнительная, размер 25 мм сантехническая, ГОСТ 3164-78</t>
  </si>
  <si>
    <t xml:space="preserve">Лист стальной, марка Ст. 3, толщина 4 мм, ГОСТ 19903-74 </t>
  </si>
  <si>
    <t>Лист рефленной толщина 5 мм, ширина менее 800 мм ГОСТ 8706-78</t>
  </si>
  <si>
    <t xml:space="preserve">Лист стальной, горячекатанный, б-10 мм, ГОСТ 19903-90 </t>
  </si>
  <si>
    <t xml:space="preserve">Лист стальной, марка Ст. 3, толщина 20 мм, ГОСТ 19903-90 </t>
  </si>
  <si>
    <t xml:space="preserve">Лист стальной, горячекатанный, б-2 мм, ГОСТ 19903-90 </t>
  </si>
  <si>
    <t xml:space="preserve">Лист стальной, горячекатанный, б-8 мм, ГОСТ 19903-90 </t>
  </si>
  <si>
    <t>Лист рифленный, стальной, рифленный, чечевичного строения, ГОСТ 8568-77 толщина 5 мм</t>
  </si>
  <si>
    <t xml:space="preserve">Лист стальной, горячекатанный, б-5 мм, ГОСТ 19903-74 </t>
  </si>
  <si>
    <t xml:space="preserve">Отвод  стальной, крутоизогнутый штампованный, диаметр 15*3мм, ГОСТ 17375 - 2001       </t>
  </si>
  <si>
    <t xml:space="preserve">Отвод  стальной, бесшовный, диаметр 25*3 мм, ГОСТ 17375-2001 </t>
  </si>
  <si>
    <t xml:space="preserve">Отвод  стальной, бесшовный, диаметр 32*3 мм, ГОСТ 17375-2001 </t>
  </si>
  <si>
    <t xml:space="preserve">Отвод  стальной, бесшовный, диаметр 57*6 мм, крутоизогнутый, ГОСТ 17375-2001 </t>
  </si>
  <si>
    <t xml:space="preserve">Отвод  стальной, бесшовный, диаметр 76*6 мм, ГОСТ 17375-2001 </t>
  </si>
  <si>
    <t xml:space="preserve">Отвод  стальной, бесшовный, диаметр 89*8 мм, крутоизогнутый, ГОСТ 17375-2001 </t>
  </si>
  <si>
    <t xml:space="preserve">Отвод  стальной, бесшовный, диаметр 108*8 мм, крутоизогнутый, ГОСТ 17375-2001 </t>
  </si>
  <si>
    <t xml:space="preserve">Отвод  стальной, бесшовный, диаметр 114*14 мм, ГОСТ 17375-2001 </t>
  </si>
  <si>
    <t xml:space="preserve">Отвод  стальной, бесшовный, диаметр 159*8 мм, крутоизогнутый, ГОСТ 17375-2001 </t>
  </si>
  <si>
    <t xml:space="preserve">Отвод  стальной, бесшовный, диаметр 219*8 мм, крутоизогнутый, ГОСТ 17375-2001 </t>
  </si>
  <si>
    <t xml:space="preserve">Отвод  стальной, бесшовный, диаметр 273*8 мм, крутоизогнутый, ГОСТ 17375-2001 </t>
  </si>
  <si>
    <t xml:space="preserve">Отвод  стальной, гнутый, диаметр 325*8 мм, крутоизогнутый, ГОСТ 17375-2001 </t>
  </si>
  <si>
    <t xml:space="preserve">Паронит  марка ПОН-Б, общего назначения, толщина 1,0 мм, ГОСТ 481-80 </t>
  </si>
  <si>
    <t xml:space="preserve">Паронит  марка ПОН-Б, общего назначения, толщина 2,0 мм, ГОСТ 481-80 </t>
  </si>
  <si>
    <t xml:space="preserve">Паронит  марка ПОН-Б, общего назначения, толщина 3,0 мм, ГОСТ 481-80 </t>
  </si>
  <si>
    <t xml:space="preserve">Паронит  марка ПОН-Б, общего назначения, толщина 4,0 мм, ГОСТ 481-80 </t>
  </si>
  <si>
    <t>Переход   концентрический, стальной, ГОСТ 17378-2001 108х76х8 мм</t>
  </si>
  <si>
    <t>Переход   концентрический, стальной, ГОСТ 17378-2001 108х89х8 мм</t>
  </si>
  <si>
    <t>Переход   концентрический, стальной, ГОСТ 17378-2001 159х219х8 мм, Ст.09Г2С</t>
  </si>
  <si>
    <t>Переход   концентрический, стальной, ГОСТ 17378-2001 159х89х8 мм, Ст.20</t>
  </si>
  <si>
    <t>Переход   концентрический, стальной, ГОСТ 17378-2001 89х57х8 мм</t>
  </si>
  <si>
    <t>Переход   концентрический, стальной, ГОСТ 17378-2001 108х159х8 мм</t>
  </si>
  <si>
    <t>Переход   концентрический, стальной, ГОСТ 17378-2001 114х89х12 мм</t>
  </si>
  <si>
    <t xml:space="preserve">Пропан технический, массовая доля сероводорода и меркаптановой серы не более 0,013%, интенсивность запаха не менее 3 баллов </t>
  </si>
  <si>
    <t>Профиль листовой, из оцинкованной стали, холодногнутый, ГОСТ 24045-2010 толщина 1 мм</t>
  </si>
  <si>
    <t>Набивка асбестовая, марка-АгИ, плетеная, сальниковая, ингибированнная, приклеенная, с графитом, ГОСТ 5152-84 10х10 мм.</t>
  </si>
  <si>
    <t>Набивка асбестовая, марка-АгИ, плетеная, сальниковая, ингибированнная, приклеенная, с графитом, ГОСТ 5152-84 12х12 мм.</t>
  </si>
  <si>
    <t>Набивка асбестовая, марка-АгИ, плетеная, сальниковая, ингибированнная, приклеенная, с графитом, ГОСТ 5152-84 6х6 мм.</t>
  </si>
  <si>
    <t>Набивка асбестовая, марка-АгИ, плетеная, сальниковая, ингибированнная, приклеенная, с графитом, ГОСТ 5152-84 8х8 мм.</t>
  </si>
  <si>
    <t xml:space="preserve">Набивка асбестовая, марка АП (АП-31), круглая, сальниковая, размер 10 мм, ГОСТ 5152-84 </t>
  </si>
  <si>
    <t xml:space="preserve">Набивка асбестовая, марка АП (АП-31), круглая, сальниковая, размер 13 мм, ГОСТ 5152-84 </t>
  </si>
  <si>
    <t xml:space="preserve">Набивка асбестовая, марка АП (АП-31), круглая, сальниковая, размер 14 мм, ГОСТ 5152-84 </t>
  </si>
  <si>
    <t>Набивка графитовая, сальниковая, из пропитанных графитом политетрафторэтиленовых волокон, и армирована по углам арамидными (кевларовыми) МС571, Ø10 мм</t>
  </si>
  <si>
    <t>Набивка сальниковая, арамидная МС750, Ø10 мм</t>
  </si>
  <si>
    <t>Саморез оцинкованный, с шестигранной головкой с прессшайбой и сверлом 3,5х16мм.</t>
  </si>
  <si>
    <t>Саморез оцинкованный, с шестигранной головкой с прессшайбой  и сверлом 5,5х22мм.</t>
  </si>
  <si>
    <t xml:space="preserve">Сетка медная, проволочная тканевая с квадратными ячейками, ширина ячейки 2*2 мм, ГОСТ 6613-86 </t>
  </si>
  <si>
    <t xml:space="preserve">Сетка медная, проволочная тканевая с квадратными ячейками, ширина ячейки 4*4 мм, ГОСТ 6613-86 </t>
  </si>
  <si>
    <t>Техпластина  маслобензостойкая , тип МБС, ГОСТ 7338-90 толщина 3 мм</t>
  </si>
  <si>
    <t>Техпластина  маслобензостойкая , тип МБС, ГОСТ 7338-90 толщина 4 мм</t>
  </si>
  <si>
    <t>Тройник  стальной, размер 108*8 мм  ГОСТ 17376-2001</t>
  </si>
  <si>
    <t xml:space="preserve">Тройник  стальной, размер 114*14 мм, ГОСТ 17376-2001 </t>
  </si>
  <si>
    <t>Тройник  стальной, размер 219*8 мм  ГОСТ 17376-2001</t>
  </si>
  <si>
    <t xml:space="preserve">Тройник  стальной, размер 57*6 мм, ГОСТ 17376-2001 </t>
  </si>
  <si>
    <t xml:space="preserve">Тройник  стальной, размер 76*76*76*6 мм, ГОСТ 17376-2001 </t>
  </si>
  <si>
    <t>Тройник  стальной, размер 89*6 мм  ГОСТ 17376-2001</t>
  </si>
  <si>
    <t>Трос  стальной, без электрической изоляции диаметр 3 мм</t>
  </si>
  <si>
    <t xml:space="preserve">Труба холодно и теплодеформированная, стальная, бесшовная, диаметр 114*14  , ГОСТ 8732-78 </t>
  </si>
  <si>
    <t xml:space="preserve">Труба горячедеформированная, углеродистая сталь, бесшовная, наружный диаметр 114 мм, толщина стенки 14 мм, ГОСТ 30564-98 </t>
  </si>
  <si>
    <t xml:space="preserve">Труба холодно и теплодеформированная, стальная, бесшовная, размер 159*8  , ГОСТ 8732-78 </t>
  </si>
  <si>
    <t>Труба холоднодеформированная, стальная, бесшовная, особотонкостенная, наружный диаметр 15 мм, ГОСТ 8734-75 толщина стенки 3,5 мм</t>
  </si>
  <si>
    <t xml:space="preserve">Труба горячедеформированная, стальная, бесшовная, наружный диаметр 20 мм, толщина стенки 3,5 мм, ГОСТ 8732-78 </t>
  </si>
  <si>
    <t xml:space="preserve">Труба холодно и теплодеформированная, стальная, бесшовная, размер 219*8  , ГОСТ 8732-78 </t>
  </si>
  <si>
    <t xml:space="preserve">Труба горячедеформированная, стальная, бесшовная, наружный диаметр 25 мм, толщина стенки 3,5 мм, ГОСТ 8732-78 </t>
  </si>
  <si>
    <t xml:space="preserve">Труба холодно и теплодеформированная, стальная, бесшовная, размер 273*8  , ГОСТ 8732-78 </t>
  </si>
  <si>
    <t xml:space="preserve">Труба холодно и теплодеформированная, стальная, бесшовная, размер 325*8  , ГОСТ 8732-78 </t>
  </si>
  <si>
    <t xml:space="preserve">Труба горячедеформированная, стальная, бесшовная, наружный диаметр 32 мм, толщина стенки 4 мм, ГОСТ 8732-78 </t>
  </si>
  <si>
    <t xml:space="preserve">Труба горячедеформированная, стальная, бесшовная, наружный диаметр 40 мм, толщина стенки 4 мм, ГОСТ 8732-78 </t>
  </si>
  <si>
    <t xml:space="preserve">Труба холодно и теплодеформированная, стальная, бесшовная, диаметр 57*5  , ГОСТ 8732-78 </t>
  </si>
  <si>
    <t xml:space="preserve">Труба горячедеформированная, стальная, бесшовная, наружный диаметр 89 мм, толщина стенки 8 мм, ГОСТ 8732-78 </t>
  </si>
  <si>
    <t xml:space="preserve">Уголок  стальной, равнополочный, марка Ст. 3, размер 25*25*4 мм, ГОСТ 8509-93 </t>
  </si>
  <si>
    <t>Уголок  стальной, равнополочный, номер 4,5, ширина полок 45*45 мм, ГОСТ 8509-93 толщина 6 мм</t>
  </si>
  <si>
    <t>Уголок  стальной, равнополочный, номер 5, ширина полок 50*50 мм, ГОСТ 8509-93 толщина 6 мм</t>
  </si>
  <si>
    <t>Уголок  стальной, равнополочный, номер 6,3, ширина полок 63*63 мм, ГОСТ 8509-93 толщина 6 мм</t>
  </si>
  <si>
    <t xml:space="preserve">Фторопласт круглый, толщина 100 мм </t>
  </si>
  <si>
    <t xml:space="preserve">Фторопласт круглый, толщина 60 мм </t>
  </si>
  <si>
    <t xml:space="preserve">Фторопласт круглый, толщина 80 мм </t>
  </si>
  <si>
    <t xml:space="preserve">Швеллер из стали, горячекатаный, с уклоном внутренних граней полок, номер швеллера 12, ГОСТ 8240-97 </t>
  </si>
  <si>
    <t xml:space="preserve">Швеллер из стали, горячекатаной, с параллельными гранями полок и с уклоном внутренних граней, номер швеллера 14 </t>
  </si>
  <si>
    <t xml:space="preserve">Швеллер из стали, горячекатаной, с параллельными гранями полок и с уклоном внутренних граней, номер швеллера 20 </t>
  </si>
  <si>
    <t xml:space="preserve">Шестигранник  стальной, диаметр вписанного круга 19 мм, калиброванный, ГОСТ 8560-78 </t>
  </si>
  <si>
    <t xml:space="preserve">Шестигранник  стальной, диаметр вписанного круга 22 мм, калиброванный, ГОСТ 8560-78 </t>
  </si>
  <si>
    <t xml:space="preserve">Шестигранник  стальной, диаметр вписанного круга 24 мм, калиброванный, ГОСТ 8560-78 </t>
  </si>
  <si>
    <t xml:space="preserve">Шестигранник  стальной, диаметр вписанного круга 32 мм, калиброванный, ГОСТ 8560-78 </t>
  </si>
  <si>
    <t xml:space="preserve">Шестигранник  стальной, диаметр вписанного круга 36 мм, калиброванный, ГОСТ 8560-78 </t>
  </si>
  <si>
    <t>Шестигранник  стальной, диаметр вписанного круга 41 мм, калиброванный ГОСТ 8560-78</t>
  </si>
  <si>
    <t>Шестигранник  стальной, диаметр вписанного круга 46 мм, калиброванный ГОСТ 8560-78</t>
  </si>
  <si>
    <t xml:space="preserve">Шестигранник  стальной, диаметр вписанного круга 50 мм, ГОСТ 2879-2006 </t>
  </si>
  <si>
    <t xml:space="preserve">Шестигранник  стальной, диаметр вписанного круга 65 мм, ГОСТ 2879-2006 </t>
  </si>
  <si>
    <t xml:space="preserve">Электрод тип LB 52U, диаметр 3,2 мм </t>
  </si>
  <si>
    <t xml:space="preserve">Электрод тип LB 52U, диаметр 4 мм </t>
  </si>
  <si>
    <t>Электрод марка НЖ-13, диаметр 3 мм ГОСТ 9466-75</t>
  </si>
  <si>
    <t xml:space="preserve">Электрод сварочный марка МНЧ-2, монель-металл, ГОСТ 9466-75 </t>
  </si>
  <si>
    <t>Реагент для предварительной очистки воды, установки обратного осмоса Аминат марки ДМ-30, ТУ 2439-058-17965829-01, для отмывки железосодержащих отложений</t>
  </si>
  <si>
    <t>Реагент для предварительной очистки воды, установки обратного осмоса Аминат марки ДМ-50,  ТУ 2439-064-17965829-01, для отмывки от кремниевых, биологических и органических загрязнений</t>
  </si>
  <si>
    <t>Гидроаккумулятор 300В • Гидроаккумулятор 300В
• Объём, л-300
• Максимальное рабочее давление, атм-10
• Давление воздухе, атм-1,5
• Диапозон температур ,0С -10 +99
• Материал мембраны – бутилкаучук
• Присоединительный размер- 1 1/4//
• Сделано Россий
 Гидроаккумулятор 300В вертикальный</t>
  </si>
  <si>
    <t xml:space="preserve">Насос   Насос многоступенчатый горизонтальный центрабежный насос из нержавейющей стали ( INOX )  ( MHI 4 08 1/K/3-400-50-2/XX/X  ) модель WILO производства Германие Wilo-Economy MHI 405 1~230 </t>
  </si>
  <si>
    <t>Насос  Насос повыситель многоступенчатый вертикальный  серии SSV инденфикационный код (SV 4 08 F 15 4 T) Насос повыситель многоступенчатый вертикальный  LOWARA</t>
  </si>
  <si>
    <t>Наполнитель для удаления растворенных примесей железа и марганца из источников сырой воды, фильтрующая среда Кварцевая крупа 0,2-0,8 мм</t>
  </si>
  <si>
    <t xml:space="preserve">Картон асбестовый, марка КАОН-2, общего назначения, толщина 10,0 мм, ГОСТ 2850-95 </t>
  </si>
  <si>
    <t xml:space="preserve">Картон асбестовый, марка КАОН-2, общего назначения, толщина 6,0 мм, ГОСТ 2850-95 </t>
  </si>
  <si>
    <t xml:space="preserve">Шнур теплоизоляционный/уплотнительный, асбестовый, марка ШАОН, общего назначения, диаметр-20,0 мм, ГОСТ 1779-83 </t>
  </si>
  <si>
    <t xml:space="preserve">Набивка асбестовая, марка АП (АП-31), квадратная, сальниковая, размер 10 мм, ГОСТ 5152-84 </t>
  </si>
  <si>
    <t xml:space="preserve">Набивка асбестовая, марка АП (АП-31), квадратная, сальниковая, размер 16 мм, ГОСТ 5152-84 </t>
  </si>
  <si>
    <t>Герметик силиконовый на основе ацетокси для резьбовых соединений трубопроводов Loctite® 5331</t>
  </si>
  <si>
    <t>Герметик  однокомпонентный, анаэробный, на основе эфира диметакрилата для резьбовых соединений трубопроводов Loctite® 542</t>
  </si>
  <si>
    <t>Клей-герметик  жидкий, анаэробный, для надежной фиксации металлов для фланцевых соединений соединений трубопроводов Loctite® 518</t>
  </si>
  <si>
    <t>2,2'-оксидиэтанол жидкость, ГОСТ 10136-77 диэтиленгликоль</t>
  </si>
  <si>
    <t>Известь  гашеная, 1 сорт, порошкообразная без добавок, кальциевая, быстрогасящаяся, ГОСТ 9179-77 строительная</t>
  </si>
  <si>
    <t>Лента изоляционная, поливинилхлоридная длина -10м, ширина 19 мм</t>
  </si>
  <si>
    <t>Реагент для предварительной очистки воды, установки обратного осмоса Ингибитор в сухом виде WL-SC-R для водоподготовительной системы (ВПСМ-А) WL-6,0-16</t>
  </si>
  <si>
    <t>Оборудование для фильтрования жидкостное, патронный ингибиторный патрон-дозатор (производительность 3-6 м3/ч) WL-SC-R, для водоподготовительной системы (ВПСМ-А) WL-6,0-16</t>
  </si>
  <si>
    <t xml:space="preserve">Термокабель саморегулирующийся, греющий, удельная мощность 56 Вт/м </t>
  </si>
  <si>
    <t>Картридж  фильтирующий, фильтр обратного осмоса  для предфильтра типа BB20F (Картридж 5мкм (Hetrex GX05-20)</t>
  </si>
  <si>
    <t>Кисть малярная плоская ширина 25-30 мм</t>
  </si>
  <si>
    <t>Кисть малярная плоская ширина 60 мм</t>
  </si>
  <si>
    <t>Клей  на основе этилцианакрилата, для склеивания в любых сочетаниях фарфор, керамику, дерево, кожу, резину,металл, пробку,картон, большинство пластиков быстрой полимеризации Loctite® 406</t>
  </si>
  <si>
    <t>Клей  на основе этилцианакрилата, для склеивания в любых сочетаниях фарфор, керамику, дерево, кожу, резину,металл, пробку,картон, большинство пластиков быстрой полимеризации Loctite® 435</t>
  </si>
  <si>
    <t xml:space="preserve">Реагент для снижения жесткости воды </t>
  </si>
  <si>
    <t>Клей эпоксидный, универсальный конструкционный Loctite® 3450 A&amp;B</t>
  </si>
  <si>
    <t xml:space="preserve">Лампы накаливания  тип БК215-225-100-1, мощность 100 Вт, ГОСТ 2239-79 </t>
  </si>
  <si>
    <t xml:space="preserve">Лампы накаливания  тип Г215-225-500-1, мощность 500 Вт, ГОСТ 2239-79 </t>
  </si>
  <si>
    <t>Лента изоляционная, для обмотки трубопроводов, поливинилхлоридная, липкая ширина 450 мм, толщ. 400 мк (рулон 25 кг)</t>
  </si>
  <si>
    <t xml:space="preserve">Лампа люминесцентная тип цоколя G13, мощность 40 Вт </t>
  </si>
  <si>
    <t xml:space="preserve">Масло на основе одного базового минерального масла  для разъединения деталей Loctite® 8040 </t>
  </si>
  <si>
    <t>Реагент для предварительной очистки воды, установки обратного осмоса Моющая композиция  WL-CL-Н (нейтральная) для водоподготовительной системы (ВПСМ-А) WL-6,0-16</t>
  </si>
  <si>
    <t>Реагент для предварительной очистки воды, установки обратного осмоса Трилон-Б</t>
  </si>
  <si>
    <t>Реагент для предварительной очистки воды, установки обратного осмоса Лимонная кислота</t>
  </si>
  <si>
    <t xml:space="preserve">Ветошь хлопчатобумажная, нетканая </t>
  </si>
  <si>
    <t xml:space="preserve">Круг отрезной, на бакелитовой связке, шлифматериал алмаз, диаметр 150 мм </t>
  </si>
  <si>
    <t xml:space="preserve">Круг отрезной, на бакелитовой связке, шлифматериал алмаз, диаметр 180 мм </t>
  </si>
  <si>
    <t xml:space="preserve">Очиститель  спиртовой раствор алкила титана с изопропанолом, содержащий вещество для активации сцепления, очистки и активации соединяемых поверхностей </t>
  </si>
  <si>
    <t xml:space="preserve">Паронит  марка ПОН, общего назначения, толщина 1,0 мм, ГОСТ 481-80 </t>
  </si>
  <si>
    <t xml:space="preserve">Паронит  марка ПОН, общего назначения, толщина 2,0 мм, ГОСТ 481-80 </t>
  </si>
  <si>
    <t xml:space="preserve">Паронит  марка ПОН, общего назначения, толщина 3,0 мм, ГОСТ 481-80 </t>
  </si>
  <si>
    <t>Оборудование для фильтрования жидкостное, патронный патронный фильтр предочистки со сменным картрижем 100 мкм, для водоподготовительной системы (ВПСМ-А) WL-6,0-16</t>
  </si>
  <si>
    <t xml:space="preserve">Полотно  для ножовки по металлу, металлическое, ГОСТ 6645-86 </t>
  </si>
  <si>
    <t xml:space="preserve">Уайт спирит нефрас-С4-155/200, плотность при 20°С не более 790 кг/м3, массовая доля общей серы не более 0,025%, ГОСТ 3134-78 </t>
  </si>
  <si>
    <t>Мембрана фильтра обратного осмоса Рулонный мембранный элемент RE8040-BLN  для водоподготовительной системы (ВПСМ-А) WL-6,0-16</t>
  </si>
  <si>
    <t>Сетка  латунная  с ячейками 0,08 мм для газовых фильтров</t>
  </si>
  <si>
    <t>Картридж  фильтирующий, фильтр обратного осмоса сменный, 100 мкм для водоподготовительной системы (ВПСМ-А) WL-6,0-16</t>
  </si>
  <si>
    <t>Картридж  фильтирующий, фильтр обратного осмоса Сменный картридж Slim Line 30</t>
  </si>
  <si>
    <t xml:space="preserve">Труба специального назначения, стальная, жаропрочная, стальная, диаметр 76 мм, толщина 3,0 мм </t>
  </si>
  <si>
    <t xml:space="preserve">Труба водогазопроводная, сварная, , наружный диаметр 114,0 мм, толщина стенки 4,0 мм, легкая, условный проход 100 мм, ГОСТ 3262-75 </t>
  </si>
  <si>
    <t xml:space="preserve">Труба водогазопроводная, сварная, , наружный диаметр 165,0 мм, толщина стенки 4,0 мм, легкая, условный проход 150 мм, ГОСТ 3262-75 </t>
  </si>
  <si>
    <t xml:space="preserve">Труба водогазопроводная, сварная, наружный диаметр 21,3 мм, толщина стенки 2,35 мм, легкая, условный проход 15 мм, ГОСТ 3262-75 </t>
  </si>
  <si>
    <t xml:space="preserve">Труба водогазопроводная, сварная, наружный диаметр 26,8 мм, толщина стенки 2,8 мм, обыкновенная, условный проход 20 мм, ГОСТ 3262-75 </t>
  </si>
  <si>
    <t xml:space="preserve">Труба водогазопроводная, сварная, наружный диаметр 33,5 мм, толщина стенки 2,8 мм, легкая, условный проход 25 мм, ГОСТ 3262-75 </t>
  </si>
  <si>
    <t xml:space="preserve">Труба водогазопроводная, сварная, наружный диаметр 42,3 мм, толщина стенки 2,8 мм, легкая, условный проход 32 мм, ГОСТ 3262-75 </t>
  </si>
  <si>
    <t xml:space="preserve">Труба водогазопроводная, сварная, наружный диаметр 48 мм, толщина стенки 3,0 мм, легкая, условный проход 40 мм, ГОСТ 3262-75 </t>
  </si>
  <si>
    <t xml:space="preserve">Труба водогазопроводная, сварная, наружный диаметр 60,0 мм, толщина стенки 3,5 мм, обыкновенная, условный проход 50 мм, ГОСТ 3262-75 </t>
  </si>
  <si>
    <t xml:space="preserve">Труба водогазопроводная, сварная, наружный диаметр 60,0 мм, толщина стенки 3,0 мм, легкая, условный проход 50 мм, ГОСТ 3262-75 </t>
  </si>
  <si>
    <t xml:space="preserve">Труба водогазопроводная, сварная, наружный диаметр 75,5 мм, толщина стенки 4,0 мм, обыкновенная, условный проход 65 мм, ГОСТ 3262-75 </t>
  </si>
  <si>
    <t xml:space="preserve">Труба водогазопроводная, сварная, наружный диаметр 75,5 мм, толщина стенки 4,5 мм, усиленная, условный проход 65 мм, ГОСТ 3262-75 </t>
  </si>
  <si>
    <t xml:space="preserve">Труба водогазопроводная, сварная, наружный диаметр 88,5 мм, толщина стенки 3,5 мм, легкая, условный проход 80 мм, ГОСТ 3262-75 </t>
  </si>
  <si>
    <t>Фиксатор цилиндрических соединений для фиксации высокопрочных соединений Loctite® 660</t>
  </si>
  <si>
    <t>Наполнитель для удаления растворенных примесей железа и марганца из источников сырой воды, фильтрующая среда Фильтрующий материал Pyrolox</t>
  </si>
  <si>
    <t>Наполнитель для удаления растворенных примесей железа и марганца из источников сырой воды, фильтрующая среда Фильтрующая загрузка для фильтра DF 1465-278 серии ГЕЙЗЕР</t>
  </si>
  <si>
    <t>Фонарь  взрывозащищенный, переносной светодиодный с зарядным устройством</t>
  </si>
  <si>
    <t xml:space="preserve">Цемент для строительных растворов, марка М-400, ГОСТ 25328-82 </t>
  </si>
  <si>
    <t>Щетка металлическая, четырехрядная с деревяной ручкой</t>
  </si>
  <si>
    <t>Эмаль алкидно-уретановая ПФ-ФЕРРА-ЖД-АУ-1004 ТУ2312-010-40898471-2003     серая</t>
  </si>
  <si>
    <t>Эмаль алкидно-уретановая  ПФ-ФЕРРА-ЖД-АУ-1004 ТУ2312-010-40898471-2003    белая</t>
  </si>
  <si>
    <t>Эмаль алкидно-уретановая ПФ-ФЕРРА-ЖД-АУ-1004 ТУ2312-010-40898471-2003    синая</t>
  </si>
  <si>
    <t>Эмаль алкидно-уретановая  ПФ-ФЕРРА-ЖД-АУ-1004 ТУ2312-010-40898471-2003 голубая</t>
  </si>
  <si>
    <t xml:space="preserve">Смазка уплотнительно-резьбовая, марка Арматол-238 </t>
  </si>
  <si>
    <t xml:space="preserve">Масло компрессорное, вязкость кинематическая при 40°C 46 мм2/с, при 100°C 7,3 мм2/с, плотность при 15°C 0,843 кг/л Масло Roto-xtend Duty fluid </t>
  </si>
  <si>
    <t>Масло  смазочное, кинематическая вязкость при 40°С 320 мм2/с, при 100°С 25 мм2/с, плотность при 15°C 903 кг/м3  Shell Omala 320</t>
  </si>
  <si>
    <t>Масло   для редукторов на углеводородной основе с полимерными добавками, кинемат. вязкость  - 32,8, точка замерзания - -58ºС, точка возгорания - 550ºС,для упорной камеры  OIL, ISO 68 Shell OMAL RLSGA SPS</t>
  </si>
  <si>
    <t xml:space="preserve">Масло индустриальное, марка И-20А, ГОСТ 20799-88 </t>
  </si>
  <si>
    <t xml:space="preserve">Масло индустриальное, марка И-40А, ГОСТ 20799-88 </t>
  </si>
  <si>
    <t xml:space="preserve">Смазка многоцелевая, марка Литол-24, ГОСТ 21150-87 </t>
  </si>
  <si>
    <t xml:space="preserve">Солидол жировой, марка Ж, ГОСТ 1033-79 </t>
  </si>
  <si>
    <t>Жидкость охлаждающая температура начала замерзания не ниже -40°С, ГОСТ 28084-89 Тосол-40</t>
  </si>
  <si>
    <t>Смазка синтетическая, а базе литиевого мыла и синтетического базового масла общего назначения с температурой от -50 до +150ºС на основе полиальфаолефина,  кинемат. вязкость 40/100ºС - 100/14 мм²/с, температура каплепадения - 285ºС, пенетрация при 25ºС - 265-295, Shell Albida EMS2</t>
  </si>
  <si>
    <t>Смазка пластичная, для смазки роликовых подшипников подвижного состава, синтетическая Смазка GREASE, SPS STAMINA RLS2  (1тюб. 400гр)</t>
  </si>
  <si>
    <t>Уплотнение торцевое к насосу НЦС200-2100, НЮ 181.829.00,</t>
  </si>
  <si>
    <t>Диск   к насосу НЦС200-2100, разгрузки   Н05.03.250.07-01</t>
  </si>
  <si>
    <t xml:space="preserve">Кольцо  к насосу НЦС200-2100, гидропяты S=20ПН16.00-0 (сталь 20Х13 ГОСТ5632-72) </t>
  </si>
  <si>
    <t>Подушка  виброизоляционная, для насоса, резиновая к насосу НЦС200-2100</t>
  </si>
  <si>
    <t>Обойма  для насоса  НЦС200-2100, подшипника внутренная (Карбид титана)181.6204-03</t>
  </si>
  <si>
    <t xml:space="preserve">Обойма  для насоса НЦС200-2100, подшипника наружная (Карбид титана)181.621.03-03 </t>
  </si>
  <si>
    <t xml:space="preserve">Кольцо  к насосу НЦС200-2100, контакное НЮ181.829.04 (карбит кремния) </t>
  </si>
  <si>
    <t>Штифт цилиндрический 4х10 мм, с пазом,  сталь 12х18Н10Т ГОСТ 5632-72 , для насоса НЦС200-2100</t>
  </si>
  <si>
    <t>Штифт  цилиндрический 6х35 мм, сталь 12х18Н9Т ГОСТ 5632-72, НЮ 181.621.000.19, для насоса НЦС200-2100</t>
  </si>
  <si>
    <t>Шпонка  стальная  НЮ181.481.000.04-01 (размеры 7х8х45 мм), для насоса НЦС200-2100</t>
  </si>
  <si>
    <t>Шпонка  стальная   НФПР 1.00.015-01 (размеры 21,5х8х15 мм), для насоса НЦС200-2100</t>
  </si>
  <si>
    <t>Рукав металлический, оцинкованный, герметичный, диаметр 150 мм с арматурой под приварку, PN40 тип СРГС L-900мм, для насоса НЦС200-2100</t>
  </si>
  <si>
    <t>Рукав металлический, оцинкованный, герметичный, диаметр 40 мм (гофра)под приварку  L-550мм, для насоса НЦС200-2100</t>
  </si>
  <si>
    <t xml:space="preserve">Муфта для насоса НЮ.181.366, НЦС200-2100, упругая пластинчатая </t>
  </si>
  <si>
    <t>Подшипник для насоса 1Д200-90, №308</t>
  </si>
  <si>
    <t xml:space="preserve">Кольцо  к насосу 1Д200-90, уплотняющее Н03.3.302.01.0002 (Сталь14х17Н2 ГОСТ 5632-72) </t>
  </si>
  <si>
    <t xml:space="preserve">Втулка  для насоса 1Д200-90, защитная Н03.3.302.01.01.004 (стальная) </t>
  </si>
  <si>
    <t>Вал  для насоса 1Д200-90, сталь 30ХГСА ГОСТ 4543-71</t>
  </si>
  <si>
    <t>Кольцо  к насосу 1Д200-90, упругой втулки  0603.404741.0001</t>
  </si>
  <si>
    <t>Пружина  из черных металлов, винтовая 9507-02.10.124 (Ха8.383.049А) для ПСМ4-40-14(14 сважин), измерительной установки ОЗНА</t>
  </si>
  <si>
    <t>Вал для скважины, стальной  9507-02.10.650 (Ха6.306.002) для 9712 (14 сважин), для измерительной установки ОЗНА</t>
  </si>
  <si>
    <t>Вал  для скважины, стальной шестерни ПДРК 754152.040-02, для измерительной установки ОЗНА</t>
  </si>
  <si>
    <t>Вкладыш  для запорной арматуры, из фторпласта НПМ8.214.007, трехходовому крану, для измерительной установки ОЗНА</t>
  </si>
  <si>
    <t>Вкладыш  для запорной арматуры, силиконовый НПМ8.214.008, трехходовому крану, для измерительной установки ОЗНА</t>
  </si>
  <si>
    <t>Привод  гидравлический, многооборотный ГП-1М в сборе с электродвигателем, для измерительной установки ОЗНА</t>
  </si>
  <si>
    <t>Колесо  зубчатое, цилиндрическое, прямозубое, стальное  9507-02.10.126 (Хав.424.003-02) 14 скважин, для измерительной установки ОЗНА</t>
  </si>
  <si>
    <t>Кольцо  резиновое, уплотнительное, ГОСТ 9833-73 096-102-36-2-2 ГОСТ 9833-73, для измерительной установки ОЗНА</t>
  </si>
  <si>
    <t xml:space="preserve">Кран  шаровой, стальной, проходной, тип соединения под приварку, условное давление 4 Мпа, ГОСТ 9702-87 условный проход 80 мм, НПМ6.451.006-01, для измерительной установки ОЗНА </t>
  </si>
  <si>
    <t xml:space="preserve">Кран  шаровой, стальной, трехходовой, тип соединения фланцевое, без присоединительных фланцев, условное давление 4 Мпа, ГОСТ 9702-87   условный проход 100 мм, давление 4,0 Мпа, НПМ6.451.006-12, для измерительной установки ОЗНА </t>
  </si>
  <si>
    <t>Кран  шаровой, стальной, трехходовой, тип соединения фланцевое, без присоединительных фланцев, условное давление 4 Мпа, ГОСТ 9702-87   условный проход 80 мм, давление 4,0 Мпа, НПМ6.451.006-02, для измерительной установки ОЗНА</t>
  </si>
  <si>
    <t>Манжета  резиновая, для замерной установки КШ005-03, замерная установка ОЗНА</t>
  </si>
  <si>
    <t>Манжета  резиновая, для замерной установки НПМ8.687.028, замерная установка ОЗНА</t>
  </si>
  <si>
    <t>Каретка подвижная, для скважины в сборе для ПСМ4-40-14 Ха 2.954.008(скважин 14), для измерительной установки ОЗНА</t>
  </si>
  <si>
    <t>Привод  гидравлический, многооборотный ПДРК (без эл.двигателя) 303343.001-06, для измерительной установки ОЗНА</t>
  </si>
  <si>
    <t>Прокладка  резиновая, уплотнительная на ПДРК 754152.040-02, для измерительной установки ОЗНА</t>
  </si>
  <si>
    <t>Пружина  из черных металлов, винтовая 6023 УРО2.01.004 (10 скважин), для измерительной установки ОЗНА</t>
  </si>
  <si>
    <t>Пружина  из черных металлов, винтовая ПДРК753514.003, для измерительной установки ОЗНА</t>
  </si>
  <si>
    <t>Пружина  из черных металлов, винтовая ПДРК753514.004, для измерительной установки ОЗНА</t>
  </si>
  <si>
    <t>Цилиндр силовой, для переключателя скважины в сборе для ПСМ4-40-14 Ха2.954.008, ОЗНА</t>
  </si>
  <si>
    <t>Угольник   для переключателя скважин многоходового, стальной  9507-02.10.101 (Ха8.658.079)  для 9712 (14 скважин),для измерительной установки  ОЗНА</t>
  </si>
  <si>
    <t>Кольцевое уплотнение поршня  6023 УР.02.03.003, к ПСМ, для измерительной установки ОЗНА</t>
  </si>
  <si>
    <t>Кольцевое уплотнение поршня НПМ6.458.022, к трехходовому крану, для измерительной установки ОЗНА</t>
  </si>
  <si>
    <t xml:space="preserve">Храповик  для измерительной установки ОЗНА, стальной Ха8.364.001 </t>
  </si>
  <si>
    <t>Дроссельная задвижка стальной, запорно-регулирующий, фланцевый, проходной дроссельная (игольчатая), фланцевая, условный проход 80 мм, условное давление 35 мПа, пр-во  Камерон</t>
  </si>
  <si>
    <t>Задвижка с выдвижным шпинделем из стали ЗМС условный проход 80 мм, давление 35,0 МПа К2 производство Камерон c ответ фланцем</t>
  </si>
  <si>
    <t>Задвижка с выдвижным шпинделем из стали ЗМС условный проход 50 мм, давление 35,0 МПа К2 производство Вуд Групп c ответ фланцем</t>
  </si>
  <si>
    <t>Задвижка с выдвижным шпинделем из стали ЗМС условный проход 50 мм, давление 35,0 МПа К2 производство Камерон c ответ фланцем</t>
  </si>
  <si>
    <t xml:space="preserve">Задвижка стальная, тип присоединения к трубопроводу - фланцевое, давление - 1,6 Мпа, ГОСТ 9698-86 условный проход 50 мм,  30с41нж </t>
  </si>
  <si>
    <t>Задвижка 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100 мм 31с577нж в комплекте с ответными фланцами</t>
  </si>
  <si>
    <t xml:space="preserve">Задвижка стальная, тип присоединения к трубопроводу - фланцевое, давление - 1,6 Мпа, ГОСТ 9698-86 условный проход 80 мм, 30с15нж </t>
  </si>
  <si>
    <t xml:space="preserve">Задвижка стальная, тип присоединения к трубопроводу - фланцевое, давление - 1,6 Мпа, ГОСТ 9698-86 условный проход 100 мм, 30с41нж </t>
  </si>
  <si>
    <t xml:space="preserve">Задвижка стальная, тип присоединения к трубопроводу - фланцевое, давление - 1,6 Мпа, ГОСТ 9698-86 условный проход 150 мм, 30с41нж </t>
  </si>
  <si>
    <t xml:space="preserve">Задвижка  стальная, клиновая, тип присоединения к трубопроводу - фланцевое, литая, с выдвижным шпинделем, редуктор, давление 4 Мпа, номинальный диаметр 150 мм ЗКЛ2   30с15нж.   обоз.БА11060-150 </t>
  </si>
  <si>
    <t>Задвижка с выдвижным шпинделем из стали  условный проход 200 мм, давление 1,6 МПа 30с41нж, строительная длина 330мм, ГОСТ 3706-83</t>
  </si>
  <si>
    <t xml:space="preserve">Задвижка стальная, тип присоединения к трубопроводу - фланцевое, давление - 4 Мпа, ГОСТ 9698-86 условный проход 50 мм,  30с15нж </t>
  </si>
  <si>
    <t xml:space="preserve">Задвижка стальная, тип присоединения к трубопроводу - фланцевое, давление - 6,3 Мпа, ГОСТ 9698-86 условный проход 50 мм,  30с15нж </t>
  </si>
  <si>
    <t>Клапан предохранительный  стальной, тип соединения фланцевое, рычажный СППК 4Р,  условный проход 150 мм, давление 1,6 МПа  17с6нж</t>
  </si>
  <si>
    <t>Клапан предохранительный  стальной, тип соединения фланцевое, рычажный СППК 4Р, условный проход 150 мм, давление 4,0 МПа 17с6нж</t>
  </si>
  <si>
    <t>Клапан предохранительный  стальной, тип соединения фланцевое, рычажный СППК 4Р, условный проход 100 мм, давление 1,6 МПа 17с6нж</t>
  </si>
  <si>
    <t>Клапан предохранительный  стальной, тип соединения фланцевое, рычажный  СППК 4Р, условный проход 80 мм, давление 1,6 МПа 17с6нж</t>
  </si>
  <si>
    <t>Клапан предохранительный  стальной, тип соединения фланцевое, рычажный СППК 4Р, условный проход 80 мм, давление 4,0 МПа 17с6нж</t>
  </si>
  <si>
    <t>Клапан предохранительный  стальной, тип соединения фланцевое, рычажный СППК 4Р, условный проход 50 Мпа, давление 1,6 МПа 17с6нж</t>
  </si>
  <si>
    <t xml:space="preserve">Клапан предохранительный стальной, тип соединения муфтовое, пружинный марка ТИП35.911. Ду32 Ру16 </t>
  </si>
  <si>
    <t>Комплект ремонтный для клапана предохранительного СППК, условное давление 1,6 мПа, диаметр 200 мм, состоит из пружины, седла, золотника Пружина, седло и золотник</t>
  </si>
  <si>
    <t xml:space="preserve">Пружина для запорной арматуры, предохранительного клапана  №70 на предохранительный клапан СППК 150/16 </t>
  </si>
  <si>
    <t>Пружина  для запорной арматуры, предохранительного клапана №73 на  предохранительный клапан СППК 150/16</t>
  </si>
  <si>
    <t>Пружина  для запорной арматуры, предохранительного клапана №74 на  предохранительный клапан СППК 150/16</t>
  </si>
  <si>
    <t>Пружина  для запорной арматуры, предохранительного клапана №75 на  предохранительный клапан СППК 150/16</t>
  </si>
  <si>
    <t xml:space="preserve">Пружина для запорной арматуры, предохранительного клапана  №77 на  предохранительный клапан СППК 150/16 </t>
  </si>
  <si>
    <t>Комплект ремонтный для клапана предохранительного СППК, условное давление 4 мПа, диаметр 150 мм, состоит из пружины, седла, золотника Пружина, седло и золотник</t>
  </si>
  <si>
    <t>Комплект ремонтный для клапана предохранительного СППК, условное давление 1,6 мПа, диаметр 100 мм, состоит из пружины, седла, золотника Пружина, седло и золотник</t>
  </si>
  <si>
    <t>Комплект ремонтный для клапана предохранительного СППК, условное давление 1,6 мПа, диаметр 80 мм, состоит из пружины, седла, золотника Пружина, седло и золотник</t>
  </si>
  <si>
    <t>Комплект ремонтный для клапана предохранительного СППК, условное давление 4 мПа, диаметр 80 мм, состоит из пружины, седла, золотника Пружина, седло и золотник</t>
  </si>
  <si>
    <t>Комплект ремонтный для клапана предохранительного, СППК, условное давление 1,6 мП, диаметр 50 мм, состоит из пружины, седла, золотника Пружина, седло и золотник</t>
  </si>
  <si>
    <t>Комплект ремонтный для клапана предохранительного, СППК, условное давление 4 мП, диаметр 50 мм, состоит из пружины, седла, золотника Пружина, седло и золотник</t>
  </si>
  <si>
    <t>Клапан обратный   стальной, тип присоединения - фланцевое, давление условное 1,6 Мпа, ГОСТ 27477-87 КОП,  условный проход 50 мм, 19лс11нж3хл</t>
  </si>
  <si>
    <t>Клапан обратный  стальной, тип присоединения - фланцевое, давление условное 1,6 Мпа, ГОСТ 27477-87  КОП, условный проход 80 мм, 19лс11нж3хл</t>
  </si>
  <si>
    <t>Клапан обратный   стальной, тип присоединения - фланцевое, давление условное 1,6 Мпа, ГОСТ 27477-87 КОП, условный проход 100 мм, 19лс11нж3хл</t>
  </si>
  <si>
    <t xml:space="preserve">Клапан обратный  стальной, тип присоединения - фланцевое, давление условное 25 Мпа, проход условный 100 мм, ГОСТ 27477-87 </t>
  </si>
  <si>
    <t>Клапан обратный  стальной, тип присоединения - фланцевое, давление условное 4 Мпа, ГОСТ 27477-87 КОП, условный проход 150 мм,  19с53нж.  обоз.БА44111-080-02</t>
  </si>
  <si>
    <t xml:space="preserve">Клапан обратный  стальной, тип присоединения - фланцевое, давление условное 4 Мпа, ГОСТ 27477-87 КОП, условный проход 200 мм\, (19с53нж) БА 44111-200  </t>
  </si>
  <si>
    <t>Пеногенератор переносной ГПС-600 ДСТУ 2113-93 ГОСТ12962-93</t>
  </si>
  <si>
    <t>Кран шаровой, стальной, фланцевый, для нефтепродуктов и других жидкостей, ручной, условное давление 1,6 МПа, условный проход 50 мм тип КШ.Ц.Ф.</t>
  </si>
  <si>
    <t>Кран шаровой, латунный, муфтовый, условное давление 1,6 Мпа, условный проход 50мм тип КШ.Ц.М.</t>
  </si>
  <si>
    <t>Кран шаровой, латунный, муфтовый, условное давление 1,6 Мпа, условный проход 40 мм тип КШ.Ц.М.</t>
  </si>
  <si>
    <t>Кран шаровой, стальной, фланцевый, для нефтепродуктов и других жидкостей, ручной, условное давление 1,6 МПа, условный проход 40 мм тип КШ.Ц.Ф.</t>
  </si>
  <si>
    <t>Кран шаровой, латунный, муфтовый, условное давление 1,6 Мпа, условный проход 32 мм тип КШ.Ц.М.</t>
  </si>
  <si>
    <t>Кран шаровой, стальной, фланцевый, для нефтепродуктов и других жидкостей, ручной, условное давление 1,6 МПа, условный проход 32 мм тип КШ.Ц.Ф.</t>
  </si>
  <si>
    <t>Кран шаровой, латунный, муфтовый, условное давление 1,6 Мпа, условный проход 25 мм тип КШ.Ц.М.</t>
  </si>
  <si>
    <t>Кран шаровой, стальной, фланцевый, для нефтепродуктов и других жидкостей, ручной, условное давление 1,6 Мпа, условный проход 25 мм тип КШ.Ц.Ф.</t>
  </si>
  <si>
    <t>Кран шаровой, стальной, фланцевый, давление условное 4 Мпа, проход условный 20 мм тип КШ.Ц.Ф.</t>
  </si>
  <si>
    <t>Кран шаровой, латунный, муфтовый, условное давление 1,6 Мпа, условный проход 20 мм тип КШ.Ц.М.</t>
  </si>
  <si>
    <t>Кран шаровой, латунный, муфтовый, условное давление 1,6 Мпа, условный проход 15 мм тип КШ.Ц.М.</t>
  </si>
  <si>
    <t>Кран шаровой, стальной, фланцевый, для нефтепродуктов и других жидкостей, ручной, условное давление 1,6 МПа, условный проход 80 мм тип КШ.Ц.Ф.</t>
  </si>
  <si>
    <t xml:space="preserve">Вентиль нержавеющий, фланцевый, условный диаметр 20 мм, условное давление 4,0 МПа </t>
  </si>
  <si>
    <t xml:space="preserve">Вентиль игольчатый, стальной, условный диаметр 15 мм, условное давление 4,5 Мпа муфтовый, обозначение  изделия – НПМ.6.618.001 </t>
  </si>
  <si>
    <t>Прокладка   для теплообменного аппарата, алюминиевая  АД-3    Ф-992/Ф-962мм, на теплообменник 1000ТПГ</t>
  </si>
  <si>
    <t>Фланец с выступом, проходной, условное давление - 16 кгс/см2, условный диаметр от 10-1600 мм, ГОСТ 12821-80 стальной воротниковый, условный диаметр 50 мм</t>
  </si>
  <si>
    <t>Фланец с выступом, проходной, условное давление - 16 кгс/см2, условный диаметр от 10-1600 мм, ГОСТ 12821-80 стальной воротниковый, условный диаметр 80 мм</t>
  </si>
  <si>
    <t>Фланец с выступом, проходной, условное давление - 16 кгс/см2, условный диаметр от 10-1600 мм, ГОСТ 12821-80 стальной воротниковый, условный диаметр 100 мм</t>
  </si>
  <si>
    <t>Клапан регулирующий проходной, односедельный, запорный Ду-50мм Р15 Мпа, диапозон регулирования 2,5-4,5 Мпа, КСП-1-2, для насоса УЭЦН</t>
  </si>
  <si>
    <t>Пружина  из черных металлов, винтовая к клапану КСП-1-2</t>
  </si>
  <si>
    <t>Седло клапана для запорной арматуры, стальное к клапанам КСП-1-2</t>
  </si>
  <si>
    <t>Шар клапана, для скважины к клапанам КСП-1-2</t>
  </si>
  <si>
    <t>Комплект резино-технических изделий ремонтный комплект из 4-х сальников, к клапанам КСП-1-2</t>
  </si>
  <si>
    <t xml:space="preserve">Муфта втулочно-пальцевая, стальная, крутящий момент 6,3-20 000 Мкр, ГОСТ 19107-97 для насоса ЦНС 180/170 с  сальниковым уплотнением </t>
  </si>
  <si>
    <t xml:space="preserve">Подшипник для насоса ЦНС 180-170 с  сальниковым уплотнением, №1612 шариковый двухрядный </t>
  </si>
  <si>
    <t xml:space="preserve"> Втулка  для насоса ЦНС 180-170 с  сальниковым уплотнением, защитная подшипника</t>
  </si>
  <si>
    <t xml:space="preserve">Кольцо   к насосу   ЦНС 180-170 с  сальниковым уплотнением, МУВП (резиновые) обоз. К-3 (45*24*6,0*12) </t>
  </si>
  <si>
    <t xml:space="preserve">Подшипник для насоса №180309 </t>
  </si>
  <si>
    <t xml:space="preserve"> Гайка  центробежного насоса, для крепления вала вала МС-30-0106, к насосу ЦНС 13-105 с сальниковым уплотнением.</t>
  </si>
  <si>
    <t>Диск   к насосу ЦНС 13-105 с сальниковым уплотнением, с кольцом разгрузки в сборе(гидропята)</t>
  </si>
  <si>
    <t>Подшипник  для насоса ЦНС 13-105 с сальниковым уплотнением, №1608</t>
  </si>
  <si>
    <t>Кронштейн  к насосу ЦНС 13-105 с сальниковым уплотнением, передний</t>
  </si>
  <si>
    <t>Кронштейн  к насосу ЦНС 13-105 с сальниковым уплотнением, задний</t>
  </si>
  <si>
    <t>Муфта  для насоса ЦНС 13-105 с сальниковым уплотнением, У 0010</t>
  </si>
  <si>
    <t>Втулка грундбукса для насоса сальника МС-30-0105, к насосу ЦНС 13-105 с сальниковым уплотнением</t>
  </si>
  <si>
    <t>Колесо для насоса, рабочее 01.001.01 (на выходе), ЦНС 13-105 с сальниковым уплотнением</t>
  </si>
  <si>
    <t>Колесо для насоса, рабочее 01.001.,  ЦНС 13-105 с сальниковым уплотнением</t>
  </si>
  <si>
    <t>Вал  для насоса ЦНС 13-105 с сальниковым уплотнением.</t>
  </si>
  <si>
    <t>Уплотнение торцевое к насосу ТКА210/80  обозначение агрегата  - 200.69., тип  БО-1-60 КР ТУ 26-02-988-84</t>
  </si>
  <si>
    <t>Вал  для насоса ТКА210/80  обозначение агрегата  - 200.69.</t>
  </si>
  <si>
    <t>Подшипник   для насоса №66412Л, ТКА210/80  обозначение агрегата  - 200.69</t>
  </si>
  <si>
    <t>Подшипник   для насоса ТКА210/80  обозначение агрегата  - 200.69, №6214</t>
  </si>
  <si>
    <t>Муфта зубчатая, стальная, крутящий момент 800,0-100 000 Мкр, ГОСТ 19107-97 для насоса ТКА210/80  обозначение агрегата  - 200.69.</t>
  </si>
  <si>
    <t>Подшипник   для насоса ТКА210/80  обозначение агрегата  - 200.69, №7314</t>
  </si>
  <si>
    <t>Уплотнение торцевое к насосу ТКА210/80  обозначение агрегата  - 200.135, тип ВНМ-Т (ТАНДЕМ)</t>
  </si>
  <si>
    <t>Уплотнение торцевое к насосу ТКА210/80  обозначение агрегата  - 200.135, тип УСГ (ТАНДЕМ.)</t>
  </si>
  <si>
    <t>Муфта  для насоса ТКА210/80  обозначение агрегата  - 200.135, пластинчатая</t>
  </si>
  <si>
    <t>Колесо для насоса, рабочее диаметр 278мм, ТКА210/80  обозначение агрегата  - 200.135</t>
  </si>
  <si>
    <t>Подшипник для насоса ТКА210/80  обозначение агрегата  - 200.135, №"646314Л</t>
  </si>
  <si>
    <t>Манжета (сальник) штока для поршневого насоса нагнетания жидких сред НД 2,5-10/100 К14 2,5, шевронная АР33-01-012-05 (композит Ф-4) Ф12хФ24</t>
  </si>
  <si>
    <t>Шар насосный, для плунжерного насоса, титановый, диаметр 12,7 мм Ю2 ТУ 37.006-103-79, к насосу НД 2,5-10/100 К14 2,5</t>
  </si>
  <si>
    <t>Гнездо клапана, для дозировочного плунжерного насоса НД 2,5-10/100 К14 2,5</t>
  </si>
  <si>
    <t>Плунжер для насоса-дозатора НД 2,5-10/100 К14 2,5, общая длина 184 мм, диаметр в рабочей зоне 12 мм</t>
  </si>
  <si>
    <t xml:space="preserve">Манжета (сальник) штока для поршневого насоса нагнетания жидких сред НД 2,5-10/100 К14 2,5, шевронная АР33-01-012-05 (композит Ф-4) Ф12хФ24 </t>
  </si>
  <si>
    <t>Клапан обратный стальной, проходной, давление условное от 6,3 - 16 Мпа, ГОСТ 3326-86 к насосу НД 2,5-10/100 К14 2,5</t>
  </si>
  <si>
    <t>Шток поршневого насоса нагнетания жидких сред НД 2,5-10/100 К14 2,5</t>
  </si>
  <si>
    <t>Манжета (сальник) штока для поршневого насоса нагнетания жидких сред  НД 2,5/400 К14 МВ, шевронная</t>
  </si>
  <si>
    <t>Шар насосный, для плунжерного насоса, титановый, диаметр 6,35 мм ТУ 37.006.103-79, к насосу НД 2,5/400 К14 МВ</t>
  </si>
  <si>
    <t>Седло клапана для насоса поршневого Н484.01.102, к насосу НД 2,5/400 К14 МВ</t>
  </si>
  <si>
    <t>Сальник  для поршневого насоса, номинальное давление 1,6 мПа плунжера, к насосу НД 2,5/400 К14 МВ</t>
  </si>
  <si>
    <t>Плунжер    для насоса-дозатора Н298.00.008, к насосу НД 2,5/400 К14 МВ</t>
  </si>
  <si>
    <t>Клапан обратный стальной, проходной, давление условное от 1,6 - 4 Мпа, ГОСТ 3326-86 к насосу НД 2,5/400 К14 МВ</t>
  </si>
  <si>
    <t>Шток поршневого насоса нагнетания жидких сред НД 2,5/400 К14 МВ</t>
  </si>
  <si>
    <t xml:space="preserve">Подшипник для насоса ХЕ 50/32.250.К55, №6309 </t>
  </si>
  <si>
    <t xml:space="preserve">Уплотнение торцевое к насосу ХЕ 50/32.250.К55, тип 153/Д 71.048.821 МК  (двойное) </t>
  </si>
  <si>
    <t xml:space="preserve">Муфта  для насоса ХЕ 50/32.250.К55, в комплекте с промвалом (внутренний диаметр полумуфты  насоса 32 мм, наружный 120 мм, внутренний диаметр полумуфты на эл.двигатель 42 мм, наружный 160 мм) </t>
  </si>
  <si>
    <t xml:space="preserve">Кольцо   к насосу   ХЕ 50/32.250.К55, МУВП (резиновые) обоз. К2 (27х14х3,5х7) </t>
  </si>
  <si>
    <t xml:space="preserve">Втулка  для насоса ХЕ 50/32.250.К55, защитная  </t>
  </si>
  <si>
    <t>Подшипник для насоса ХЕ 80/50.250.К55, №6314</t>
  </si>
  <si>
    <t>Уплотнение торцевое к насосу ХЕ 80/50.250.К55, тип 153/Д 71.060.111КК  (двойное)</t>
  </si>
  <si>
    <t>Фильтр воздушный, поршневого компрессора Аtlas Copсo Airpover GA-37 (производительность 5,2 м3/мин), №1613 7407 00</t>
  </si>
  <si>
    <t xml:space="preserve">Фильтр масляный, для поршневого компрессора Аtlas Copсo Airpover GA-37 (производительность 5,2 м3/мин), №1625 8400 80 </t>
  </si>
  <si>
    <t>Кольцо уплотнительное для компрессора Аtlas Copсo Airpover GA-37 (производительность 5,2 м3/мин), O-ring  № 0663 2113 16</t>
  </si>
  <si>
    <t>Маслоотделитель  для винтового компрессора  №1622646001, к компрессору Аtlas Copсo Airpover GA-37 (производительность 5,2 м3/мин)</t>
  </si>
  <si>
    <t>Клапан  для компрессора, постоянного давления  предохранительный  №0832100078, для компрессора Аtlas Copсo Airpover GA-37 (производительность 5,2 м3/мин)</t>
  </si>
  <si>
    <t>Фильтр воздушный, поршневого компрессора Аtlas Copсo Airpover GA-37Р  (производительность 7,27 м3/мин), №1622185501</t>
  </si>
  <si>
    <t xml:space="preserve">Фильтр масляный, для поршневого компрессора Аtlas Copсo Airpover GA-37Р  (производительность 7,27 м3/мин), №1625752500 </t>
  </si>
  <si>
    <t>Маслоотделитель   для винтового компрессора  № 1622314001, к компрессору Аtlas Copсo Airpover GA-37Р  (производительность 7,27 м3/мин)</t>
  </si>
  <si>
    <t>Клапан  для компрессора, постоянного давления  предохранительный  №0832100078, для компрессора Аtlas Copсo Airpover GA-37Р  (производительность 7,27 м3/мин)</t>
  </si>
  <si>
    <t xml:space="preserve">Винт для насоса вертикального полупогружного, стальной  В.М 10-6qx 10.58.019, к насосу НВ 50/50 </t>
  </si>
  <si>
    <t>Вкладыш   для насоса НВ 50/50 , 291.01.038 (бронза)</t>
  </si>
  <si>
    <t>Втулка   для насоса НВ 50/50, Н13.3.294.01.008</t>
  </si>
  <si>
    <t>Втулка  для насоса НВ 50/50, ДХМ 10023.00.006</t>
  </si>
  <si>
    <t>Втулка  для насоса НВ 50/50, Н 13.3.294.01005А</t>
  </si>
  <si>
    <t>Втулка  для насоса НВ 50/50, подшипника Н13.3.281.01.016</t>
  </si>
  <si>
    <t>Втулка  для насоса НВ 50/50, подшипника Н13.3.294.01.009</t>
  </si>
  <si>
    <t xml:space="preserve">Гайка  для насоса вертикального полупогружного, рабочего колеса рабочего колеса ДХМ 10023.00.008, к насосу НВ 50/50 </t>
  </si>
  <si>
    <t>Кольцо  к насосу   НВ 50/50, 050-060-58-2-6 Гост 8752-79</t>
  </si>
  <si>
    <t xml:space="preserve">Корпус    подшипника, для насоса НВ 50/50, 306.01.015-01 </t>
  </si>
  <si>
    <t>Корпус    подшипника, для насоса НВ 50/50, ДХМ 10023.00.012</t>
  </si>
  <si>
    <t>Манжета  армированная, однокромочная, с формованной кромкой, для вала, диаметр 85 мм, ГОСТ 8752-79 наружный диаметр манжета 105 мм, Н13.3.413.01.016 ГОСТ 8752-79, для насоса НВ 50/50</t>
  </si>
  <si>
    <t xml:space="preserve">Подшипник для насоса НВ 50/50,  №318.Гост 8338-75 </t>
  </si>
  <si>
    <t xml:space="preserve">Уплотнение торцевое к насосу НВ 50/50, 153/153.1.0607  </t>
  </si>
  <si>
    <t>Уплотнение торцевое к насосу НВ 50/50, МА (армированная манжета)</t>
  </si>
  <si>
    <t xml:space="preserve">Шпонка  стальная 2-10х8х56, для насоса НВ 50/50 </t>
  </si>
  <si>
    <t xml:space="preserve">Шпонка  стальная 2-12х8х56, для насоса НВ 50/50 </t>
  </si>
  <si>
    <t xml:space="preserve">Шпонка  стальная 2-14х9х36, для насоса НВ 50/50 </t>
  </si>
  <si>
    <t>Втулка для насоса НПВ -300/60 (производитель Украина), внутренняя подшипника Н-1260 18004</t>
  </si>
  <si>
    <t>Корпус    подшипника, для насоса Н-12.60.180.01 Cт-20, НПВ -300/60 (производитель Украина)</t>
  </si>
  <si>
    <t xml:space="preserve">Кольцо   к насосу   НПВ -300/60 (производитель Украина), Т-85.10.02 </t>
  </si>
  <si>
    <t xml:space="preserve">Пружина  из черных металлов, винтовая НПВ -300/60 (производитель Украина), Т-85.00.08, к насосу НПВ -300/60 (производитель Украина) </t>
  </si>
  <si>
    <t xml:space="preserve">Кольцо  уплотнительное, к насосу НПВ -300/60 (производитель Украина),  Т-85.00.09 </t>
  </si>
  <si>
    <t>Кольцо  уплотнительное, к насосу  Т-85.00.10, к насосу НПВ -300/60 (производитель Украина)</t>
  </si>
  <si>
    <t xml:space="preserve">Шланг газовый, для сварки и резки металлов класса II предназначен для подачи жидкого топлива, I I–8–0,63, наружный диаметр 16, ГОСТ 9356-75 </t>
  </si>
  <si>
    <t xml:space="preserve">Аккумулятор стартерный, марка 6СТ-190А, напряжение 12 В, емкость 190 А/ч, ГОСТ 959-2002 </t>
  </si>
  <si>
    <t>Стартер для грузового автомобиля, с электромеханическим перемещением шестерни привода  2501.3708-40 24в  8,2кв,   для двигателя ЯМЗ-236</t>
  </si>
  <si>
    <t>Шайба  для насоса Sleeve washer (упорная шайба сальников) Part №1712552</t>
  </si>
  <si>
    <t>Шайба регулирующая для насоса NUT, Stuffing Box Adjusting/Шайба регулирующая сальниковой коробки
L-342-913</t>
  </si>
  <si>
    <t>гнездо для насоса SEAL, Valve Cage/уплотнение клетки (гнезда) клапана Part №1712373</t>
  </si>
  <si>
    <t>Коробка для пятиплунжерного насоса, сальника STBX M J-100/165 SS2-1/2''x4'' BOX,Plunger Stuffing, P/N:342-919, к насосу VARCO National Oilwell 300Q-5H</t>
  </si>
  <si>
    <t>Уплотнение втулки цилиндровой насоса PACKING, SR-334BN-90 RECT.000 SEAL,Stuffing Box/Сальниковое уплотнение.P/N:2410031334  к насосу VARCO National Oilwell 300Q-5H</t>
  </si>
  <si>
    <t>Грязосъемник для поршневого насоса WIPER, Intermediate Rod/грязесъѐмник промежуточной тяги Part №1713297</t>
  </si>
  <si>
    <t>Клапан блокировочный, для гидравлических систем VALVE,Spherical,Section and Discharge NAT 300QH/165H/Клапан сферический вход-выход.P/N:171709025SD, к насосу VARCO National Oilwell 300Q-5H</t>
  </si>
  <si>
    <t>клапан для насоса PACKING, Plunger, 1.75”/Кевларовая набивка плунжера  Part  №L342-746</t>
  </si>
  <si>
    <t xml:space="preserve">Втулка  для насоса НМШ5-25-4/25, Н42.878.01.00.001  </t>
  </si>
  <si>
    <t xml:space="preserve">Втулка  для насоса НМШ5-25-4/25, Н42.878.01.00.002  </t>
  </si>
  <si>
    <t xml:space="preserve">Втулка  для насоса НМШ5-25-4/25, Н42.878.01.00.003  </t>
  </si>
  <si>
    <t xml:space="preserve">Втулка  для насоса НМШ5-25-4/25, Н42.878.01.00.004 </t>
  </si>
  <si>
    <t xml:space="preserve">Звездочка для насоса, резиновая, 6 лучевая, диаметр 50 мм Н80,733.01.0103, НМШ5-25-4/25 </t>
  </si>
  <si>
    <t xml:space="preserve">Звёздочка  для насоса, резиновая, 6 лучевая, диаметр 60 мм НМШ5-25-4/25 </t>
  </si>
  <si>
    <t xml:space="preserve">Звёздочка  для насоса, резиновая, 6 лучевая, диаметр 80 мм НМШ5-25-4/25 </t>
  </si>
  <si>
    <t xml:space="preserve">Клапан  предохранительный, в сборе, для масляного насоса шестеренного типа НМШ5-25-4/25 </t>
  </si>
  <si>
    <t xml:space="preserve">Кольцо   к насосу   НМШ5-25-4/25, 022.028.36-2-3826  </t>
  </si>
  <si>
    <t>Кольцо   к насосу   НМШ5-25-4/25, Н83.27.00.011</t>
  </si>
  <si>
    <t>Кольцо   к насосу   НМШ5-25-4/25, резиновое 9833-73/ТУ-38-105</t>
  </si>
  <si>
    <t xml:space="preserve">Манжета   для шестеренного насоса, резиновая Н80.733.01.0103, для НМШ5-25-4/25 </t>
  </si>
  <si>
    <t xml:space="preserve">Манжета   для шестеренного насоса, резиновая Н80.733.02.0103, для НМШ5-25-4/25 </t>
  </si>
  <si>
    <t xml:space="preserve">Манжета  для шестеренного насоса, резиновая Н42.878.01.00.016, для НМШ5-25-4/25 </t>
  </si>
  <si>
    <t xml:space="preserve">Подпятник для насоса НМШ5-25-4/25,  0603 40 3542 0001 </t>
  </si>
  <si>
    <t xml:space="preserve">Пружина  из черных металлов, винтовая разгрузочного клапана к насосу НМШ5-25-4/25 </t>
  </si>
  <si>
    <t>Пята  для насоса, для компенсации осевых нагрузок насоса шестеренного НМШ5-25-4/25, 0603 40 3141 0001</t>
  </si>
  <si>
    <t xml:space="preserve">Ротор  для насоса шестеренного НМШ5-25-4/25, ведомый </t>
  </si>
  <si>
    <t xml:space="preserve">Ротор  для насоса шестеренного НМШ5-25-4/25, ведущий </t>
  </si>
  <si>
    <t>Гайка  шестигранная, резьба М12, размер под ключ 19 мм, высота 10 мм шаг 1,5 мм, МПК 10В-70-31, для измерительной установки АГЗУ (Мера ММ40-14-750)</t>
  </si>
  <si>
    <t>Привод  гидравлический, многооборотный ГП-НТ, для АГЗУ.(Мера ММ 40-14-750)</t>
  </si>
  <si>
    <t>Заслонка  для автоматизированной групповой замерной установки газовая МПК 20Ш</t>
  </si>
  <si>
    <t>Кольцо     стальное, для замерной установки нефтегазовой смеси МПК 10В-75-10-02, для  АГЗУ.(Мера ММ 40-14-750)</t>
  </si>
  <si>
    <t>Кольцо     стальное, для замерной установки нефтегазовой смеси МПК 10В-75-60, для  АГЗУ.(Мера ММ 40-14-750)</t>
  </si>
  <si>
    <t>Кольцо    стальное, для замерной установки нефтегазовой смеси МПК 10В-75-10  , для  АГЗУ.(Мера ММ 40-14-750)</t>
  </si>
  <si>
    <t>Кольцо    стальное, для замерной установки нефтегазовой смеси МПК 10В-75-10-01 , для  АГЗУ.(Мера ММ 40-14-750)</t>
  </si>
  <si>
    <t>Кольцо  стальное, для замерной установки нефтегазовой смеси МПК 10В-75-10 с изм.2, для  АГЗУ.(Мера ММ 40-14-750)</t>
  </si>
  <si>
    <t>Кольцо  стальное, для замерной установки нефтегазовой смеси МПК 10В-75-10-01 с изм.2, для  АГЗУ.(Мера ММ 40-14-750)</t>
  </si>
  <si>
    <t>Кольцо  стальное, для замерной установки нефтегазовой смеси МПК 10В-75-10-02 с изм.2, для  АГЗУ.(Мера ММ 40-14-750)</t>
  </si>
  <si>
    <t>Кольцо  уплотнительное, для замерной установки нефтегазовой смеси, резиновое МПК 10В-75-34-01, для  АГЗУ.(Мера ММ 40-14-750)</t>
  </si>
  <si>
    <t>Кольцо  уплотнительное, для замерной установки нефтегазовой смеси, резиновое МПК 10В-75-35, для  АГЗУ.(Мера ММ 40-14-750)</t>
  </si>
  <si>
    <t>Кольцо  уплотнительное, для замерной установки нефтегазовой смеси, резиновое МПК 10В-75-36, для  АГЗУ.(Мера ММ 40-14-750)</t>
  </si>
  <si>
    <t>Кольцо  уплотнительное, для замерной установки нефтегазовой смеси, резиновое МПК 10В-75-37, для  АГЗУ.(Мера ММ 40-14-750)</t>
  </si>
  <si>
    <t>Кольцо  уплотнительное, для замерной установки нефтегазовой смеси, резиновое МПК 10В-75-38, для  АГЗУ.(Мера ММ 40-14-750)</t>
  </si>
  <si>
    <t>Поршень  для гидрораскрепителя МПК 10В-70-21, для АГЗУ (Мера ММ40-14-750)</t>
  </si>
  <si>
    <t>Привод  гидравлический, многооборотный МПК 35.00.000 (с двигателем), для АГЗУ (Мера ММ40-14-750)</t>
  </si>
  <si>
    <t>Пружина  стальная, для замерной установки  (бочка) МПК 10В-75-39(основная), к АГЗУ (Мера ММ40-14-750)</t>
  </si>
  <si>
    <t>Пружина  стальная, для замерной установки  12х60 мм МПК 10В-75-40, к АГЗУ (Мера ММ40-14-750)</t>
  </si>
  <si>
    <t>Пружина  стальная, для замерной установки  основная  МПК 10В-77-39, к АГЗУ (Мера ММ40-14-750)</t>
  </si>
  <si>
    <t>Регулятор расхода  для автоматизированной групповой замерной установки МПК 10В   в сборе, к АГЗУ (Мера ММ 40-14-750)</t>
  </si>
  <si>
    <t>Шток  к запорной арматуре, запасная часть МПК 10В-77-06, к АГЗУ (Мера ММ40-14-750)</t>
  </si>
  <si>
    <t>Элемент фильтрующий, тонкость фильтрации 3 мкм ФЛ-100-0,1 Ду173 мм ТУ 3113-050-05762252-2003, для насоса WOOD GROUP TJ 12000</t>
  </si>
  <si>
    <t>манжета  для насоса подшипниками №6213.С4 321Е 2099 USA, манжетное уплотнение наруж.d-88.5мм, внут.d-63.5мм,высота-11,5мм</t>
  </si>
  <si>
    <t>Муфта  для насоса двигателя 1090Е20 2 7/8, для насоса WOOD GROUP TJ 12000</t>
  </si>
  <si>
    <t>Муфта  для насоса соединения валов насосов и упорной камеры, для насоса WOOD GROUP TJ 12000</t>
  </si>
  <si>
    <t>Уплотнение торцевое к насосу WOOD GROUP TJ 12000, механическое , 2,0 CHAMPION 501C AFL</t>
  </si>
  <si>
    <t>Камера упорная, для насосного агрегата WOOD GROUP TJ 12000, CHAMBER, THRUST SPS ASSY XTC 9.00.CMP2,0  упорная камера SPS ASSY XTC 9.00.CMP2,0 (в сборе с подшипниками)</t>
  </si>
  <si>
    <t>Подшипник для насоса ЦНС180-425, №1612 шариковый двухрядный</t>
  </si>
  <si>
    <t xml:space="preserve">Уплотнение торцевое к насосу  ЦНС180-425, 361.С2.090 </t>
  </si>
  <si>
    <t xml:space="preserve">Диск   к насосу  ЦНС180-425, с кольцом разгрузки в сборе (гидропята) </t>
  </si>
  <si>
    <t xml:space="preserve">Подшипник для насоса 4НК-5х1УХП4, №316 </t>
  </si>
  <si>
    <t>Кольцо резиновое, уплотнительное, ГОСТ 9833-73 Сальник  плунжера, к насосу НД 10/100 К14 2,5</t>
  </si>
  <si>
    <t>Шток поршневого насоса нагнетания жидких сред НД 10/100 К14 2,5</t>
  </si>
  <si>
    <t>Колесо для насоса, рабочее 1К-100-65-250м</t>
  </si>
  <si>
    <t xml:space="preserve">Подшипник для насоса 1К-100-65-250м, №6309 Z </t>
  </si>
  <si>
    <t xml:space="preserve">Кольцо   к насосу   1К-100-65-250м, резиновое  270-280-58-2-2 </t>
  </si>
  <si>
    <t>Вал  для насоса 1К-100-65-250м</t>
  </si>
  <si>
    <t>Клапан обратный стальной, тип присоединения - фланцевое, давление условное 25 Мпа, проход условный 100 мм, ГОСТ 27477-87 КОП, КУ 4425Б-100 в комплекте с ответными фланцами</t>
  </si>
  <si>
    <t xml:space="preserve">Кронштейн  к насосу ЦНС105-294, передний  </t>
  </si>
  <si>
    <t xml:space="preserve">Кронштейн  к насосу ЦНС105-294, задний  </t>
  </si>
  <si>
    <t xml:space="preserve">Сальник для центробежного насоса, секции (резиновые уплотнения), к насосу ЦНС105-294 </t>
  </si>
  <si>
    <t xml:space="preserve">Сальник на вал для центробежного насоса, вала к насосу ЦНС105-294 </t>
  </si>
  <si>
    <t xml:space="preserve">Подшипник для насоса ЦНС105-294, №1612 шариковый двухрядный  </t>
  </si>
  <si>
    <t xml:space="preserve">Кольцо  к насосу ЦНС105-294, гидропяты </t>
  </si>
  <si>
    <t xml:space="preserve">Задвижка стальная, тип присоединения к трубопроводу - фланцевое, давление - 1,6 Мпа, ГОСТ 9698-86 условный проход 100 мм,  30с41нж </t>
  </si>
  <si>
    <t xml:space="preserve">Задвижка стальная, тип присоединения к трубопроводу - фланцевое, давление - 1,6 Мпа, ГОСТ 9698-86 условный проход 150 мм,  30с41нж </t>
  </si>
  <si>
    <t xml:space="preserve">Задвижка стальная, тип присоединения к трубопроводу - фланцевое, давление - 1,6 Мпа, ГОСТ 9698-86 условный проход 80 мм,  30с41нж </t>
  </si>
  <si>
    <t>Задвижка чугунная, тип присоединения к трубопроводу - фланцевое, давление - 1 Мпа, ГОСТ 9698-86 30ч6бр, dy-80,  ТУ 26-07-1399-86</t>
  </si>
  <si>
    <t>Задвижка  с выдвижным шпинделем из стали  условный проход 50 мм, давление 1,6 МПа, строительная длина 170мм</t>
  </si>
  <si>
    <t>Задвижка  с выдвижным шпинделем из стали  условный проход 80 мм, давление 1,6 МПа, строительная длина 210мм</t>
  </si>
  <si>
    <t>Клапан предохранительный  из цветных сплавов, тип соединения фланцевое запорный КПЗ-50 Н 001 условный проход 50 мм,  строительный размер 230 мм</t>
  </si>
  <si>
    <t>Кран  шаровой, тип КШГ, фланцевое соединение, условный проход 50 мм, условное давление 1,6 МПа алюминиевый строй.размер 80мм</t>
  </si>
  <si>
    <t>Кран шаровой, стальной, газовый типа КШГ фланцевый, проход условный 80 мм давление 1,6 мПа, ТУ 3712-031-36214188-2001, строительная длина - 210 мм</t>
  </si>
  <si>
    <t>Кран шаровой, латунный, муфтовый, условное давление 1,6 Мпа, условный проход 15 мм газовый, КШГ-15</t>
  </si>
  <si>
    <t>Кран шаровой, латунный, муфтовый, условное давление 1,6 Мпа, условный проход 20 мм газовый, КШГ-20</t>
  </si>
  <si>
    <t>Кран шаровой, латунный, муфтовый, условное давление 1,6 Мпа, условный проход 25 мм газовый, КШГ-25</t>
  </si>
  <si>
    <t>Кран шаровой, латунный, муфтовый, условное давление 1,6 Мпа, условный проход 32 мм газовый, КШГ-32</t>
  </si>
  <si>
    <t>Кран шаровой, стальной, газовый типа КШГ фланцевый, проход условный 40 мм давление 1,6 мПа</t>
  </si>
  <si>
    <t>Кран шаровой, стальной, газовый типа КШГ фланцевый, проход условный 50 мм давление 1,6 мПа</t>
  </si>
  <si>
    <t>Кран  шаровой, тип КШГ, фланцевое соединение, условный проход 50 мм, условное давление 1,6 МПа алюминиевый строй.размер 130 мм</t>
  </si>
  <si>
    <t>Обогреватель электрический, мощность 2,0 кВт масляный</t>
  </si>
  <si>
    <t xml:space="preserve">Обогреватель  электрический, мощность 2,0 кВт  взрывозащищенного исполнения  ОВ4 </t>
  </si>
  <si>
    <t>Подшипник для насоса №180305</t>
  </si>
  <si>
    <t>Подшипник для насоса №180307</t>
  </si>
  <si>
    <t>Подшипник для насоса №312</t>
  </si>
  <si>
    <t>Подшипник для насоса №315</t>
  </si>
  <si>
    <t xml:space="preserve">Насос  ДАВ 150/340 65Т </t>
  </si>
  <si>
    <t xml:space="preserve">Насос  РН-251Е </t>
  </si>
  <si>
    <t xml:space="preserve">Насос  РН-123 </t>
  </si>
  <si>
    <t xml:space="preserve">Насос  РН-101Е </t>
  </si>
  <si>
    <t xml:space="preserve">Насос  AQUAJETINOX 90 V </t>
  </si>
  <si>
    <t xml:space="preserve">Горелка КД-20 </t>
  </si>
  <si>
    <t xml:space="preserve">Горелка ILG-30 </t>
  </si>
  <si>
    <t xml:space="preserve">Горелка ILG-8 </t>
  </si>
  <si>
    <t xml:space="preserve">Блок регулирования газовой горелки Dungs VB-DLE DUNGS MB-DLE407B01 S22 </t>
  </si>
  <si>
    <t xml:space="preserve">Аккумуляторы BOSCH -60 А    12 В  Аккумуляторы BOSCH -60 А    12 В  </t>
  </si>
  <si>
    <t xml:space="preserve">Аккумуляторы 6СТ-75А    12 В Аккумуляторы 6СТ-75А    12 В </t>
  </si>
  <si>
    <t xml:space="preserve">Аккумуляторная батарея BOSCH 190А  Аккумуляторная батарея BOSCH 190А  </t>
  </si>
  <si>
    <t xml:space="preserve">Зарядное устройство BOSCH C-7 (Кожасай) Зарядное устройство BOSCH C-7 (Кожасай) </t>
  </si>
  <si>
    <t xml:space="preserve">Автоматический выключатель типа АЕ 63А Автоматический выключатель типа АЕ 63А </t>
  </si>
  <si>
    <t xml:space="preserve">Автоматические выключатели  160А ,250А ( по 5 шт) Автоматические выключатели  160А ,250А ( по 5 шт) </t>
  </si>
  <si>
    <t xml:space="preserve">Автоматический выключатель  ВА 47-63-трехполюсной -6,10,16,25,32А,50,63,100 А,(по 3 шт) Автоматический выключатель  ВА 47-63-трехполюсной -6,10,16,25,32А,50,63,100 А,(по 3 шт) </t>
  </si>
  <si>
    <t xml:space="preserve">Блок UPS: тип - INELT Smart Unit 600M; мощность 600 ватт. Блок UPS: тип - INELT Smart Unit 600M; мощность 600 ватт. </t>
  </si>
  <si>
    <t xml:space="preserve">Биоакустический отпугиватель птиц PIR SONIC BIRDCHASER  Биоакустический отпугиватель птиц PIR SONIC BIRDCHASER  </t>
  </si>
  <si>
    <t xml:space="preserve">Выключатель бытовой наружней установки 1 клавишный Выключатель бытовой наружней установки 1 клавишный </t>
  </si>
  <si>
    <t xml:space="preserve">Выключатель бытовой наружней установки 2 клавишный Выключатель бытовой наружней установки 2 клавишный </t>
  </si>
  <si>
    <t xml:space="preserve">Выключатель бытовой внутренней установки 1 клавишный Выключатель бытовой внутренней установки 1 клавишный </t>
  </si>
  <si>
    <t xml:space="preserve">Выключатель бытовой внутренней установки 2 клавишный Выключатель бытовой внутренней установки 2 клавишный </t>
  </si>
  <si>
    <t xml:space="preserve">Выключатель автоматический  АП-50 трехполюсной-50А Выключатель автоматический  АП-50 трехполюсной-50А </t>
  </si>
  <si>
    <t xml:space="preserve">Выключатель автоматический  АП-50 трехполюсной-25А Выключатель автоматический  АП-50 трехполюсной-25А </t>
  </si>
  <si>
    <t xml:space="preserve">Выключатель автоматический ВА51Г 25-3  400 10Р00УХЛ3 0,8 А Выключатель автоматический ВА51Г 25-3  400 10Р00УХЛ3 0,8 А </t>
  </si>
  <si>
    <t xml:space="preserve">Автоматический выключатель однополюсной серии ВА47-29 10А,16А,25А,32А по 6шт каждый Автоматический выключатель однополюсной серии ВА47-29 10А,16А,25А,32А по 6шт каждый </t>
  </si>
  <si>
    <t xml:space="preserve">Вилка бытовая 16А 250В ("евро" с заземляющим контактом) Вилка бытовая 16А 250В ("евро" с заземляющим контактом) </t>
  </si>
  <si>
    <t xml:space="preserve">Дроссель 250 Вт для светильников РКУ-21 Дроссель 250 Вт для светильников РКУ-22 </t>
  </si>
  <si>
    <t xml:space="preserve">Дроссель 400 Вт для светильников ДнАТ Дроссель 400 Вт для светильников ДнАТ </t>
  </si>
  <si>
    <t xml:space="preserve">Электронный пускорегулируемый аппарат                          ЭПРА ЕВ-Т8-236-ЕА2С TDM Электронный пускорегулируемый аппарат                          ЭПРА ЕВ-Т8-236-ЕА2С TDM </t>
  </si>
  <si>
    <t xml:space="preserve">Электронный пускорегулируемый аппарат                                   ЭПРА  ЕВ-Т8-218-ЕА2 TDM Электронный пускорегулируемый аппарат                                   ЭПРА  ЕВ-Т8-218-ЕА2 TDM </t>
  </si>
  <si>
    <t xml:space="preserve">Обогреватель взрывозащищенный ОВЭТ-4 Обогреватель взрывозащищенный ОВЭТ-5 </t>
  </si>
  <si>
    <t xml:space="preserve">Предохранители высоковольтные ПК-70,  от 10А-63 А         (по 3 комплекта)  Предохранители высоковольтные ПК-70,  от 10А-63 А         (по 3 комплекта)  </t>
  </si>
  <si>
    <t xml:space="preserve">Предохранители высоковольтные ПТ1.1-10-10-31,5уЗ 10кВ 10А Предохранители высоковольтные ПТ1.1-10-10-31,5уЗ 10кВ 10А </t>
  </si>
  <si>
    <t xml:space="preserve">Предохранители высоковольтные ПТ-1.1-6-5 20УЗ 6кВ 5А Предохранители высоковольтные ПТ-1.1-6-5 20УЗ 6кВ 5А </t>
  </si>
  <si>
    <t xml:space="preserve">Предохранитель высоковольтный ПТ-1.3-6-80-31,5УЗ 6кВ 80А (Спаренный) Предохранитель высоковольтный ПТ-1.3-6-80-31,5УЗ 6кВ 80А (Спаренный) </t>
  </si>
  <si>
    <t xml:space="preserve">Предохранители высоковольтные ПТ-1.1-10-20-12,5УЗ 6кВ 20А Предохранители высоковольтные ПТ-1.1-10-20-12,5УЗ 6кВ 20А </t>
  </si>
  <si>
    <t xml:space="preserve">Прожектор ИО-1000 Прожектор ИО-1000 </t>
  </si>
  <si>
    <t xml:space="preserve">Прожектор ЖО-250 (лампа ДНАТ) в комплекте с лампами Osram NAV-E Прожектор ЖО-250 (лампа ДНАТ) в комплекте с лампами Osram NAV-E </t>
  </si>
  <si>
    <t xml:space="preserve">Патрон карболитовый Е27 и патрон фарфоровый Е27 (по 50 штук каждый) Патрон карболитовый Е27 и патрон фарфоровый Е27 (по 50 штук каждый) </t>
  </si>
  <si>
    <t xml:space="preserve">Подшипник закрытый шариковый радиальный 6212 SKF  Подшипник закрытый шариковый радиальный 6212 SKF  </t>
  </si>
  <si>
    <t xml:space="preserve">Подшипник закрытый шариковый радиальный 6209 SKF  Подшипник закрытый шариковый радиальный 6209 SKF  </t>
  </si>
  <si>
    <t xml:space="preserve">Подшипник закрытый шариковый радиальный 217 Подшипник закрытый шариковый радиальный 217 </t>
  </si>
  <si>
    <t xml:space="preserve">Подшипник закрытый шариковый радиальный 317 Подшипник закрытый шариковый радиальный 317 </t>
  </si>
  <si>
    <t xml:space="preserve">Подшипник закрытый шариковый радиальный 6306 SKF  Подшипник закрытый шариковый радиальный 6306 SKF  </t>
  </si>
  <si>
    <t xml:space="preserve">Подшипник закрытый шариковый радиальный 6308 SKF Подшипник закрытый шариковый радиальный 6308 SKF </t>
  </si>
  <si>
    <t xml:space="preserve">Подшипник закрытый шариковый радиальный 6309 SKF Подшипник закрытый шариковый радиальный 6309 SKF </t>
  </si>
  <si>
    <t xml:space="preserve">Подшипник закрытый шариковый радиальный 6310 SKF Подшипник закрытый шариковый радиальный 6310 SKF </t>
  </si>
  <si>
    <t xml:space="preserve">Подшипник закрытый шариковый радиальный 6311 SKF Подшипник закрытый шариковый радиальный 6311 SKF </t>
  </si>
  <si>
    <t xml:space="preserve">Подшипник закрытый шариковый радиальный 6312 SKF Подшипник закрытый шариковый радиальный 6312 SKF </t>
  </si>
  <si>
    <t xml:space="preserve">Подшипник закрытый шариковый радиальный 6314 SKF Подшипник закрытый шариковый радиальный 6314 SKF </t>
  </si>
  <si>
    <t xml:space="preserve">Подшипник закрытый шариковый радиальный 6315 SKF Подшипник закрытый шариковый радиальный 6315 SKF </t>
  </si>
  <si>
    <t xml:space="preserve">Подшипник закрытый шариковый радиальный 6317 SKF Подшипник закрытый шариковый радиальный 6317 SKF </t>
  </si>
  <si>
    <t xml:space="preserve">Подшипник закрытый шариковый радиальный 6320 SKF Подшипник закрытый шариковый радиальный 6320 SKF </t>
  </si>
  <si>
    <t xml:space="preserve">Подшипник закрытый шариковый радиальный 6322 SKF Подшипник закрытый шариковый радиальный 6322 SKF </t>
  </si>
  <si>
    <t xml:space="preserve">Подшипник закрытый шариковый радиальный 202 SKF Подшипник закрытый шариковый радиальный 202 SKF </t>
  </si>
  <si>
    <t xml:space="preserve">Подшипник закрытый шариковый радиальный 203 SKF Подшипник закрытый шариковый радиальный 203 SKF </t>
  </si>
  <si>
    <t xml:space="preserve">Подшипник закрытый шариковый радиальный 6302 SKF Подшипник закрытый шариковый радиальный 6302 SKF </t>
  </si>
  <si>
    <t xml:space="preserve">Подшипник закрытый шариковый радиальный 204 SKF Подшипник закрытый шариковый радиальный 204 SKF </t>
  </si>
  <si>
    <t xml:space="preserve">Подшипник закрытый шариковый радиальный 206 SKF Подшипник закрытый шариковый радиальный 206 SKF </t>
  </si>
  <si>
    <t xml:space="preserve">Подшипник закрытый шариковый радиальный 205 SKF Подшипник закрытый шариковый радиальный 205 SKF </t>
  </si>
  <si>
    <t xml:space="preserve">Подшипник закрытый шариковый радиальный 314 SKF Подшипник закрытый шариковый радиальный 314 SKF </t>
  </si>
  <si>
    <t xml:space="preserve">Подшипник закрытый шариковый радиальный 315 SKF Подшипник закрытый шариковый радиальный 315 SKF </t>
  </si>
  <si>
    <t xml:space="preserve">Подшипник открытый роликовый однорядный  2317 SKF  Подшипник открытый роликовый однорядный  2317 SKF  </t>
  </si>
  <si>
    <t xml:space="preserve">Розетка одинарная наруж. установки (евростандарт) Розетка одинарная наруж. установки (евростандарт) </t>
  </si>
  <si>
    <t xml:space="preserve">Розетка двойная наруж. установки (евростандарт) Розетка двойная наруж. установки (евростандарт) </t>
  </si>
  <si>
    <t xml:space="preserve">Светильник ВАД61-РТ.Л.-125 Светильник ВАД61-РТ.Л.-126 </t>
  </si>
  <si>
    <t xml:space="preserve">Светильник ЛБ 4х18 с лампами Светильник ЛБ 4х18 с лампами </t>
  </si>
  <si>
    <t xml:space="preserve">Светильник ЛБ 2х36 с лампами Светильник ЛБ 2х36 с лампами </t>
  </si>
  <si>
    <t xml:space="preserve">Светильник  ЛБ-2х18 с лампами Светильник  ЛБ-2х18 с лампами </t>
  </si>
  <si>
    <t xml:space="preserve">Прожектор СДО 150вт LED IP-65 Прожектор СДО 150вт LED IP-66 </t>
  </si>
  <si>
    <t xml:space="preserve">Светильник РКУ-250 Светильник РКУ-251 </t>
  </si>
  <si>
    <t xml:space="preserve">Светильник EVA101-70HPNA,  70 Вт, 230 В, с лампами Светильник EVA101-70HPNA,  70 Вт, 230 В, с лампами </t>
  </si>
  <si>
    <t xml:space="preserve">Светильник Lena -077 Светильник Lena -077 </t>
  </si>
  <si>
    <t xml:space="preserve">Наконечники медные от 16 до 90мм2 (по 15 шт. каждый) Наконечники медные от 16 до 90мм2 (по 15 шт. каждый) </t>
  </si>
  <si>
    <t xml:space="preserve">Наконечники медные  от 95 до 185 мм2 (по 20 шт. каждый) Наконечники медные  от 95 до 185 мм2 (по 20 шт. каждый) </t>
  </si>
  <si>
    <t xml:space="preserve">Пускатель электромагнитный  с тепловым реле 0-й величины КМН-6,3А 230В/АС3 Пускатель электромагнитный  с тепловым реле 0-й величины КМН-6,3А 230В/АС4 </t>
  </si>
  <si>
    <t xml:space="preserve">Пускатель электромагнитный  с тепловым реле 1-й величины КМН-12А 230В/АС3 Пускатель электромагнитный  с тепловым реле 1-й величины КМН-12А 230В/АС4 </t>
  </si>
  <si>
    <t xml:space="preserve">Пускатель электромагнитный  с тепловым реле 1-й величины КМН-18А 230В/АС3 Пускатель электромагнитный  с тепловым реле 1-й величины КМН-18А 230В/АС4 </t>
  </si>
  <si>
    <t xml:space="preserve">Пускатель электромагнитный  с тепловым реле 2-й величины КМН-25А 230В/АС3 Пускатель электромагнитный  с тепловым реле 2-й величины КМН-25А 230В/АС4 </t>
  </si>
  <si>
    <t xml:space="preserve">Пускатель электромагнитный  с тепловым реле 2-й величины КМН-32А 230В/АС3 Пускатель электромагнитный  с тепловым реле 2-й величины КМН-32А 230В/АС4 </t>
  </si>
  <si>
    <t xml:space="preserve">Пускатель электромагнитный ПМ12100150У3В 160-250А Пускатель электромагнитный ПМ12100150У3В 160-250А </t>
  </si>
  <si>
    <t xml:space="preserve">Пускатель электромагнитный  с тепловым реле 3-й величины КМН-40,50А 230В/АС3 (по 5шт.) Пускатель электромагнитный  с тепловым реле 3-й величины КМН-40,50А 230В/АС3 (по 5шт.) </t>
  </si>
  <si>
    <t xml:space="preserve">Пускатель электромагнитный  с тепловым реле 4-й величиныПМА-65А 230В/АС3  Пускатель электромагнитный  с тепловым реле 4-й величиныПМА-65А 230В/АС4 </t>
  </si>
  <si>
    <t xml:space="preserve">Пускатель электромагнитный  с тепловым реле 5-й величины ПМА-100А 230В/АС3  Пускатель электромагнитный  с тепловым реле 5-й величины ПМА-100А 230В/АС4 </t>
  </si>
  <si>
    <t xml:space="preserve">Пускатель электромагнитный  с тепловым реле 6-й величины КМН-160А 230В/АС3  Пускатель электромагнитный  с тепловым реле 6-й величины КМН-160А 230В/АС4 </t>
  </si>
  <si>
    <t xml:space="preserve">Рубильник ВР-250, ВР-400 (по 3 шт.) Рубильник ВР-250, ВР-400 (по 3 шт.) </t>
  </si>
  <si>
    <t xml:space="preserve">Разъединитель РЛНД-10 в сборе  Разъединитель РЛНД-10 в сборе  </t>
  </si>
  <si>
    <t xml:space="preserve">Светочувствительный выключатель GALAX LSS кат.№LSS 11 В комплекте с фотоэлементом, кабелем. General Elektrik Светочувствительный выключатель GALAX LSS кат.№LSS 11 В комплекте с фотоэлементом, кабелем. General Elektrik </t>
  </si>
  <si>
    <t xml:space="preserve">Фотоэлемент кат№ LSS LDR  General Elektrik Фотоэлемент кат№ LSS LDR  General Elektrik </t>
  </si>
  <si>
    <t xml:space="preserve">Щит с монтажной панелью серии ЩМП 500х400х150 TDM IP 66 Щит с монтажной панелью серии ЩМП 500х400х150 TDM IP 67 </t>
  </si>
  <si>
    <t xml:space="preserve">Конвектор настенный Ballu plaza ARC BEPA/E2000 Конвектор настенный Ballu plaza ARC BEPA/E2000 </t>
  </si>
  <si>
    <t xml:space="preserve">Плата GSD 3 + Type PT00878 PC61910P072B3 Плата GSD 3 + Type PT00878 PC61910P072B3 </t>
  </si>
  <si>
    <t xml:space="preserve">Плата Interface Board TIC 10590 Плата Interface Board TIC 10590 </t>
  </si>
  <si>
    <t xml:space="preserve">Плата XIO Ser.№31203089027 Плата XIO Ser.№31203089027 </t>
  </si>
  <si>
    <t xml:space="preserve">Плата PDM Ser.№AB09090059 Плата PDM Ser.№AB09090059 </t>
  </si>
  <si>
    <t xml:space="preserve">Предохранитель PC91UF15C160TF Ferraz Shawmut Semiconductor 1500V  AC 160A Предохранитель PC91UF15C160TF Ferraz Shawmut Semiconductor 1500V  AC 160A </t>
  </si>
  <si>
    <t xml:space="preserve">Магнитный пускатель постоянного тока 24В CA4KN 22BW3 Shneider Elektrik  Магнитный пускатель постоянного тока 24В CA4KN 22BW3 Shneider Elektrik  </t>
  </si>
  <si>
    <t xml:space="preserve">Sepam ТН-35кВ Sloud XXX JXX XNT 59624-B21 Busbar RUS20v4.7 (v10.01) Sepam ТН-35кВ Sloud XXX JXX XNT 59624-B21 Busbar RUS20v4.7 (v10.01) </t>
  </si>
  <si>
    <t xml:space="preserve">Выпрямитель CORDEX CXRF 220-4,4kW Выпрямитель CORDEX CXRF 220-4,4kW </t>
  </si>
  <si>
    <t xml:space="preserve">Реле Finder 55.34.9.220.0040 Реле Finder 55.34.9.220.0040 </t>
  </si>
  <si>
    <t xml:space="preserve">Реле Finder 55.34.8.110.0050 Реле Finder 55.34.8.110.0050 </t>
  </si>
  <si>
    <t xml:space="preserve">Батарейки на Mikom 3,6V фирмы Tadiran тип SL-350 PEXH Батарейки на Mikom 3,6V фирмы Tadiran тип SL-350 PEXH </t>
  </si>
  <si>
    <t xml:space="preserve">Зажим плашечный ПА-3-2 трех болтовый аллюминивый Зажим плашечный ПА-3-2 трех болтовый аллюминивый </t>
  </si>
  <si>
    <t xml:space="preserve">Кронштеин для креления укосины У4 Кронштеин для креления укосины У4 </t>
  </si>
  <si>
    <t xml:space="preserve">Зажим натяжной НБ-3-6 в комплекте Зажим натяжной НБ-3-6 в комплекте </t>
  </si>
  <si>
    <t xml:space="preserve">Герметик  термостойкий для герметизации вводов  барно э/д по 100 грамм в тюбике  Герметик  термостойкий для герметизации вводов  барно э/д по 100 грамм в тюбике  </t>
  </si>
  <si>
    <t xml:space="preserve">Меднографитовые щетки ЭГ-74 Меднографитовые щетки ЭГ-74 </t>
  </si>
  <si>
    <t xml:space="preserve">Модем: тип – D-Link  DES-1008D. Модем: тип – D-Link  DES-1008D. </t>
  </si>
  <si>
    <t xml:space="preserve">Ограничитель перенапряжения ОПН-6/6,9  (4 комп) Ограничитель перенапряжения ОПН-6/6,9  (4 комп) </t>
  </si>
  <si>
    <t xml:space="preserve"> PSSA8B2501056 Rew A8W блок питания  PSSA8B2501056 Rew A8W блок питания </t>
  </si>
  <si>
    <t xml:space="preserve">Устройств сбора и передачи данных RTU-325 L Устройств сбора и передачи данных RTU-325 L </t>
  </si>
  <si>
    <t xml:space="preserve">Трансформаторы тока  0,4кВ от 300/5  до 400/5 - по  комплекта (в одном комплекте - 3 шт.) Трансформаторы тока  0,4кВ от 300/5  до 400/5 - по  комплекта (в одном комплекте - 3 шт.) </t>
  </si>
  <si>
    <t xml:space="preserve">Кнопка КУ-91, КУ-92  по 10 шт Кнопка КУ-91, КУ-92  по 10 шт </t>
  </si>
  <si>
    <t xml:space="preserve">Индикатор коротокого замыкания (ИКЗ) в сетях 6-35 кВ Индикатор коротокого замыкания (ИКЗ) в сетях 6-35 кВ </t>
  </si>
  <si>
    <t xml:space="preserve">Кабель греющий "Термон" 37Вт/м Кабель греющий "Термон" 37Вт/м </t>
  </si>
  <si>
    <t xml:space="preserve">Кабель ВВГ 4х2,5  Кабель ВВГ 4х2,5  </t>
  </si>
  <si>
    <t xml:space="preserve">Кабель ВВГ 4х4  Кабель ВВГ 4х4  </t>
  </si>
  <si>
    <t xml:space="preserve">Кабель ВВГ 4х6  Кабель ВВГ 4х6  </t>
  </si>
  <si>
    <t xml:space="preserve">Кабель ВВГ 4х10  Кабель ВВГ 4х10  </t>
  </si>
  <si>
    <t xml:space="preserve">Кабель ВВГ  4х25 Кабель ВВГ  4х25 </t>
  </si>
  <si>
    <t xml:space="preserve">Кабель КГ-3х1,5 Кабель КГ-3х1,5 </t>
  </si>
  <si>
    <t xml:space="preserve">Кабель КГ 2х2,5  Кабель КГ 2х2,5  </t>
  </si>
  <si>
    <t xml:space="preserve">Кабель КГ 4х4 Кабель КГ 4х4 </t>
  </si>
  <si>
    <t xml:space="preserve">Кабель КВВГ-4х1,5 Кабель КВВГ-4х1,5 </t>
  </si>
  <si>
    <t xml:space="preserve">Кабель ВВГ- 4х16 Кабель ВВГ- 4х16 </t>
  </si>
  <si>
    <t xml:space="preserve">Кабель ВВГ-4х50 Кабель ВВГ-4х50 </t>
  </si>
  <si>
    <t xml:space="preserve">Антикоррозийный Болт М6 L=40 мм Антикоррозийный Болт М6 L=40 мм </t>
  </si>
  <si>
    <t xml:space="preserve">Антикоррозийная Гайка  М6 Антикоррозийная Гайка  М6 </t>
  </si>
  <si>
    <t xml:space="preserve">Антикоррозийный Болт с М8 L=50 мм Антикоррозийный Болт с М8 L=50 мм </t>
  </si>
  <si>
    <t xml:space="preserve">Антикоррозийная Гайка М8 Антикоррозийная Гайка М8 </t>
  </si>
  <si>
    <t xml:space="preserve">Антикоррозийный Болт с М10 L=50 мм Антикоррозийный Болт с М10 L=50 мм </t>
  </si>
  <si>
    <t xml:space="preserve">Антикоррозийная Гайка М10  Антикоррозийная Гайка М10  </t>
  </si>
  <si>
    <t xml:space="preserve">Антикоррозийный Болт с М12 L=50 мм Антикоррозийный Болт с М12 L=50 мм </t>
  </si>
  <si>
    <t xml:space="preserve">Антикоррозийный Гайка М12 Антикоррозийный Гайка М12 </t>
  </si>
  <si>
    <t xml:space="preserve">Антикоррозийные Шайбы 7х12;9х17;11х22;13х22 каждый по 5кг. Антикоррозийные Шайбы 7х12;9х17;11х22;13х22 каждый по 5кг. </t>
  </si>
  <si>
    <t xml:space="preserve">Удлинитель переносной на барабане с тремя розетками - 50 метров Удлинитель переносной на барабане с тремя розетками - 50 метров </t>
  </si>
  <si>
    <t xml:space="preserve">Металлорукав РЗ-Ц- в ПВХ изоляции нг-25 черный  (20) Металлорукав РЗ-Ц- в ПВХ изоляции нг-25 черный  (20) </t>
  </si>
  <si>
    <t xml:space="preserve">Металлорукав РЗ-Ц- в ПВХ изоляции нг-32 черный  (20) Металлорукав РЗ-Ц- в ПВХ изоляции нг-32 черный  (20) </t>
  </si>
  <si>
    <t xml:space="preserve">Бронешланг Д50, 60, 70 (по 40 м каждый) Бронешланг Д50, 60, 70 (по 40 м каждый) </t>
  </si>
  <si>
    <t xml:space="preserve">Бронешланг Д15, 20, 30, 40 (по 50 м каждый) Бронешланг Д15, 20, 30, 40 (по 50 м каждый) </t>
  </si>
  <si>
    <t xml:space="preserve">DIN-рейка DIN-рейка </t>
  </si>
  <si>
    <t xml:space="preserve">Натриевые лампы ДНаТ Osram NAV-E Натриевые лампы ДНаТ Osram NAV-E </t>
  </si>
  <si>
    <t xml:space="preserve">Лампа накаливания 60 Вт Лампа накаливания 60 Вт </t>
  </si>
  <si>
    <t xml:space="preserve">Лампа накаливания 100 Вт Лампа накаливания 100 Вт </t>
  </si>
  <si>
    <t xml:space="preserve">Лампа энергосберегающая 35Вт (Желтого цвета) Лампа энергосберегающая 35Вт (Желтого цвета) </t>
  </si>
  <si>
    <t xml:space="preserve">Лампа светодидная А60-15Вт-220в-4000К Лампа светодидная А60-15Вт-220в-4000К </t>
  </si>
  <si>
    <t xml:space="preserve">Лампа ЛН-500 Вт Лампа ЛН-500 Вт </t>
  </si>
  <si>
    <t xml:space="preserve">Лампа галогенная КГ-1000 (пр-во Россия) Лампа галогенная КГ-1000 (пр-во Россия) </t>
  </si>
  <si>
    <t xml:space="preserve">Лампа ДРЛ-250 Лампа ДРЛ-250 </t>
  </si>
  <si>
    <t xml:space="preserve">ЛБ-18 ЛБ-18 </t>
  </si>
  <si>
    <t xml:space="preserve">Лампа ЛБ-40 Лампа ЛБ-40 </t>
  </si>
  <si>
    <t xml:space="preserve">Лампа ЛБ-80 Лампа ЛБ-80 </t>
  </si>
  <si>
    <t xml:space="preserve">Лампа ВЭЛ-Д 2х2 42Вт IP-65 цоколь GR 10g  спираль Лампа ВЭЛ-Д 2х2 42Вт IP-65 цоколь GR 10g  спираль </t>
  </si>
  <si>
    <t xml:space="preserve">Лента изоляционная ПВХ Лента изоляционная ПВХ </t>
  </si>
  <si>
    <t xml:space="preserve">Лампа - Mitsubishi VS-50XLF50LA Лампа - Mitsubishi VS-50XLF50LA </t>
  </si>
  <si>
    <t xml:space="preserve">Лампа энергосбережения 20Вт  на цоколь Е27  Лампа энергосбережения 20Вт  на цоколь Е27  </t>
  </si>
  <si>
    <t xml:space="preserve">Диэлектрические перчатки бесшовные Диэлектрические перчатки бесшовные </t>
  </si>
  <si>
    <t xml:space="preserve">Диэлектрические коврики Диэлектрические коврики </t>
  </si>
  <si>
    <t xml:space="preserve">Уголок 4х40х40 Уголок 4х40х40 </t>
  </si>
  <si>
    <t xml:space="preserve">Полоса металлическая 4х40 для контура заземления  Полоса металлическая 4х40 для контура заземления  </t>
  </si>
  <si>
    <t xml:space="preserve">Прут гладкий Д16 Прут гладкий Д16 </t>
  </si>
  <si>
    <t xml:space="preserve">Колпачки К-6 под изолятор ШФ-20 Колпачки К-6 под изолятор ШФ-20 </t>
  </si>
  <si>
    <t xml:space="preserve">Изолятор ШФ-20  Изолятор ШФ-20  </t>
  </si>
  <si>
    <t xml:space="preserve"> Изолятор ПС-70  Изолятор ПС-70 </t>
  </si>
  <si>
    <t xml:space="preserve">Стартер S2 4-22Вт 110-220В мед.контакты Стартер S2 4-22Вт 110-220В мед.контакты </t>
  </si>
  <si>
    <t xml:space="preserve">Стартер S10 4-80Вт 220-240В мед.контакты Стартер S10 4-80Вт 220-240В мед.контакты </t>
  </si>
  <si>
    <t xml:space="preserve">Шурупы саморезы: 3х15; 3х25; 3х35; 3х50 (металл на металл по 4 кг каждый) Шурупы саморезы: 3х15; 3х25; 3х35; 3х50 (металл на металл по 4 кг каждый) </t>
  </si>
  <si>
    <t xml:space="preserve">Счетчик электрической энергии электронный 3х230/400 В  5(7,5) А Счетчик электрической энергии электронный 3х230/400 В  5(7,5) А </t>
  </si>
  <si>
    <t xml:space="preserve">Саморез по дереву, 3х40 Саморез по дереву, 3х40 </t>
  </si>
  <si>
    <t xml:space="preserve">Саморез по металлу, 3х45 Саморез по металлу, 3х45 </t>
  </si>
  <si>
    <t xml:space="preserve">Трубка термоусаживаемая ТУТ 16/8   ТУ2247-002-75457705-2006 Трубка термоусаживаемая ТУТ 16/8   ТУ2247-002-75457705-2006 </t>
  </si>
  <si>
    <t xml:space="preserve">Трубка термоусаживаемая ТУТ25/12,5    ТУ2247-002-75457705-2006 Трубка термоусаживаемая ТУТ25/12,5    ТУ2247-002-75457705-2006 </t>
  </si>
  <si>
    <t xml:space="preserve">Хомут нейлоновый 3х200, 3.6х350 черный  по 500 шт каждый Хомут нейлоновый 3х200, 3.6х350 черный  по 500 шт каждый </t>
  </si>
  <si>
    <t xml:space="preserve">Хомут для крепления траверсов ТМ-24 с гайками Хомут для крепления траверсов ТМ-24 с гайками </t>
  </si>
  <si>
    <t xml:space="preserve">Замок висячий Замок висячий </t>
  </si>
  <si>
    <t xml:space="preserve">Заградительная лента (100м) Заградительная лента (100м) </t>
  </si>
  <si>
    <t xml:space="preserve">Зажим  НБМ (крокодил) Зажим  НБМ (крокодил) </t>
  </si>
  <si>
    <t xml:space="preserve">Знаки и плакаты предуприждающие: «Осторожно», «Электрическое напряжение» «Стой напряжение», «Испытание опасно для жизни», «Не влезай убьет!» по 50 шт Знаки и плакаты предуприждающие: «Осторожно», «Электрическое напряжение» «Стой напряжение», «Испытание опасно для жизни», «Не влезай убьет!» по 50 шт </t>
  </si>
  <si>
    <t xml:space="preserve">Метизы на 24(гайки, шайбы)  Метизы на 24(гайки, шайбы)  </t>
  </si>
  <si>
    <t xml:space="preserve">Траверса ТМ-6 Траверса ТМ-6 </t>
  </si>
  <si>
    <t xml:space="preserve">Траверса повышенная ТС-1 Траверса повышенная ТС-1 </t>
  </si>
  <si>
    <t xml:space="preserve">Текстолит 1000х1000х4 мм. Текстолит 1000х1000х4 мм. </t>
  </si>
  <si>
    <t xml:space="preserve">Разрядник РВО-6кВ Разрядник РВО-6кВ </t>
  </si>
  <si>
    <t xml:space="preserve">Диэлектрический боты  Диэлектрический боты  </t>
  </si>
  <si>
    <t xml:space="preserve">Алюминевая лента ЛАМС  Алюминевая лента ЛАМС  </t>
  </si>
  <si>
    <t xml:space="preserve">Гетинакс 1000х1000х4 Гетинакс 1000х1000х4 </t>
  </si>
  <si>
    <t xml:space="preserve">Концевая заделка  термокабеля (клеевой) Концевая заделка  термокабеля (клеевой) </t>
  </si>
  <si>
    <t xml:space="preserve">Распределитеьлная коробка JB-EX-20  Распределитеьлная коробка JB-EX-20  </t>
  </si>
  <si>
    <t xml:space="preserve">Кабель-лоток пластмассовый, ширина 20х30 мм, 25х20 мм по 250 метр каждый Кабель-лоток пластмассовый, ширина 20х30 мм, 25х20 мм по 250 метр каждый </t>
  </si>
  <si>
    <t xml:space="preserve">Кабельный лоток перфорированный LMP50H50. Кабельный лоток перфорированный LMP50H50. </t>
  </si>
  <si>
    <t xml:space="preserve">Кабельный лоток перфорированный LMP100H50 Кабельный лоток перфорированный LMP100H50 </t>
  </si>
  <si>
    <t xml:space="preserve">Плакаты запрещающие:  «Не включать работают люди»», «Не включать работы на линии», «Не открывать работают люди»- по 20 шт Плакаты запрещающие:  «Не включать работают люди»», «Не включать работы на линии», «Не открывать работают люди»- по 20 шт </t>
  </si>
  <si>
    <t xml:space="preserve">Плакаты предписывающие: «Работать здесь», «Влезать здесь» по 20 шт Плакаты предписывающие: «Работать здесь», «Влезать здесь» по 20 шт </t>
  </si>
  <si>
    <t xml:space="preserve">Плакат указательный: «Заземлено» Плакат указательный: «Заземлено» </t>
  </si>
  <si>
    <t xml:space="preserve">Дорожные ж/б плиты покрасшенные гидроизоляционной краской. Для ОРУ П/С.  размер- 900х500х60 Дорожные ж/б плиты покрасшенные гидроизоляционной краской. Для ОРУ П/С.  размер- 900х500х60 </t>
  </si>
  <si>
    <t xml:space="preserve">Маслостойкие сальники для трансформаторов 25кВА – 400кВА  Маслостойкие сальники для трансформаторов 25кВА – 400кВА  </t>
  </si>
  <si>
    <t xml:space="preserve">Наждачная бумага -0, 1, 2  по 10 п/м Наждачная бумага -0, 1, 2  по 10 п/м </t>
  </si>
  <si>
    <t xml:space="preserve">Штанга для наложения ПЗ ШЗП-35кВ  Штанга для наложения ПЗ ШЗП-35кВ  </t>
  </si>
  <si>
    <t xml:space="preserve">Штанга для наложения ПЗ ШЗП-6кВ  Штанга для наложения ПЗ ШЗП-6кВ  </t>
  </si>
  <si>
    <t xml:space="preserve">Шланг для полива ф 20   Шланг для полива ф 20   </t>
  </si>
  <si>
    <t xml:space="preserve">Лак изоляционный Лак изоляционный </t>
  </si>
  <si>
    <t xml:space="preserve">Эмаль алкидно-уретановая ПФ-ФЕРРА-ЖД-АУ-1004 ТУ2312-010-40898471-2003 красная Эмаль алкидно-уретановая ПФ-ФЕРРА-ЖД-АУ-1004 ТУ2312-010-40898471-2003 красная </t>
  </si>
  <si>
    <t xml:space="preserve">Эмаль алкидно-уретановая ПФ-ФЕРРА-ЖД-АУ-1004 ТУ2312-010-40898471-2003 серая Эмаль алкидно-уретановая ПФ-ФЕРРА-ЖД-АУ-1004 ТУ2312-010-40898471-2003 серая </t>
  </si>
  <si>
    <t xml:space="preserve">Эмаль алкидно-уретановая ПФ-ФЕРРА-ЖД-АУ-1004 ТУ2312-010-40898471-2003 черная Эмаль алкидно-уретановая ПФ-ФЕРРА-ЖД-АУ-1004 ТУ2312-010-40898471-2003 черная </t>
  </si>
  <si>
    <t xml:space="preserve">Эмаль алкидно-уретановая ПФ-ФЕРРА-ЖД-АУ-1004 ТУ2312-010-40898471-2003 желтая Эмаль алкидно-уретановая ПФ-ФЕРРА-ЖД-АУ-1004 ТУ2312-010-40898471-2003 желтая </t>
  </si>
  <si>
    <t xml:space="preserve">Эмаль алкидно-уретановая ПФ-ФЕРРА-ЖД-АУ-1004 ТУ2312-010-40898471-2003 зеленая Эмаль алкидно-уретановая ПФ-ФЕРРА-ЖД-АУ-1004 ТУ2312-010-40898471-2003 зеленая </t>
  </si>
  <si>
    <t xml:space="preserve">Эмаль алкидно-уретановая ПФ-ФЕРРА-ЖД-АУ-1004 ТУ2312-010-40898471-2003 голубая Эмаль алкидно-уретановая ПФ-ФЕРРА-ЖД-АУ-1004 ТУ2312-010-40898471-2003 голубая </t>
  </si>
  <si>
    <t xml:space="preserve">Эмаль алкидно-уретановая ПФ-ФЕРРА-ЖД-АУ-1004 ТУ2312-010-40898471-2003 белая Эмаль алкидно-уретановая ПФ-ФЕРРА-ЖД-АУ-1004 ТУ2312-010-40898471-2003 белая </t>
  </si>
  <si>
    <t xml:space="preserve">Эмаль алкидно-уретановая ПФ-ФЕРРА-ЖД-АУ-1004 ТУ2312-010-40898471-2003 бежевая Эмаль алкидно-уретановая ПФ-ФЕРРА-ЖД-АУ-1004 ТУ2312-010-40898471-2003 бежевая </t>
  </si>
  <si>
    <t xml:space="preserve">Кисть малярная (ширина 10, 20, 30, 40, 50,100 мм) по10 шт. Кисть малярная (ширина 10, 20, 30, 40, 50,100 мм) по10 шт. </t>
  </si>
  <si>
    <t xml:space="preserve">Полотно обтирочное Полотно обтирочное </t>
  </si>
  <si>
    <t xml:space="preserve">Селикагель индикаторный (сигнальный) Селикагель индикаторный (сигнальный) </t>
  </si>
  <si>
    <t xml:space="preserve">Известь негашенная Известь негашенная </t>
  </si>
  <si>
    <t xml:space="preserve">Растворитель УАЙТ спирит Растворитель УАЙТ спирит </t>
  </si>
  <si>
    <t xml:space="preserve">Селикагель-абсорбент Селикагель-абсорбент </t>
  </si>
  <si>
    <t xml:space="preserve">Лак битумный  Лак битумный  </t>
  </si>
  <si>
    <t xml:space="preserve">Лестницы приставные и стремянки изолирующие стеклопластиковые. Лестницы приставные и стремянки изолирующие стеклопластиковые. </t>
  </si>
  <si>
    <t xml:space="preserve">Хомуты кабельные металлический(Стреп) 650мм Хомуты кабельные металлический(Стреп) 650мм </t>
  </si>
  <si>
    <t xml:space="preserve">Термокоробка - тип Е900\РТВ40   Мах V 550В  мах W 15,7кВт  Термокоробка - тип Е900\РТВ40   Мах V 550В  мах W 15,7кВт  </t>
  </si>
  <si>
    <t xml:space="preserve">Масло  VG32 
 Масло Mobil DTE Oil Light VG32 (для подшипников эл. двигателя "Wood Group")
 </t>
  </si>
  <si>
    <t xml:space="preserve">Патрон Е27 Керамический 220В Патрон Е27 Керамический 220В </t>
  </si>
  <si>
    <t xml:space="preserve">Выключатель одноклавишный ОУ IP-44 10А белый "ОРЕЛЬ" TDM Выключатель одноклавишный ОУ IP-44 10А белый "ОРЕЛЬ" TDM </t>
  </si>
  <si>
    <t xml:space="preserve">Выключатель двухклавишный ОУ IP-44 10А белый "ОРЕЛЬ" TDM Выключатель двухклавишный ОУ IP-44 10А белый "ОРЕЛЬ" TDM </t>
  </si>
  <si>
    <t xml:space="preserve">Аккумуляторные батареи 120А VARTA Аккумуляторные батареи 120А VARTA </t>
  </si>
  <si>
    <t xml:space="preserve">Аккумуляторные батареи 190А VARTA Аккумуляторные батареи 190А VARTA </t>
  </si>
  <si>
    <t xml:space="preserve">Стартер для люминисцентных ламп S2   4-22Вт 110-220В мед.контакты Стартер для люминисцентных ламп S2   4-22Вт 110-220В мед.контакты </t>
  </si>
  <si>
    <t xml:space="preserve">Стартер для люминисцентных ламп S10   4-80Вт 220-240В мед.контакты Стартер для люминисцентных ламп S10   4-80Вт 220-240В мед.контакты </t>
  </si>
  <si>
    <t xml:space="preserve">Дроссель лампы ДРЛ-125 125Q.220EP50V12-1 220V 50Hz 125W 1,2A Дроссель лампы ДРЛ-125 125Q.220EP50V12-1 220V 50Hz 125W 1,2A </t>
  </si>
  <si>
    <t xml:space="preserve">Дроссель для светильника ВАД61-РТ.Л250П 1И250ДРЛ44Н-003УХЛ2 ИЖЯН.675832.330ТУ 220В 2,15A 50гц Дроссель для светильника ВАД61-РТ.Л250П 1И250ДРЛ44Н-003УХЛ2 ИЖЯН.675832.330ТУ 220В 2,15A 50гц </t>
  </si>
  <si>
    <t xml:space="preserve">Предохранитель Bussmann 7.2кV WFNHA 63A Предохранитель Bussmann 7.2кV WFNHA 63A </t>
  </si>
  <si>
    <t xml:space="preserve">Предохранитель Bussmann 7.2кV WFNHA 200A Предохранитель Bussmann 7.2кV WFNHA 200A </t>
  </si>
  <si>
    <t xml:space="preserve">Предохранитель Bussmann 7.2кV WFNHA 100A Предохранитель Bussmann 7.2кV WFNHA 100A </t>
  </si>
  <si>
    <t xml:space="preserve">Предохранитель Bussmann 7.2кV WFNHA 1250A Предохранитель Bussmann 7.2кV WFNHA 1250A </t>
  </si>
  <si>
    <t xml:space="preserve">Предохранитель Bussmann 7.2кV WFNHA 630A Предохранитель Bussmann 7.2кV WFNHA 630A </t>
  </si>
  <si>
    <t xml:space="preserve">Предохранитель Bussmann250A. S. No 250FM Предохранитель Bussmann250A. S. No 250FM </t>
  </si>
  <si>
    <t xml:space="preserve">Предохранитель Bussmann350A. S. No 350FM Предохранитель Bussmann350A. S. No 350FM </t>
  </si>
  <si>
    <t xml:space="preserve">Предохранитель FR1 OAM 50V6, 10x38 6A. 1-120kA Предохранитель FR1 OAM 50V6, 10x38 6A. 1-120kA </t>
  </si>
  <si>
    <t xml:space="preserve">Предохранитель HF 14X51    2A,    415B                   Larsen &amp;Toubro Ltd Предохранитель HF 14X51    2A,    415B                   Larsen &amp;Toubro Ltd </t>
  </si>
  <si>
    <t xml:space="preserve">Предохранитель HF 14X51     6A,    415B                  Larsen &amp;Toubro Ltd Предохранитель HF 14X51     6A,    415B                  Larsen &amp;Toubro Ltd </t>
  </si>
  <si>
    <t xml:space="preserve">Предохранитель 6,9 URGL   690V ~   100A    Ferraz Shawmut Предохранитель 6,9 URGL   690V ~   100A    Ferraz Shawmut </t>
  </si>
  <si>
    <t xml:space="preserve">Предохранитель 6,9 URS 17/25   690V ~   25A    Ferraz Shawmut Предохранитель 6,9 URS 17/25   690V ~   25A    Ferraz Shawmut </t>
  </si>
  <si>
    <t xml:space="preserve">Предохранитель 6,9 URS 17/240    690V ~   40A  Ferraz Shawmut Предохранитель 6,9 URS 17/240    690V ~   40A  Ferraz Shawmut </t>
  </si>
  <si>
    <t xml:space="preserve">Предохранитель  Ferraz Shawmut ATMR2   1Amp 600VAC Предохранитель  Ferraz Shawmut ATMR2   1Amp 600VAC </t>
  </si>
  <si>
    <t xml:space="preserve">Предохранитель   Ferraz Shawmut ATMR2   2Amp 600VAC Предохранитель   Ferraz Shawmut ATMR2   2Amp 600VAC </t>
  </si>
  <si>
    <t xml:space="preserve">Предохранитель   Ferraz Shawmut ATMR4   4Amp 600VAC Предохранитель   Ferraz Shawmut ATMR4   4Amp 600VAC </t>
  </si>
  <si>
    <t xml:space="preserve">Предохранитель  Ferraz Shawmut ATMR10   10Amp 600VAC Предохранитель  Ferraz Shawmut ATMR10   10Amp 600VAC </t>
  </si>
  <si>
    <t xml:space="preserve">Предохранитель C&amp;G Elektrik         80A Предохранитель C&amp;G Elektrik         80A </t>
  </si>
  <si>
    <t xml:space="preserve">Предохранитель FS17A/B          2A Предохранитель FS17A/B          2A </t>
  </si>
  <si>
    <t xml:space="preserve">Предохранитель FS18         6 A Предохранитель FS18         6 A </t>
  </si>
  <si>
    <t xml:space="preserve">Предохранитель Littelfuse CCMR-40A Предохранитель Littelfuse CCMR-40A </t>
  </si>
  <si>
    <t xml:space="preserve">Предохранитель Littelfuse FLM - 1A Предохранитель Littelfuse FLM - 1A </t>
  </si>
  <si>
    <t xml:space="preserve">Предохранитель Littelfuse FLM - 2A Предохранитель Littelfuse FLM - 2A </t>
  </si>
  <si>
    <t xml:space="preserve">Предохранитель Littelfuse FLQ - 15A Предохранитель Littelfuse FLQ - 15A </t>
  </si>
  <si>
    <t xml:space="preserve">Предохранитель Ferraz ATM8 8A Предохранитель Ferraz ATM8 8A </t>
  </si>
  <si>
    <t xml:space="preserve">Подшипник закрытый SKF 6202-2RS Подшипник закрытый SKF 6202-2RS </t>
  </si>
  <si>
    <t xml:space="preserve">Подшипник закрытый SKF 6309-2RS Подшипник закрытый SKF 6309-2RS </t>
  </si>
  <si>
    <t xml:space="preserve">Подшипник закрытый SKF 6209-2RS Подшипник закрытый SKF 6209-2RS </t>
  </si>
  <si>
    <t xml:space="preserve">Подшипник закрытый SKF 6211--2RS Подшипник закрытый SKF 6211--2RS </t>
  </si>
  <si>
    <t xml:space="preserve">Подшипник закрытый SKF 6213--2RS Подшипник закрытый SKF 6213--2RS </t>
  </si>
  <si>
    <t xml:space="preserve">Подшипник закрытый SKF 6313--2RS Подшипник закрытый SKF 6313--2RS </t>
  </si>
  <si>
    <t xml:space="preserve">Подшипник закрытый SKF 6316--2RS Подшипник закрытый SKF 6316--2RS </t>
  </si>
  <si>
    <t xml:space="preserve">Подшипник закрытый SKF 6319--2RS Подшипник закрытый SKF 6319--2RS </t>
  </si>
  <si>
    <t xml:space="preserve">Подшипник закрытый SKF 6310--2RS Подшипник закрытый SKF 6310--2RS </t>
  </si>
  <si>
    <t xml:space="preserve">Подшипник закрытый SKF 6311--2RS Подшипник закрытый SKF 6311--2RS </t>
  </si>
  <si>
    <t xml:space="preserve">Подшипник закрытый SKF 6206--2RS Подшипник закрытый SKF 6206--2RS </t>
  </si>
  <si>
    <t xml:space="preserve">Подшипник закрытый SKF 6306--2RS Подшипник закрытый SKF 6306--2RS </t>
  </si>
  <si>
    <t xml:space="preserve">Подшипник закрытый SKF 6308--2RS Подшипник закрытый SKF 6308--2RS </t>
  </si>
  <si>
    <t xml:space="preserve">Подшипник закрытый SKF 6314--2RS Подшипник закрытый SKF 6314--2RS </t>
  </si>
  <si>
    <t xml:space="preserve">Подшипник закрытый SKF 6207--2RS Подшипник закрытый SKF 6207--2RS </t>
  </si>
  <si>
    <t xml:space="preserve">Подшипник закрытый SKF 6312--2RS Подшипник закрытый SKF 6312--2RS </t>
  </si>
  <si>
    <t xml:space="preserve">Подшипник закрытый SKF 6208- -2RS Подшипник закрытый SKF 6208- -2RS </t>
  </si>
  <si>
    <t xml:space="preserve">Подшипник закрытый SKF 6212- -2RS Подшипник закрытый SKF 6212- -2RS </t>
  </si>
  <si>
    <t xml:space="preserve">Подшипник закрытый SKF 6204--2RS Подшипник закрытый SKF 6204--2RS </t>
  </si>
  <si>
    <t xml:space="preserve">Подшипник закрытый SKF 6205--2RS Подшипник закрытый SKF 6205--2RS </t>
  </si>
  <si>
    <t xml:space="preserve">Подшипник закрытый SKF 6322-2RS Подшипник закрытый SKF 6322-2RS </t>
  </si>
  <si>
    <t xml:space="preserve">Подшипник закрытый SKF 6324--2RS Подшипник закрытый SKF 6324--2RS </t>
  </si>
  <si>
    <t xml:space="preserve">Пускатель магнитный  Larsen &amp;Toubro Limited  MX 0  415V, 4A AC15 Пускатель магнитный  Larsen &amp;Toubro Limited  MX 0  415V, 4A AC15 </t>
  </si>
  <si>
    <t xml:space="preserve">Пускатель магнитный Larsen &amp;Toubro Limited  MNX-A1  Uкат.220VАС Пускатель магнитный Larsen &amp;Toubro Limited  MNX-A1  Uкат.220VАС </t>
  </si>
  <si>
    <t xml:space="preserve">Пускатель магнитный MXO         22E     Larsen &amp; Toubro Ltd…  Индия    Uкат.220VАС      Пускатель магнитный MXO         22E     Larsen &amp; Toubro Ltd…  Индия    Uкат.220VАС      </t>
  </si>
  <si>
    <t xml:space="preserve">Пускатель магнитный MXO         31E    Larsen &amp; Toubro Ltd…  Индия   Uкат.220VАС Пускатель магнитный MXO         31E    Larsen &amp; Toubro Ltd…  Индия   Uкат.220VАС </t>
  </si>
  <si>
    <t xml:space="preserve">Пускатель магнитный MXO         40E      Larsen &amp; Toubro Ltd…  Индия  Uкат.220VАС  Пускатель магнитный MXO         40E      Larsen &amp; Toubro Ltd…  Индия  Uкат.220VАС  </t>
  </si>
  <si>
    <t xml:space="preserve">Пускатель магнитный MNX 80         AC-3   Larsen &amp; Toubro Ltd…  Индия Uкат.220VАС Пускатель магнитный MNX 80         AC-3   Larsen &amp; Toubro Ltd…  Индия Uкат.220VАС </t>
  </si>
  <si>
    <t xml:space="preserve">Контакторы Simens с блок-контактами 3RT10341A..0 Контакторы Simens с блок-контактами 3RT10341A..0 </t>
  </si>
  <si>
    <t xml:space="preserve">Контакторы Simens с блок-контактами 3RH11311AP00 Контакторы Simens с блок-контактами 3RH11311AP00 </t>
  </si>
  <si>
    <t xml:space="preserve">Контакторы Simens с блок-контактами 3RT20151AP01 Контакторы Simens с блок-контактами 3RT20151AP01 </t>
  </si>
  <si>
    <t xml:space="preserve">Контакторы Simens с блок-контактами 3RT20171AP01 Контакторы Simens с блок-контактами 3RT20171AP01 </t>
  </si>
  <si>
    <t xml:space="preserve">Контакторы Simens с блок-контактами 3RT20181AP01 Контакторы Simens с блок-контактами 3RT20181AP01 </t>
  </si>
  <si>
    <t xml:space="preserve">Контакторы Simens с блок-контактами 3RT20231AL24 Контакторы Simens с блок-контактами 3RT20231AL24 </t>
  </si>
  <si>
    <t xml:space="preserve">Контакторы Simens с блок-контактами 3RT20241AL24 Контакторы Simens с блок-контактами 3RT20241AL24 </t>
  </si>
  <si>
    <t xml:space="preserve">Контакторы Simens с блок-контактами 3RT20261AP04 Контакторы Simens с блок-контактами 3RT20261AP04 </t>
  </si>
  <si>
    <t xml:space="preserve">Контакторы Simens с блок-контактами 3RT20271AP04 Контакторы Simens с блок-контактами 3RT20271AP04 </t>
  </si>
  <si>
    <t xml:space="preserve">Контакторы Simens с блок-контактами 3RT20281AP00 Контакторы Simens с блок-контактами 3RT20281AP00 </t>
  </si>
  <si>
    <t xml:space="preserve">Контакторы Simens с блок-контактами RT13171AN20 Контакторы Simens с блок-контактами RT13171AN20 </t>
  </si>
  <si>
    <t xml:space="preserve">Контакторы Simens с блок-контактами 3RT13361AL20 Контакторы Simens с блок-контактами 3RT13361AL20 </t>
  </si>
  <si>
    <t xml:space="preserve">Контакторы Simens с блок-контактами 3RT13441AN20 Контакторы Simens с блок-контактами 3RT13441AN20 </t>
  </si>
  <si>
    <t xml:space="preserve">Контакторы Simens с блок-контактами 3RH1244-1AP00 Контакторы Simens с блок-контактами 3RH1244-1AP00 </t>
  </si>
  <si>
    <t xml:space="preserve">тепловые реле Simens  3RU1116-1AB0 тепловые реле Simens  3RU1116-1AB0 </t>
  </si>
  <si>
    <t xml:space="preserve">тепловые реле Simens 3RV10111CA10 (отдельной установки) тепловые реле Simens 3RV10111CA10 (отдельной установки) </t>
  </si>
  <si>
    <t xml:space="preserve">тепловые реле Simens 3RU11161BB0 тепловые реле Simens 3RU11161BB0 </t>
  </si>
  <si>
    <t xml:space="preserve">тепловые реле Simens 3RU11161CB0 тепловые реле Simens 3RU11161CB0 </t>
  </si>
  <si>
    <t xml:space="preserve">тепловые реле Simens 3RU11161DB0 тепловые реле Simens 3RU11161DB0 </t>
  </si>
  <si>
    <t xml:space="preserve">тепловые реле Simens 3RU11161FB0 тепловые реле Simens 3RU11161FB0 </t>
  </si>
  <si>
    <t xml:space="preserve">тепловые реле Simens 3RU11161GB0 тепловые реле Simens 3RU11161GB0 </t>
  </si>
  <si>
    <t xml:space="preserve">тепловые реле Simens 3RU11161HB0 тепловые реле Simens 3RU11161HB0 </t>
  </si>
  <si>
    <t xml:space="preserve">тепловые реле Simens 3RU11161JB0 тепловые реле Simens 3RU11161JB0 </t>
  </si>
  <si>
    <t xml:space="preserve">тепловые реле Simens 3RU11161KB0 тепловые реле Simens 3RU11161KB0 </t>
  </si>
  <si>
    <t xml:space="preserve">тепловые реле Simens 3RU11264AB0 тепловые реле Simens 3RU11264AB0 </t>
  </si>
  <si>
    <t xml:space="preserve">тепловые реле Simens 3RU11264BB0 тепловые реле Simens 3RU11264BB0 </t>
  </si>
  <si>
    <t xml:space="preserve">тепловые реле Simens 3RU11264CB0 тепловые реле Simens 3RU11264CB0 </t>
  </si>
  <si>
    <t xml:space="preserve">тепловые реле Simens 3RU11264DB0 тепловые реле Simens 3RU11264DB0 </t>
  </si>
  <si>
    <t xml:space="preserve">тепловые реле Simens  3RU11364EB0 тепловые реле Simens  3RU11364EB0 </t>
  </si>
  <si>
    <t xml:space="preserve">тепловые реле Simens 3RU11364FB0 тепловые реле Simens 3RU11364FB0 </t>
  </si>
  <si>
    <t xml:space="preserve">тепловые реле Simens 3RU11364FB1 тепловые реле Simens 3RU11364FB1 </t>
  </si>
  <si>
    <t xml:space="preserve">тепловые реле Simens 3RU11364GB0 тепловые реле Simens 3RU11364GB0 </t>
  </si>
  <si>
    <t xml:space="preserve">тепловые реле Simens 3RU11364GB1 тепловые реле Simens 3RU11364GB1 </t>
  </si>
  <si>
    <t xml:space="preserve">тепловые реле Simens 3RU11364HD0 тепловые реле Simens 3RU11364HD0 </t>
  </si>
  <si>
    <t xml:space="preserve">тепловые реле Simens 3RU11464JB0 тепловые реле Simens 3RU11464JB0 </t>
  </si>
  <si>
    <t xml:space="preserve">тепловые реле Simens 3RU11464JB1 тепловые реле Simens 3RU11464JB1 </t>
  </si>
  <si>
    <t xml:space="preserve">тепловые реле Simens 3RU11464KB0 тепловые реле Simens 3RU11464KB0 </t>
  </si>
  <si>
    <t xml:space="preserve">тепловые реле Simens 3RU11464KB1 тепловые реле Simens 3RU11464KB1 </t>
  </si>
  <si>
    <t xml:space="preserve">тепловые реле Simens 3RU11464LD0 тепловые реле Simens 3RU11464LD0 </t>
  </si>
  <si>
    <t xml:space="preserve">тепловые реле Simens 3RU11464MB1 тепловые реле Simens 3RU11464MB1 </t>
  </si>
  <si>
    <t xml:space="preserve">Защитное Реле Simens 3RN1010-1CW00 Защитное Реле Simens 3RN1010-1CW00 </t>
  </si>
  <si>
    <t xml:space="preserve">Реле промежуточное  ОMRON  LY4N 24 VDC Bottom View Реле промежуточное  ОMRON  LY4N 24 VDC Bottom View </t>
  </si>
  <si>
    <t xml:space="preserve">Пускатель магнитный Siemens 20А 240В 2-х полюсные Uкат.-230В Пускатель магнитный Siemens 20А 240В 2-х полюсные Uкат.-230В </t>
  </si>
  <si>
    <t xml:space="preserve">Реле промежуточное  ОMRON  LY4N 100|110VDC  Bottom View Реле промежуточное  ОMRON  LY4N 100|110VDC  Bottom View </t>
  </si>
  <si>
    <t xml:space="preserve">Реле промежуточное O/E/N 4R-3-24 24 VDC Реле промежуточное O/E/N 4R-3-24 24 VDC </t>
  </si>
  <si>
    <t xml:space="preserve">Реле промежуточное WEIDMULLER DRM5700730LT  230VAC  Реле промежуточное WEIDMULLER DRM5700730LT  230VAC  </t>
  </si>
  <si>
    <t xml:space="preserve">Выкл. автоматический  Siemins серии 5SX2   1-пол., 16А Выкл. автоматический  Siemins серии 5SX2   1-пол., 16А </t>
  </si>
  <si>
    <t xml:space="preserve">Выкл. автоматический  Siemins  серии 5SX2  1-пол., 20А Выкл. автоматический  Siemins  серии 5SX2  1-пол., 20А </t>
  </si>
  <si>
    <t xml:space="preserve">Выкл. автоматический  3-х полюсные Siemins  cерии 5SX2  16А 400V Выкл. автоматический  3-х полюсные Siemins  cерии 5SX2  16А 400V </t>
  </si>
  <si>
    <t xml:space="preserve">Выкл. автоматический  3-х полюсные Siemins  cерии 5SX2  25А 400V Выкл. автоматический  3-х полюсные Siemins  cерии 5SX2  25А 400V </t>
  </si>
  <si>
    <t xml:space="preserve">Выкл. автоматический  3-х полюсные Siemins  cерии 5SX2  32А   400V Выкл. автоматический  3-х полюсные Siemins  cерии 5SX2  32А   400V </t>
  </si>
  <si>
    <t xml:space="preserve">Выкл. автоматический  3-х полюсные Siemins  cерии 5SX2  63А   400V Выкл. автоматический  3-х полюсные Siemins  cерии 5SX2  63А   400V </t>
  </si>
  <si>
    <t xml:space="preserve">Выкл. автоматический  3-х полюсные Siemins  cерии 5SX2  80А    400V Выкл. автоматический  3-х полюсные Siemins  cерии 5SX2  80А    400V </t>
  </si>
  <si>
    <t xml:space="preserve">Выкл. автоматический  3-х полюсные Siemins  cерии 5SX2  100А    400V Выкл. автоматический  3-х полюсные Siemins  cерии 5SX2  100А    400V </t>
  </si>
  <si>
    <t xml:space="preserve">Выкл. автоматический  2-х полюсный УЗО 5SM     400V ~  10A     I∆n 30mA ~  Siemins Выкл. автоматический  2-х полюсный УЗО 5SM     400V ~  10A     I∆n 30mA ~  Siemins </t>
  </si>
  <si>
    <t xml:space="preserve">Выкл. автоматический  2-х полюсный УЗО 5SM     400V ~  16A     I∆n 30mA ~  Siemins Выкл. автоматический  2-х полюсный УЗО 5SM     400V ~  16A     I∆n 30mA ~  Siemins </t>
  </si>
  <si>
    <t xml:space="preserve">Выкл. автоматический 4-х полюсный  УЗО 5SM     400V ~  16A        I∆n 30mA ~     Siemins Выкл. автоматический 4-х полюсный  УЗО 5SM     400V ~  16A        I∆n 30mA ~     Siemins </t>
  </si>
  <si>
    <t xml:space="preserve">Выкл. автоматический 2-х полюсный  УЗО 5SM33120 400V ~25A I∆n 30mA ~ Siemins Выкл. автоматический 2-х полюсный  УЗО 5SM33120 400V ~25A I∆n 30mA ~ Siemins </t>
  </si>
  <si>
    <t xml:space="preserve">Выкл. автоматический 4-х полюсный УЗО 5SM33420    400V ~ 25A I∆n 30mA ~  Siemins Выкл. автоматический 4-х полюсный УЗО 5SM33420    400V ~ 25A I∆n 30mA ~  Siemins </t>
  </si>
  <si>
    <t xml:space="preserve">Выкл. автоматический 2-х полюсный 5SX22       400V ~  10A    Siemins Выкл. автоматический 2-х полюсный 5SX22       400V ~  10A    Siemins </t>
  </si>
  <si>
    <t xml:space="preserve">Выкл. автоматический 4-х полюсный  Siemins 5SL66506 3P+N  50А 400V Выкл. автоматический 4-х полюсный  Siemins 5SL66506 3P+N  50А 400V </t>
  </si>
  <si>
    <t xml:space="preserve">Выкл. автоматический  Siemins  2-х полюсный  240В 20А Выкл. автоматический  Siemins  2-х полюсный  240В 20А </t>
  </si>
  <si>
    <t xml:space="preserve">Набор для разветления греющего кабеля над теплоизоляцией Raychem  Т-100 Набор для разветления греющего кабеля над теплоизоляцией Raychem  Т-100 </t>
  </si>
  <si>
    <t xml:space="preserve">Набор для подключения греющего кабеля Raychem  JBM-100-L-E Набор для подключения греющего кабеля Raychem  JBM-100-L-E </t>
  </si>
  <si>
    <t xml:space="preserve">Набор концевой заделки греющего кабеля Raychem Е-100-Е Набор концевой заделки греющего кабеля Raychem Е-100-Е </t>
  </si>
  <si>
    <t xml:space="preserve">Концевая заделка греющего кабеля Raychem  Е-150-Е Концевая заделка греющего кабеля Raychem  Е-150-Е </t>
  </si>
  <si>
    <t xml:space="preserve">Трансформатор цепи управления B150-2064 GAF 400/110V  150VA 50Hz Трансформатор цепи управления B150-2064 GAF 400/110V  150VA 50Hz </t>
  </si>
  <si>
    <t xml:space="preserve">Реле промежуточное OMRON LY4N 100/110VAC Реле промежуточное OMRON LY4N 100/110VAC </t>
  </si>
  <si>
    <t xml:space="preserve">Реле промежуточное OMRON MY2N 24VDC Реле промежуточное OMRON MY2N 24VDC </t>
  </si>
  <si>
    <t xml:space="preserve">Вилка электрическая бытовая МЕ64 16А 250В  Вилка электрическая бытовая МЕ64 16А 250В  </t>
  </si>
  <si>
    <t xml:space="preserve"> Силовой разъем  взрывозащищенного исполнения  в комплекте IEK CCИ-02 380-450В  3Р+N  Силовой разъем  взрывозащищенного исполнения  в комплекте IEK CCИ-02 380-450В  3Р+N </t>
  </si>
  <si>
    <t xml:space="preserve">Лампа прожекторная  PHILIPS HPI-T Plus 400w/645 Лампа прожекторная  PHILIPS HPI-T Plus 400w/645 </t>
  </si>
  <si>
    <t xml:space="preserve">Лампа THORN T-5  8W  220 В Лампа THORN T-5  8W  220 В </t>
  </si>
  <si>
    <t xml:space="preserve">Лампа  PHILIPS PL-Т-26W/840/4Р           220 В,    26 Вт Лампа  PHILIPS PL-Т-26W/840/4Р           220 В,    26 Вт </t>
  </si>
  <si>
    <t xml:space="preserve">Лампа ДРЛ-125  220 В,   125 Вт Лампа ДРЛ-125  220 В,   125 Вт </t>
  </si>
  <si>
    <t xml:space="preserve">Лампа ДРЛ-250 220 В,    250 Вт Лампа ДРЛ-250 220 В,    250 Вт </t>
  </si>
  <si>
    <t xml:space="preserve">Лампа ДРЛ-400 220 В,   400 Вт Лампа ДРЛ-400 220 В,   400 Вт </t>
  </si>
  <si>
    <t xml:space="preserve">Лампа FL-18Вт  220 В Лампа FL-18Вт  220 В </t>
  </si>
  <si>
    <t xml:space="preserve">Лампа энергосберегающая 220В  36W   (желтого цвета) Е27 Лампа энергосберегающая 220В  36W   (желтого цвета) Е27 </t>
  </si>
  <si>
    <t xml:space="preserve">Лампа энергосберегающая 220В  36W   (белого цвета) Е27 Лампа энергосберегающая 220В  36W   (белого цвета) Е27 </t>
  </si>
  <si>
    <t xml:space="preserve">Лампа светодидная А60-15Вт-220В-4000К  Е27 Лампа светодидная А60-15Вт-220В-4000К  Е27 </t>
  </si>
  <si>
    <t xml:space="preserve">Лампа VENTURE HPSE.70W/E27 Лампа VENTURE HPSE.70W/E27 </t>
  </si>
  <si>
    <t xml:space="preserve">взрывозащищённый светодиодный фонарь SECURLUX Adalit L10 взрывозащищённый светодиодный фонарь SECURLUX Adalit L10 </t>
  </si>
  <si>
    <t xml:space="preserve">Лампа cигнальная светодиодная TEKNIK 3PLBRL 110V DC    Лампа cигнальная светодиодная TEKNIK 3PLBRL 110V DC    </t>
  </si>
  <si>
    <t xml:space="preserve">Лампа PHILIPS PL-S 11W/865 XNM9    двухтрубчатый                        Лампа PHILIPS PL-S 11W/865 XNM9    двухтрубчатый                        </t>
  </si>
  <si>
    <t xml:space="preserve">Лампа газоразрядная PHILIPS ML 160W 225-235V E27 Лампа газоразрядная PHILIPS ML 160W 225-235V E27 </t>
  </si>
  <si>
    <t xml:space="preserve">Кабель КГ 4х4мм2 Кабель КГ 4х4мм2 </t>
  </si>
  <si>
    <t xml:space="preserve">Кабель КГ 4х6мм2 Кабель КГ 4х6мм2 </t>
  </si>
  <si>
    <t xml:space="preserve">Кабель КГ 4х10мм2 Кабель КГ 4х10мм2 </t>
  </si>
  <si>
    <t xml:space="preserve">Кабель КГ 4х16мм2 Кабель КГ 4х16мм2 </t>
  </si>
  <si>
    <t xml:space="preserve">Кабель КГ - 3х16+1х10 Кабель КГ - 3х16+1х10 </t>
  </si>
  <si>
    <t xml:space="preserve">Кабель КГ - 3х6+1х4  Кабель КГ - 3х6+1х4  </t>
  </si>
  <si>
    <t xml:space="preserve">Кабель КГ - 3х2,5+1х1,5 Кабель КГ - 3х2,5+1х1,5 </t>
  </si>
  <si>
    <t xml:space="preserve">Кабель греющий Raychem   15KTV2     47 Вт/м Кабель греющий Raychem   15KTV2     47 Вт/м </t>
  </si>
  <si>
    <t xml:space="preserve">Кабель греющий Raychem   15KTV2    37 Вт/м Кабель греющий Raychem   15KTV2    37 Вт/м </t>
  </si>
  <si>
    <t xml:space="preserve">Изолента ХБ ГОСТ-162141 Изолента ХБ ГОСТ-162141 </t>
  </si>
  <si>
    <t xml:space="preserve">Изолента ПХВ ГОСТ-162141 Изолента ПХВ ГОСТ-162141 </t>
  </si>
  <si>
    <t xml:space="preserve">Удлинитель трехрозеточный (корпус из каучука) TENPO 250V 10/16A 2Р+N Удлинитель трехрозеточный (корпус из каучука) TENPO 250V 10/16A 2Р+N </t>
  </si>
  <si>
    <t xml:space="preserve">Светильник светооградительного огня средней интенсивности L303-865 Светильник светооградительного огня средней интенсивности L303-865 </t>
  </si>
  <si>
    <t xml:space="preserve">Светильник аварийный с лампой (Светодиодной) LUNA 4 Вт  LED (Световый технологии) Светильник аварийный с лампой (Светодиодной) LUNA 4 Вт  LED (Световый технологии) </t>
  </si>
  <si>
    <t xml:space="preserve">Светильник светодиодный LED-ДСП 1200-4000лм 40вт 1260х84 IP-65 Светильник светодиодный LED-ДСП 1200-4000лм 40вт 1260х84 IP-65 </t>
  </si>
  <si>
    <t xml:space="preserve">Светильник светодиодный "Призма" LED 595-3200лм 32Вт 595х595 Светильник светодиодный "Призма" LED 595-3200лм 32Вт 595х595 </t>
  </si>
  <si>
    <t xml:space="preserve">Cветильник LED ЖКХ 1102-1500лм 16вт Cветильник LED ЖКХ 1102-1500лм 16вт </t>
  </si>
  <si>
    <t xml:space="preserve">Светильник LED ЖКХ 1401-1000лм 8вт Светильник LED ЖКХ 1401-1000лм 8вт </t>
  </si>
  <si>
    <t xml:space="preserve">Светильник 2х36 АRКTIK Светильник 2х36 АRКTIK </t>
  </si>
  <si>
    <t xml:space="preserve">Светильник 4х18 АRKTIK Светильник 4х18 АRKTIK </t>
  </si>
  <si>
    <t xml:space="preserve">Светильник потолочный EGLO36572 патрон:Е27 Светильник потолочный EGLO36572 патрон:Е27 </t>
  </si>
  <si>
    <t xml:space="preserve">Битумный лак "Кузбасслак" Битумный лак "Кузбасслак" </t>
  </si>
  <si>
    <t xml:space="preserve">Кисть малярная (ширина 10, 20, 30, 40, 50 мм)  Кисть малярная (ширина 10, 20, 30, 40, 50 мм)  </t>
  </si>
  <si>
    <t xml:space="preserve">Валик для покраски Валик для покраски </t>
  </si>
  <si>
    <t xml:space="preserve">Краска эмалевая синего цвета для покраски наружных металлических поверхностей                   Краска эмалевая синего цвета для покраски наружных металлических поверхностей                   </t>
  </si>
  <si>
    <t xml:space="preserve">Краска эмалевая серого цвета для покраски наружных металлических поверхностей                   Краска эмалевая серого цвета для покраски наружных металлических поверхностей                   </t>
  </si>
  <si>
    <t xml:space="preserve">Всепогодный замок навесной БУЛАТ ВС  с длинной дужкой 0330-01 Всепогодный замок навесной БУЛАТ ВС  с длинной дужкой 0330-01 </t>
  </si>
  <si>
    <t xml:space="preserve">Замок дверной врезной внутренний Замок дверной врезной внутренний </t>
  </si>
  <si>
    <t xml:space="preserve">Замок врезной для металлических шкафов Замок врезной для металлических шкафов </t>
  </si>
  <si>
    <t xml:space="preserve">Вентилятор (Cooler) модель А12038V2HBT, SYM BANG, 230V, 16W Вентилятор (Cooler) модель А12038V2HBT, SYM BANG, 230V, 16W </t>
  </si>
  <si>
    <t xml:space="preserve">Наконечники медные ТМЛ (о) 25-8-7 (КВТ) ТУ3449-016-59861269-2004 Наконечники медные ТМЛ (о) 25-8-7 (КВТ) ТУ3449-016-59861269-2004 </t>
  </si>
  <si>
    <t xml:space="preserve">Наконечники медные ТМЛ (о) 35-8-8,2 (КВТ) ТУ3449-016-59861269-2004 Наконечники медные ТМЛ (о) 35-8-8,2 (КВТ) ТУ3449-016-59861269-2004 </t>
  </si>
  <si>
    <t xml:space="preserve">Наконечники медные ТМЛ (о) 16-8-5,5 (КВТ) ТУ3449-016-59861269-2004 Наконечники медные ТМЛ (о) 16-8-5,5 (КВТ) ТУ3449-016-59861269-2004 </t>
  </si>
  <si>
    <t xml:space="preserve">Наконечники медные ТМЛ (о) 10-6-4,8 (КВТ) ТУ3449-016-59861269-2005 Наконечники медные ТМЛ (о) 10-6-4,8 (КВТ) ТУ3449-016-59861269-2005 </t>
  </si>
  <si>
    <t xml:space="preserve">Кабельная стяжка стальная 10х450 Кабельная стяжка стальная 10х450 </t>
  </si>
  <si>
    <t xml:space="preserve">Кабельная стяжка нейлоновая 5х300 Кабельная стяжка нейлоновая 5х300 </t>
  </si>
  <si>
    <t xml:space="preserve">Ветошь(Обтирочный материал)  Ветошь(Обтирочный материал)  </t>
  </si>
  <si>
    <t xml:space="preserve">Масло индустриальное, вязкость кинематическая при 40°C 68 мм2/с, при 100°C 8,7 мм2/с, плотность 887 кг/м3 при 15°С </t>
  </si>
  <si>
    <t xml:space="preserve">Консистентная смазка Shell Aeroshell Grease 7 Консистентная смазка Shell Aeroshell Grease 7 </t>
  </si>
  <si>
    <t>Смазка Shell Gadus S5 V100 2 Смазка Shell Gadus S5 V100 2 Смазка Shell Gadus S5 V100 2</t>
  </si>
  <si>
    <t xml:space="preserve">Электроэнергия Электроэнергия </t>
  </si>
  <si>
    <t xml:space="preserve">Вентилятор крышной ВКРФ №8  ВК1М с электродвигателем  ВА132М6УХЛ2 7,5 кВт  Вентилятор в комплекте с электродвигателем 90кВт   Модель:4800VAX3150  пр-ва JetStream By Alphair Winnipeg  Ser.№64447-А02 </t>
  </si>
  <si>
    <t xml:space="preserve">Вентилятор крышной ВКРФ №8  ВК1М с электродвигателем  ВА132S6УХЛ2 5,5 кВт  Вентилятор крышной ВКРФ №8  ВК1М с электродвигателем  ВА132S6УХЛ2 5,5 кВт  </t>
  </si>
  <si>
    <t xml:space="preserve">Вентилятор крышной ВКРФ №8  ВК1М с электродвигателем   ВА160S4УХЛ2 15 кВт  Вентилятор крышной ВКРФ №8  ВК1М с электродвигателем   ВА160S4УХЛ2 15 кВт  </t>
  </si>
  <si>
    <t xml:space="preserve">Вентилятор крышной ВКРФ №6,3  ВК1М с электродвигателем  4ВР112М4УХЛ2 5,5 кВт  Вентилятор крышной ВКРФ №6,3  ВК1М с электродвигателем  4ВР112М4УХЛ2 5,5 кВт  </t>
  </si>
  <si>
    <t xml:space="preserve">Вентилятор крышной ВКРФ №6,3  ВК1М с электродвигателем  4ВР100L4УХЛ2 4 кВт  Вентилятор крышной ВКРФ №6,3  ВК1М с электродвигателем  4ВР100L4УХЛ2 4 кВт  </t>
  </si>
  <si>
    <t xml:space="preserve">Вентилятор крышной ВКРФ №5  ВК1М с электродвигателем  4ВР80В4УХЛ2 1,5 кВт  Вентилятор крышной ВКРФ №5  ВК1М с электродвигателем  4ВР80В4УХЛ2 1,5 кВт  </t>
  </si>
  <si>
    <t xml:space="preserve">Мотопомпа Honda WT20X (WT20 XK3 DE) в комплекте (рукава всасывающие 2 по 8м и напорные 2 по 50м, фильтр (сетка) всасывающий -2 компл. Мотопомпа Honda WT20X (WT20 XK3 DE) в комплекте (рукава всасывающие 2 по 8м и напорные 2 по 50м, фильтр (сетка) всасывающий -2 компл. </t>
  </si>
  <si>
    <t xml:space="preserve">Гном 40-25  4,0кВт  380В  (с поплавковым выключателем) Гном 40-25  4,0кВт  380В  (с поплавковым выключателем) </t>
  </si>
  <si>
    <t xml:space="preserve">Гном 53-10  5,5кВт  380В  (с поплавковым выключателем) Гном 53-10  5,5кВт  380В  (с поплавковым выключателем) </t>
  </si>
  <si>
    <t xml:space="preserve">Электродвигатель 380 В., 45 кВт, 1490 об/ мин., взрывозащищенный, на лапах Электродвигатель 380 В., 45 кВт, 1490 об/ мин., взрывозащищенный, на лапах </t>
  </si>
  <si>
    <t xml:space="preserve">Кондидионер-сплит система, мощность 5-8кВт, для площади 450м2 (объем 1800м3) Кондидионер-сплит система, мощность 5-8кВт, для площади 450м2 (объем 1800м3) </t>
  </si>
  <si>
    <t>Смазка на основе полиоксиэтилена (полиэтиленгликоля) Гель для ультразвуково CPL</t>
  </si>
  <si>
    <t xml:space="preserve"> Рукав металлический, оцинкованный, негерметичный, диаметр 25 мм 25</t>
  </si>
  <si>
    <t xml:space="preserve"> Рукав металлический, оцинкованный, негерметичный, диаметр 20 мм 20</t>
  </si>
  <si>
    <t xml:space="preserve"> Рукав металлический, оцинкованный, негерметичный, диаметр 15 мм 15</t>
  </si>
  <si>
    <t>Термоусадочная трубка  термоусаживающаяся, несамозатухающий материал, из полиэтилена, толстостенная, без подклеивающего слоя d35mm.</t>
  </si>
  <si>
    <t>Термоусадочная трубка  термоусаживающаяся, несамозатухающий материал, из полиэтилена, толстостенная, без подклеивающего слоя d25mm</t>
  </si>
  <si>
    <t>Термоусадочная трубка  термоусаживающаяся, несамозатухающий материал, из полиэтилена, толстостенная, без подклеивающего слоя d30mm</t>
  </si>
  <si>
    <t>Сальник  для поршневого насоса нагнетания жидких сред Уплотнительные сальники на пробоотборник Стандарт А</t>
  </si>
  <si>
    <t>Точка доступа промышленная, для безпроводной передачи сигналов Canopy Advantage, модель 5750SMDD</t>
  </si>
  <si>
    <t>Модуль абонентский для обеспечения доступа к услугам, предоставляемым оператором или провайдером, устанавливается вне помещения Canopy Advantage, модель 5750АРDD</t>
  </si>
  <si>
    <t>Точка доступа промышленная, для безпроводной передачи сигналов Motorola Canopy 5700BH 5.7GHz Backhaul Module</t>
  </si>
  <si>
    <t xml:space="preserve">Датчик предельного уровня жидкости уровня жидкости рабочая температура -50 - 150 °C, рабочее давление до 100 бар, вязкость до 10000 мм2/с Датчик Уровня (тросовый), 3301HA1S1E5AM2000RANAQ4R7063 Длина зонда: 20000 мм.; кабельный ввод Part No. EU8100-0187-0189 </t>
  </si>
  <si>
    <t>Датчик температуры технологический 0065 2 0 1 Z 0050 Y 0250 G91A1 V11 QG; кабельный ввод Part No. EU8100-0187-0050</t>
  </si>
  <si>
    <t>Датчик температуры  технологический Датчик температуры Rosemount 0065 С22А0110D0225F28A2V10ED1Q8R01</t>
  </si>
  <si>
    <t>Датчик перепада давления  с сенсорным модулем EJX110A-EHS4G-919DB/VE/D4</t>
  </si>
  <si>
    <t>Датчик преоброзователь с сенсорным модулем Вторичный прибор ( трансмиттер ) Micro Moution Transmitter MVD 2700  R11CDFEZWZ</t>
  </si>
  <si>
    <t>Датчик предельного уровня жидкости рабочая температура -50 - 150 °C, рабочее давление до 100 бар, вязкость до 10000 мм2/с Датчик уровня 3301HA1S1V5AM0600JAE1M1C8Q4  0 to 4000мм</t>
  </si>
  <si>
    <t>Датчик контроля пламени  инфракрасный спектр 1800 нм, тип фотоприемника ФР-1-3-68К, чувствительность 240 В/Вт сл-90-1 / 220е  220в.  2.5вт</t>
  </si>
  <si>
    <t>Барьер искрозащиты между искробезопасными и искроопасными электрическими цепями, для подключения датчиков Искробезопасный барьер COMTRAB CT10-2PE/F5-24  Un 24AC; In:1,5A</t>
  </si>
  <si>
    <t>Панель управления  для дистанционного контроля и управления режимами работы технологического оборудования добычи нефти, электронная Блок управления автоматическим пробоотборником СТАНДАРТ-А (БПУ-А Бозна)</t>
  </si>
  <si>
    <t>Датчик предельного уровня жидкости рабочая температура -50 - 150 °C, рабочее давление до 100 бар, вязкость до 10000 мм2/с Sitrans LR250 PBD</t>
  </si>
  <si>
    <t>О2 элетрохимический сенсор  для хроматографа SR-X10-C1 GasAlert MicroClipXT</t>
  </si>
  <si>
    <t>О2 элетрохимический сенсор  для хроматографа SR-X10-C1 GasAlert MicroClipXTi II</t>
  </si>
  <si>
    <t>Cенсор электрохимический анализатора, для измерения концентрации сероводорода Газоизмерительная головка Dräger  Polytron 5100, 4-20 мА, алюминевый корпус, версия ATEX / UL/CSA, дисплей, класс взрывозащиты II 2G Exd IIC T6/T4 Gb, -40 +65 C</t>
  </si>
  <si>
    <t>Cенсор электрохимический анализатора, для измерения концентрации сероводорода Электрохимический сенсор H2S  LС, заводская настройка  50 ppm, диапазон регулировки мин/мах 5/100 ppm., part№ 6809610</t>
  </si>
  <si>
    <t>Прибор приемно-контрольный для управления автоматическими средствами пожаротушения и оповещателями ППК Гранит-8</t>
  </si>
  <si>
    <t xml:space="preserve">Cенсор электрохимический анализатора, для измерения концентрации сероводорода Сенсор H2S  DS H2S part№ 6810435 S\N ARXL-0115" </t>
  </si>
  <si>
    <t>Реле блокировки для защиты электродвигателя датчик осевого смещения вала 4. TEKO ISAB A82A-32P-10-P (c пропорциональным выходным током)</t>
  </si>
  <si>
    <t>Вибросенсор для защиты электродвигателя Датчик Вибрации "ВиКонт" ВК-310С</t>
  </si>
  <si>
    <t>Клапан-отсекатель из цветных сплавов, тип соединения - фланцевый ВН1Н-4 (0-0,4мПа)</t>
  </si>
  <si>
    <t>Клапан-отсекатель из цветных сплавов, тип соединения - фланцевый ВН2Н-2 (0-0,2мПа)</t>
  </si>
  <si>
    <t>Расходомер ультразвуковой Преоброзователь расхода AT-600</t>
  </si>
  <si>
    <t>Cенсор электрохимический анализатора, для измерения концентрации сероводорода Газоизмерительная головка Dräger  PIR 3000, 4-20 мА, в комплекте с Eеx соединительной коробкой</t>
  </si>
  <si>
    <t>Датчик-реле для газовых котлов, минимального и максимального давления Реле давления SQUARE D, 9013 FSG-2</t>
  </si>
  <si>
    <t>Сигнализатор уровня контроля уровня жидкости, для резервуаров, в комплекте 3 датчика и реле SWING63.DANAVХMR(L=800mm,316L)</t>
  </si>
  <si>
    <t>Расходомер массовый Массовые расходомеры MicroMotion CMF400M-452-N-Q-F-G-E-Z-Z-Z-R1</t>
  </si>
  <si>
    <t xml:space="preserve"> Источник ионизирующий излучения Кадмий на основе Cd-109, активность не более 0,37 ГБк Лампа кадмиевая, (300-2070)
LAMP CADMIUM WINDOW MATERIAL QUARTZ AS PER DWG WX-13918
</t>
  </si>
  <si>
    <t>Лампа никель-марганцевая для газоанализатора Лампа никель-марганцевая, (300-8844) LAMP MANGANESE/NICKEL HOLLOW CATHODE</t>
  </si>
  <si>
    <t>Электропривод для управления противопожарными (огнезадерживающими) клапанами, напряжение питания 24 В Электропривод клапана Samson 3374-15 (паровая кательная)</t>
  </si>
  <si>
    <t>Датчик скорости   ENGINE SPEED/TIMING SENSOR (Датчик скорости/момента зажигания)   273-5041</t>
  </si>
  <si>
    <t>Реле давления реле давления  SENSOR GP-PRESSURE (Датчик давления) 251-9386 (новый 1611705)  (САТ3516)</t>
  </si>
  <si>
    <t>Датчик оксида азота  PANEL GP-INSTRUMENT-PYROMETER 251-9427 (новый 3574880) (САТ3516)</t>
  </si>
  <si>
    <t>Реле давления Датчик давления топливо-воздуха  Датчик давления топливо-воздуха 379-3308 (САТ3606)</t>
  </si>
  <si>
    <t>Реле давления Датчик давления гидравлической жидкости  Датчик давления гидравлической жидкости 140-9669 (САТ3606)</t>
  </si>
  <si>
    <t>Датчик температурный технологический SENSOR GP-TEMPERATURE (THERMOCOUPLE) (Датч темпер - термопара)  337-6968 (новый 3832984) (САТ3606)</t>
  </si>
  <si>
    <t>Датчик температурный SENSOR TEMPERATURE(TURBOCHARGER INLET)(Датчик темп вх турбины)  SENSOR TEMPERATURE(TURBOCHARGER INLET)(Датчик темп вх турбины) 310-4796 (новый 3832992) (САТ3606)</t>
  </si>
  <si>
    <t>Эл.магнитный клапан   SWITCH AS-PRESSURE (INLET AIR) (Выкл-ль по давл воздуха на входе)  211-3504(САТ3606) SWITCH AS-PRESSURE (INLET AIR) (Выкл-ль по давл воздуха на входе)  211-3504(САТ3606)</t>
  </si>
  <si>
    <t>Реле давления  Давл антифр на входе SWITCH AS-PRESSURE(JACKET WATER INLET) (Выкл давл антифр на входе)  110-1168(САТ3606)</t>
  </si>
  <si>
    <t>Реле давления Давл пред смазки  SWITCH GP-PRESSURE (PRELUBRICATION) (Выкл-ль по давл пред смазки) 152-1959 (САТ3606)</t>
  </si>
  <si>
    <t>Датчик температурный Термокарман для датчика температуры  Термокарман для датчика температуры 4P-0419 ADAPTER (САТ3606)</t>
  </si>
  <si>
    <t>Батарейка  щелочного типа Батарейка для контроллера  Allen-Bradley  p/n: 1756-BA2</t>
  </si>
  <si>
    <t>Позиционер электропневматический  Позиционер регулируюшего  клапана  (Fisher model: DVC 6010. SER. NO. 19346501)</t>
  </si>
  <si>
    <t>блок управления  для управления уровнемером Дисплей и плата HART в сборе для уровнемера (Magnetrol p/n: 031-2835-001)</t>
  </si>
  <si>
    <t>Плата для статистического преобразователя Плата питания, (Magnetrol p/n030-9151-001)</t>
  </si>
  <si>
    <t>Датчик предельного уровня жидкости уровня жидкости рабочая температура -50 - 150 °C, рабочее давление до 100 бар, вязкость до 10000 мм2/с Магнетрол с Выносным блоком электроники 3,66 м  X-705-510A-F70</t>
  </si>
  <si>
    <t>Датчик перепада давления  с сенсорным модулем EJA110A-EMS5B-9DDB/M01/KF2/T12/N4 0-25 кПа</t>
  </si>
  <si>
    <t xml:space="preserve">Позиционер электропневматический Позиционер-монитор (Концевой переключатель) Westlock p/n: 2649ABYS0022BEI-GR2          </t>
  </si>
  <si>
    <t xml:space="preserve">Эл.магнитный клапан   для компрессора, электромагнитный Катушка для соленодного клапана  Red hat model: 238714-00D, 24VDC  </t>
  </si>
  <si>
    <t xml:space="preserve">Эл.магнитный клапан   для компрессора, электромагнитный Соленоидный клапан  EF8262H187NH 240/60,220/50  </t>
  </si>
  <si>
    <t>Эл.магнитный клапан   для компрессора, электромагнитный Клапан электромагнитный взрывозащищенный (Exd) 3/2-ходовой  Pn0-12бар; 1/4"NPT; материал корпуса-нерж.сталь; мат.упл.-Нитрил; U=24VDC; Maxseal (Англия) ICO3S, 
p/n Y013AA1H1BS</t>
  </si>
  <si>
    <t>Эл.магнитный клапан   для компрессора, электромагнитный Соленоидный клапан , (EF8320-G202) DIRECT OPERATED SOLENOID VALVE-3/2 NC-1/4" (DN8)-ORIFICE: 3/32-STAINLESS STEEL-RESILIENT: NBR-11,6 W-COIL CLASS: F</t>
  </si>
  <si>
    <t xml:space="preserve">Датчик температурный технологический Датчик температуры  (от 0°C до +150°C) Rosemount ,  644-H-A-K6-M5-Q4-XA  </t>
  </si>
  <si>
    <t xml:space="preserve">Датчик температурный технологический Датчик температуры  (от 0°C до +450°C) Rosemount, 644H-A-NA-QG   </t>
  </si>
  <si>
    <t>блок управления  для управления  Контроллер Peaktronics (Печь горячего масла Heatec)</t>
  </si>
  <si>
    <t>Реле, тип RM84, напряжение 24 В, сила тока 8 A реле  PNOZ X3 230VAC/24VDC(ЗИП на Грануляцию серы)</t>
  </si>
  <si>
    <t>Реле, тип RM84, напряжение 24 В, сила тока 8 A индикатор-реле (ЗИП на Грануляцию серы)   EM18 6/24 VDC</t>
  </si>
  <si>
    <t xml:space="preserve">Огнетушитель порошковый, марка ОП-5 (з) (А, В, С, Е) Модуль порошкового пожаротушения   Гарант-5                   </t>
  </si>
  <si>
    <t>Датчик положения герконовый S-ГЕРКОН Взрывозащищенный магнитный датчик
1ExdIICT6 IP66. NO. Кабельный ввод под бронир. кабель
FECA1 (D=8-17, d= 6-12 mm).</t>
  </si>
  <si>
    <t>Cенсор электрохимический анализатора, для измерения концентрации сероводорода Линейный тепловой извещатель для булитов- специальный кабель Protectowire темпиратура срабатывания 137,8°С ультрофиалет-стоикий, химически стойкий (PHSC-280-EPR)</t>
  </si>
  <si>
    <t xml:space="preserve">Датчик температурный технологический Гибкая печатная плата охладителя (100-0666) (с разъемом и RTD датчиком) PWB COOLER FOR 241 DEW POINT 100-666 </t>
  </si>
  <si>
    <t>Батарейка  резервная Аккумуляторная батарея, S9129FA</t>
  </si>
  <si>
    <t>Батарейка  резервная Аккумуляторная батарея, S9185FA</t>
  </si>
  <si>
    <t>Датчик предельного уровня жидкости уровня жидкости рабочая температура -50 - 150 °C, рабочее давление до 100 бар, вязкость до 10000 мм2/с Поплавковый выключатель Grundfos MS1 с PVC кабелем 10м</t>
  </si>
  <si>
    <t>Устройство давления для блока манифольда, измерительное Манифольд 3-вентильный Parker p/n: HDS3M (1/2 NPT)</t>
  </si>
  <si>
    <t>Кабель контрольный, экранированный, тип PAAR-CY-OZ Двойной кабель для пары датчиков, 25 футов длиной с разъемом BNC к LEMO соединению. Для испоьзования с датчиков С-РТ, С-RS и расходомером РТ868.</t>
  </si>
  <si>
    <t>Cенсор электрохимический анализатора, для измерения концентрации кислорода О2 элетрохимический сенсор, (long-life), 58048</t>
  </si>
  <si>
    <t>Батарейка  резервная Аккумуляторная батарея ALLEN-BRADLEY, 1769-BA2</t>
  </si>
  <si>
    <t>Извещатель пожарный ручной MCP (ИПР) Ручной пожарный извещатель SM, безадресный, взрывозащищенный, красный, t-55…+70C, EEXd MEDC, SM87PBLAD</t>
  </si>
  <si>
    <t>Извещатель пожарный дымовой, оптический Извещатель пожарный дымовой оптический адресно-аналоговый серии ХР95 APOLLO 55000-600</t>
  </si>
  <si>
    <t>Термопатрон тип ПАС-150 Инициатор УДП2-1Б (пиропатрон) служащим для активизации МПП ОПАН-100</t>
  </si>
  <si>
    <t>Модуль МПП порошковое Модуль МПП-100 (ОПАН-100)</t>
  </si>
  <si>
    <t>Табло охранно-пожарное, световое Табло световое взрывозащищенное  ТСВ-1-12-А-К/Ч-ПОРОШОК НЕ ВХОДИ</t>
  </si>
  <si>
    <t>Табло охранно-пожарное, световое Табло световое взрывозащищенное  ТСВ-1-12-А-К/Ч-ПОРОШОК УХОДИ</t>
  </si>
  <si>
    <t>Сигнализация тревожная для помещения, беспроводная, одноканальная Взрывозащищенное комбинированное устройство сигнализации MEDC CU1</t>
  </si>
  <si>
    <t>Батарейка  щелочного типа Аккумуляторы CSB BATTERY (VIETNAM) CO., LTD GP 12120F2</t>
  </si>
  <si>
    <t>Контроллер Контроллер LME73.000A2</t>
  </si>
  <si>
    <t>Карта Карта памяти PME73.831A2BC LME73
(арт. 2022135)</t>
  </si>
  <si>
    <t>блок управления  для управления вибратором AViTEQ model SCE-DN50-2</t>
  </si>
  <si>
    <t xml:space="preserve">датчик  Индуктивный датчик, выходной сигнал NAMUR  NJ8-18GM-N </t>
  </si>
  <si>
    <t xml:space="preserve">Датчик  уровня Honeywell RM71 4302040B00E2AV000103 </t>
  </si>
  <si>
    <t>Устройство запально-защитное для автоматического розжига и контроля наличия пламении в горелках, котлах и теплоагрегатах TZI  7-25/20W</t>
  </si>
  <si>
    <t>Указатель панельный, к промышленному контроллеру для нефтехимической промышленности, кнопочный MP277 10" Touch INOX  6AV-643-OED01-2AXO</t>
  </si>
  <si>
    <t>Датчик температурный технологический model: Explosion-Proof 70-80 (p/n: XP-JJ48U-SF415R31208-SL-8HN71)</t>
  </si>
  <si>
    <t xml:space="preserve">Датчик температурный технологический   model: HTX-B-B-T-23.9-6"/150RS-XP </t>
  </si>
  <si>
    <t xml:space="preserve">Эл.магнитный клапан   для компрессора, электромагнитный  WSNFXB210C087.24/DC.18460 1 111,09 5 555,44
PILOT OPERATED SOLENOID VALVE-2/2 NC-1/2" (DN15)-ORIFICE: 16,0-STAINLESS STEEL-RESILIENT:NBR-11,2 W-COIL CLASS:
F-II2GExdIICGb/II2DExtbIIICDb-T6/5/4-IP66/67
</t>
  </si>
  <si>
    <t xml:space="preserve">Блок питания  Input: AC 100-240V, Output: DC 24V / 1,3A   Siemens p/n: 6EP1331-1SH02 </t>
  </si>
  <si>
    <t xml:space="preserve">Блок питания  Input: AC 100-240V, Output: DC 12V / 1,9A Siemens p/n: 6EP1321-1SH02 </t>
  </si>
  <si>
    <t>Реле давления CONTROL GP-SOLENOID  CONTROL GP-SOLENOID 251-9515  (новый 1611705) (САТ3516)</t>
  </si>
  <si>
    <t>Датчик VALVE GP-SOLENOID 251-9396 (САТ3516) VALVE GP-SOLENOID 251-9396 (САТ3516)</t>
  </si>
  <si>
    <t>Эл.магнитный клапан   для компрессора, электромагнитный соленойдный клапан  Versa 18-120PSI model BSG-3328-316-CD-5100-D024</t>
  </si>
  <si>
    <t>Датчик избыточного давления класс точности 0,1 Датчик давления (0-2 Mpa) EJX530A-EBS4N-019DL/KU21/Q4(ЗИП на Грануляцию серы)</t>
  </si>
  <si>
    <t>Датчик температурный технологический Датчик температуры (0-200 С) Wika model 55 with model 831 inductive contact(ЗИП на Грануляцию серы)</t>
  </si>
  <si>
    <t>Датчик избыточного давления Для газопоршневой компрессорной установки Датчик давления(воздуха в коллекторе) CAT 276-6793</t>
  </si>
  <si>
    <t>Датчик избыточного давления Для газопоршневой компрессорной установки Датчик давления(нефильтрованного масла) CAT 163-8523</t>
  </si>
  <si>
    <t>Датчик избыточного давления Для газопоршневой компрессорной установки Буфер датчика давления CAT 290-4619</t>
  </si>
  <si>
    <t>Датчик оксида азота Для газопоршневой компрессорной установки Реле давления(на входе водяной рубашки) CAT 110-1168</t>
  </si>
  <si>
    <t>Датчик детонации для грузового автомобиля Датчик детонации CAT 142-0215</t>
  </si>
  <si>
    <t>Датчик оксида азота Для газопоршневой компрессорной установки Датчик оксида азота в сборе CAT 304-4209 (новый 3790138)</t>
  </si>
  <si>
    <t>Датчик температурный Для газопоршневой компрессорной установки Датчик температуры выхлопа(цилиндра) CAT 241-9591 (новый 3832989)</t>
  </si>
  <si>
    <t>Датчик температурный Для газопоршневой компрессорной установки Датчик температуры(турбокомпрессора) в сборе CAT 180-5420 (новый 3832980)</t>
  </si>
  <si>
    <t>Датчик скорости  Для газопоршневой компрессорной установки Датчик оборотов(синхронизация двигателя) CAT 265-9034</t>
  </si>
  <si>
    <t xml:space="preserve">Реле давления Для газопоршневой компрессорной установки Реле давления(предпусковая смазка) CAT 150-1240 </t>
  </si>
  <si>
    <t xml:space="preserve">Эл.магнитный клапан   для компрессора, электромагнитный Клапан электромагнитный- система пневматического запуска CAT 251-9396 </t>
  </si>
  <si>
    <t>Контроллер для построения систем автоматического управления и регулирования Процессор ALLEN-BRADLEY, Compact Logix L32E, 1769-L32</t>
  </si>
  <si>
    <t>Модуль бесперебойного питания Модуль питания ALLEN-BRADLEY, 1769-PA2</t>
  </si>
  <si>
    <t>Модуль ввода/вывода к промышленному контроллеру для нефтехимической промышленности, 8 канальный Модуль дискретного входа ALLEN-BRADLEY, 1769-IQ16</t>
  </si>
  <si>
    <t>Регулятор давления газа, условный проход 25 мм, максимальное входное давление 1 МПа, ГОСТ 12678-80 Регулятор давления GO серии COM2-1QCBJ22IL</t>
  </si>
  <si>
    <t>Регулятор давления газа, условный проход 25 мм, максимальное входное давление 1 МПа, ГОСТ 12678-81 Регулятор давления GO серии 17 bar C2-1H1I11110002QCQC</t>
  </si>
  <si>
    <t>Регулятор давления газа, условный проход 25 мм, максимальное входное давление 1 МПа, ГОСТ 12678-82 Регулятор давления GO серии C2-1H1E11110002QCQC</t>
  </si>
  <si>
    <t>Регулятор давления газа, условный проход 25 мм, максимальное входное давление 1 МПа, ГОСТ 12678-82 Универсальный регулятор давления GO серии 3,45 bar, PR1-1C11QCE11</t>
  </si>
  <si>
    <t>Ротаметр условный диаметр 15 мм, максимальное давление 1,6 МПа, фланцевое соединение, температура измеряемой среды -40-+100°С Регулятор расхода ротаметр Krohne Duisburg Germany, PT max: 15bar PED/G1/3.3/SEP</t>
  </si>
  <si>
    <t>Головка газоизмерительная, инфракрасная, для стационарного непрерывного контроля концентрации взрывоопасных газов и паров Плата РСВ Polytron TX H2S, 4543422</t>
  </si>
  <si>
    <t>Головка газоизмерительная, инфракрасная, для стационарного непрерывного контроля концентрации взрывоопасных газов и паров Трассовый газоанализатор Dräger Polytron Pulsar 2 ATEX, 4-120  метров (приемник) , 2350502</t>
  </si>
  <si>
    <t>Головка газоизмерительная, инфракрасная, для стационарного непрерывного контроля концентрации взрывоопасных газов и паров Трассовый газоанализатор Dräger Polytron Pulsar 2 ATEX, 4-60  метров (излучатель), 2350499</t>
  </si>
  <si>
    <t xml:space="preserve">Реле давления Для газопоршневой компрессорной установки XP95 DIN Rail Switch monitor, 55000-822 </t>
  </si>
  <si>
    <t>Головка газоизмерительная, инфракрасная, для стационарного непрерывного контроля концентрации взрывоопасных газов и паров Трехспектральный извещатель пламени, Sharpeye IR3 40/40I Spectrex</t>
  </si>
  <si>
    <t>Извещатель пожарный дымовой, оптический Извещатель пожарный тепловой оптический адресно-аналоговый серии ХР95 APOLLO, 55000-420</t>
  </si>
  <si>
    <t xml:space="preserve">Барьер искрозащиты между искробезопасными и искроопасными электрическими цепями, для подключения датчиков Барьер искробезопасный с гальванической развязкой, 29600-378 </t>
  </si>
  <si>
    <t>Устройство запально-защитное для автоматического розжига и контроля наличия пламении в горелках, котлах и теплоагрегатах DONGAN  F06-SA6XE  s/n: P10313 (электрод SA91-X с Кабелем SY на 2 м, 1 блок управления  SPG1A,  Eexd)</t>
  </si>
  <si>
    <t>Термометр биметаллический, класс точности 0 1, диаметр корпуса не более 100 мм Термометр ASHCROFTASHC-30EL60R060XCS-0200DEGF-20120DEGC</t>
  </si>
  <si>
    <t>Термометр биметаллический, класс точности 0 1, диаметр корпуса не более 100 мм Термометр ASHCROFTASHC-30EL60R090XCS-0200DEGF-20120DEGC</t>
  </si>
  <si>
    <t>Термометр биметаллический, класс точности 0 1, диаметр корпуса не более 100 мм Термометр ASHCROFTASHC-30EL60R120XCS-40160DEGF-20120DEGC</t>
  </si>
  <si>
    <t>Термометр биметаллический, класс точности 0 1, диаметр корпуса не более 100 мм Термометр ASHCROFT ASHC-30EL60R090XCS-50550DEGF-0300DEGC</t>
  </si>
  <si>
    <t>Преобразователь электронно-оптический, третье поколение N-TRON 306FX2-ST</t>
  </si>
  <si>
    <t>Преобразователь электронно-оптический, третье поколение N-TRON 302MCE-SC-15</t>
  </si>
  <si>
    <t>Предохранитель электрический тип F2A, напряжение 250 В, размер 5*20 Предохранитель FERRAZ SHAWMUNT, 10Amp, 600VAC</t>
  </si>
  <si>
    <t>Предохранитель электрический тип F2A, напряжение 250 В, размер 5*20 Предохранитель FERRAZ SHAWMUNT, 4Amp, 600VAC</t>
  </si>
  <si>
    <t>Предохранитель электрический тип F2A, напряжение 250 В, размер 5*20 Предохранитель FERRAZ SHAWMUNT, 2Amp, 600VAC</t>
  </si>
  <si>
    <t>Предохранитель электрический тип F2A, напряжение 250 В, размер 5*20 Предохранитель Bussman 6,2X33, 4A</t>
  </si>
  <si>
    <t>Предохранитель электрический тип F2A, напряжение 250 В, размер 5*20 Предохранитель FERRAZ SHAWMUT Gould GAB4</t>
  </si>
  <si>
    <t>Эл.магнитный клапан   для компрессора, электромагнитный Соленойдный клапан VERSA (BSG-3328-316-CD-5100-D024)</t>
  </si>
  <si>
    <t>Регулятор давления для грузового автомобиля Регулятор давления воздуха FISHER  TYPE: FS-67CFR-239</t>
  </si>
  <si>
    <t>Регулятор давления для грузового автомобиля Регулятор давления воздуха MIDLAND-ACS 4FRMSF122A05</t>
  </si>
  <si>
    <t>Манометр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2405-91 Манометр STERWART</t>
  </si>
  <si>
    <t>Манометр 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2405-91 Манометр Elite-2500</t>
  </si>
  <si>
    <t>Ротаметр условный диаметр 15 мм, максимальное давление 1,6 МПа, фланцевое соединение, температура измеряемой среды -40-+100°С Регулятор расхода ротаметр BROOKS 1350EZ192</t>
  </si>
  <si>
    <t>Актуатор линейный, штоковый, рабочий ход штока 100-600 мм, рабочий диапазон температур -40 + 65 °С Электропривод клапана IQML10/F10/A, 0.9мм/сек, 0.32А</t>
  </si>
  <si>
    <t>Актуатор линейный, штоковый, рабочий ход штока 100-600 мм, рабочий диапазон температур -40 + 65 °С Электропривод клапана IQML10/F10/A, 1.2мм/сек, 0.44А</t>
  </si>
  <si>
    <t>смесь поверочная газовая, многокомпонентная, в метане Поверочная газовая смесь, Емкость 40дм3, давление в балоне 5,3 МПа
обьемная 
СО2    0,032%, 
С2Н6  10,42%, 
С3Н8  7,40%, 
Н2S  0,001%, 
СН4  остальное</t>
  </si>
  <si>
    <t>Водород  газообразный, чистый, сорт высший Водород, Марки «GC», 40л, Объемная доля 99,995%</t>
  </si>
  <si>
    <t>Клапан для хроматографа 2-4-0700-152 Соленоидный клапан</t>
  </si>
  <si>
    <t>Фотоэлектронный умножитель система на дискретных динодах с электростатической фокусировкой электронных пучков 2-9-9040-497 FPD фото умножитель,P/N 23608-0028 (R6095-Wd8047)</t>
  </si>
  <si>
    <t>Кольцо уплотнительное для хроматографа 2-4-5001-584 Воспламенитель с Наборных уплотнительное кольцо116906-0001</t>
  </si>
  <si>
    <t xml:space="preserve"> Колонка для хроматографа 2-3-0500-375 Колонка 5, 4ft x 1/16", Haysep Q, 80/100 A</t>
  </si>
  <si>
    <t>Комплект ремонтный для 6 портового клапана хроматографа 2-3-9300-108 Ремкомплект  6-и портового клапана, для ГХ500</t>
  </si>
  <si>
    <t xml:space="preserve">Фильтр  для хроматографа Фильтр Buhler AGF-T-30-S2 4151399 </t>
  </si>
  <si>
    <t>смесь поверочная газовая, многокомпонентная,  Поверочная газовая смесь, Емкость 4 дм3
обьемная  млн ¯ ¹
H2S   11,1, 
CH3SH  9.0, 
C2H5SH  13,6, 
N2 остальное</t>
  </si>
  <si>
    <t>смесь поверочная газовая, многокомпонентная,  Поверочная газовая смесь   (имитатор природного газа ИПГ-13), Емкость 4 дм3
молярная 
Не  0,0100%, 
N2  1,81%, 
CO2  0,0095%, 
C2H6  10,87%, 
C3H8  4,01%, 
i-C4H10   0,400%, 
C4H10   0,452%, 
i-C5H12  0,0602%, 
C5H12   0,0297%, 
n-C6H14  0,0101%, 
CH4  82,34%</t>
  </si>
  <si>
    <t>смесь поверочная газовая, многокомпонентная,  Поверочная газовая смесь для АТ-1901, Емкость 10дм3, давление в балоне 9,5 МПа.
обьемная 
SO2  2,06 %,   
N2 остальное</t>
  </si>
  <si>
    <t>смесь поверочная газовая, многокомпонентная,  Поверочная газовая смесь для АТ-1901, Емкость 10дм3,давление в балоне 9,5 МПа
обьемная 
H2S  0,99 %,  
N2 остальное</t>
  </si>
  <si>
    <t xml:space="preserve"> Фильтр для хроматографа Комплект элементов фильтра для сери,F и TF SS-8F-K4-15 </t>
  </si>
  <si>
    <t xml:space="preserve"> Фильтр для хроматографа Т-образный фильтр, (серия TF) 
SS-6TF-MM-60Swagelok с фильтр элементом</t>
  </si>
  <si>
    <t xml:space="preserve"> Фильтр для хроматографа Фильтр Classic Filters SS127.221 (340 Bar)</t>
  </si>
  <si>
    <t>Ферула хроматографическая  SS-100-6 SS Swagelok Tube Fitting, Union, 1/16 in. Tube OD</t>
  </si>
  <si>
    <t>Ферула  SS-100-SET, SS Ferrule Set (1 Front Ferrule/1 Back Ferrule) for 1/16 in. Swagelok Tube Fitting,</t>
  </si>
  <si>
    <t xml:space="preserve"> Фильтр для хроматографа 1.       Мембраны фильтра  Genie® Model 120  (2-4-5000-938 Membrane Kit, Genie® Model 120 Filter/Bypass/LSO)</t>
  </si>
  <si>
    <t>Ферула хроматографическая SS-200-1-2RS, SS  Swagelok Tube Fitting, Male Connector, 1/8 in. Tube OD x 1/8 in. Male ISO Parallel Thread,</t>
  </si>
  <si>
    <t>Ферула хроматографическая SS-200-1-2RP SS Swagelok Tube Fitting, Male Connector, 1/8 in. Tube OD x 1/8 in. Male ISO Parallel Thread</t>
  </si>
  <si>
    <t>Ферула хроматографическая SS-200-1-4RS, SS Swagelok Tube Fitting, Male Connector, 1/8 in. Tube OD x 1/4 in. Male ISO Parallel Thread, Fitting, Male Connector, 1/8 in. Tube OD x 1/4 in. Male ISO Parallel Thread,
Straight Shoulder</t>
  </si>
  <si>
    <t>Ферула хроматографическая SS-200-1-4RP, SS Swagelok Tube Fitting, Male Connector, 1/8 in. Tube OD x 1/4 in. Male ISO Parallel Thread</t>
  </si>
  <si>
    <t>Паста керамическая, высокотемпературная Термопаста  тюбик 50г
для элемента Пельтье охладителя,         Art.  60633</t>
  </si>
  <si>
    <t>Трубка  для газоанализатора, сжигания Специальный шланг, Viton, Art. 61273</t>
  </si>
  <si>
    <t>Расходомер электронный Ротаметр, (Flow meter w.needle valve), Art. 62722</t>
  </si>
  <si>
    <t>Эл.магнитный клапан   для анализатора газа Клапан солиноид,  Art.  58809</t>
  </si>
  <si>
    <t>Насос для газоанализатора, для конденсата 115/230V 50Hz w5 max., Art. 11230</t>
  </si>
  <si>
    <t>Насос для газоанализатора, для конденсата Насоc конденсата 12VdcArt. 11234</t>
  </si>
  <si>
    <t>Насос для газоанализатора  Газовый насос Art.  56417</t>
  </si>
  <si>
    <t>Прокладка для хроматографа Art.  55110</t>
  </si>
  <si>
    <t>Набор шлангов для насоса конденсата для газоанализатора, к насосу, специальный Art.  53702</t>
  </si>
  <si>
    <t>Ролик для газоанализатора, к насосу, с пружиной Art.  11229</t>
  </si>
  <si>
    <t>Шланг для газоанализатора, к насосу, специальный Art.  60421</t>
  </si>
  <si>
    <t xml:space="preserve"> Фильтр для хроматографа Art. 60320</t>
  </si>
  <si>
    <t xml:space="preserve"> Фильтр для хроматографа Art. 56747</t>
  </si>
  <si>
    <t>Паста керамическая, высокотемпературная Art.  59511</t>
  </si>
  <si>
    <t xml:space="preserve"> Фильтр для хроматографа Art.  56795</t>
  </si>
  <si>
    <t xml:space="preserve"> Фильтр для хроматографа Art.  56066</t>
  </si>
  <si>
    <t xml:space="preserve"> Фильтр для хроматографа PTFE, Art. 56879</t>
  </si>
  <si>
    <t xml:space="preserve"> Фильтр для хроматографа прокладка О2 сенсора, Art. 56872</t>
  </si>
  <si>
    <t>шайбы зонда для хроматографа 55649</t>
  </si>
  <si>
    <t xml:space="preserve"> для хроматографа  Art. 60 631</t>
  </si>
  <si>
    <t xml:space="preserve"> для хроматографа  Art. 55637</t>
  </si>
  <si>
    <t>SО2 элетрохимический сенсор  для хроматографа S 127954 (17841824)  Art. 58854</t>
  </si>
  <si>
    <t>H2S элетрохимический сенсор  для хроматографа S 130836 (17985501) Art. 10728</t>
  </si>
  <si>
    <t>О2 элетрохимический сенсор(long-life)  для хроматографа Art. 58 048А</t>
  </si>
  <si>
    <t>Датчик давления  для хроматографа Art.  58058</t>
  </si>
  <si>
    <t>Поршень в комплекте с кольцами для компрессора LFX2.0-10  Поршень в комплекте с кольцами для компрессора LFX2.0-10</t>
  </si>
  <si>
    <t>Кабельный ввод герметичный, стальной, диаметр 1,5 мм, резьба метрическая М20 мм ВК-Л-ВЭЛ 1-М25-Ехе-В1,5</t>
  </si>
  <si>
    <t>Кабельный ввод герметичный, стальной, диаметр 1,5 мм, резьба метрическая М20 мм ВК-Л-ВЭЛ 1-М20-Ехе-В1,5</t>
  </si>
  <si>
    <t xml:space="preserve"> Фильтр для хроматографа Т-образный фильтр, (серия TF) SS-6TF-MM-F2-15 Swagelok с фильтр элементом</t>
  </si>
  <si>
    <t xml:space="preserve"> Фильтр для хроматографа Комплект прокладок к фильтрам,  SS-8TF-K2 Swagelok</t>
  </si>
  <si>
    <t xml:space="preserve"> Фильтр для хроматографа Комплект элементов фильтра для серии, F и TF  SS-8F-K4-60</t>
  </si>
  <si>
    <t xml:space="preserve"> Фильтр для хроматографа Комплект прокладок к фильтрам, SS-8TF-K2</t>
  </si>
  <si>
    <t>смесь поверочная газовая, многокомпонентная, в метане Поверочная газовая смесь, Емкость 40дм3, давление в балоне 8,3 МПа
обьемная 
С2Н6  4,97%, 
С3Н8  0,97%, 
Н2S 0,000226%,                                                                                                           CH3SH 0,000304 % 
СН4  остальное</t>
  </si>
  <si>
    <t>Воздух,  сжатый, высокой чистоты Воздух, Марка «А»,емкость 40дм3, давление в балоне не менее 9,5 МПа:                                                                   Объемная доля кислорода (О2)  - 20,9;                                         Объемная доля двуокиси углерода (СО2), млн ¯ ¹, не более - 5,0;                                                                  Объемная доля окиси углерода (СО2), млн ¯ ¹, не более - 0,5;                                                                                                Объемная доля оксида азота (NO) млн ¯ ¹, не более - 0,004; Объемная доля двуокиси азота (NO2) млн ¯ ¹, не более - 0,0025; Объемная доля двуокиси серы (SO2) млн ¯ ¹, не более - 0,010; Объемная доля сероводорода (H2S) млн ¯ ¹, не более - 0,005</t>
  </si>
  <si>
    <t xml:space="preserve"> Фильтр для хроматографа Фильтр Swagelok JT5778001 2 micron, SS-6TF-MM-2-TR </t>
  </si>
  <si>
    <t xml:space="preserve">Электропаяльник бытовой, тип ЭПЦН, мощность 60 Вт, напряжение 220 В, ГОСТ 7219-83 Паяльник 220В, 100W MATRIX 913043 </t>
  </si>
  <si>
    <t xml:space="preserve"> Труба электросварная, из коррозийнно-стойкой нержавеющей стали, толщина стенки 1,0 мм, наружный диаметр 6 мм, ГОСТ 11068-81 Импульсные трубки из нержавеющей стали, 316L Stainless Steel Tubing 1/4" OD x 0.065" Wall Thickness (SS-T4-S-065-6ME-S)</t>
  </si>
  <si>
    <t>Трубка электросварная, из коррозийнно-стойкой нержавеющей стали, толщина стенки 1,0 мм, наружный диаметр 9 мм, ГОСТ 11068-81 Импульсные трубки из нержавеющей стали, 316L Stainless Steel Tubing 3/8" OD x 0.065" Wall Thickness (SS-T6-S-065-6ME-S)</t>
  </si>
  <si>
    <t>Фитинги хроматографическая Фитинги, 316 Stainless Steel Swagelok Tube Fitting, Union, 1/4" Tube (OD SS-400-6)</t>
  </si>
  <si>
    <t>Фитинги хроматографическая  Фитинги, 316 Stainless Steel Swagelok Tube Fitting, Union, 3/8" Tube (OD SS-600-6)</t>
  </si>
  <si>
    <t>Фитинги хроматографическая Фитинги, 316 Stainless Steel Swagelok Tube Fitting, Union, 1/2" Tube (OD SS-810-6)</t>
  </si>
  <si>
    <t>Ферула хроматографическая Набор обжимных колец, SS Nut and Ferrule Set (1 Nut/1 Front Ferrule/1 Back Ferrule) for 1/4" Tube (SS-400-NFSET)</t>
  </si>
  <si>
    <t>Ферула хроматографическая  Набор обжимных колец, SS Nut and Ferrule Set (1 Nut/1 Front Ferrule/1 Back Ferrule) for 3/8" Tube Fitting (SS-600-NFSET)</t>
  </si>
  <si>
    <t>Ферула хроматографическая SS Nut and Ferrule Set (1 Nut/1 Front Ferrule/1 Back Ferrule) for 1/2" Tube Fitting (SS-810-NFSET)</t>
  </si>
  <si>
    <t>Ферула хроматографическая Набор обжимных колец, SS Ferrule Set (1 Front Ferrule/1 Back Ferrule) for 1/4" Swagelok Tube Fitting (SS-400-SET)</t>
  </si>
  <si>
    <t>Ферула хроматографическая SS Ferrule Set (1 Front Ferrule/1 Back Ferrule) for 3/8" Swagelok Tube Fitting (SS-600-SET)</t>
  </si>
  <si>
    <t>Ферула хроматографическая Набор обжимных колец, SS Ferrule Set (1 Front Ferrule/1 Back Ferrule) for 1/2" Swagelok Tube Fitting (SS-810-SET)</t>
  </si>
  <si>
    <t>Труборез для стальных труб, ручной, диаметр от 4*28 мм Труборез (Swagelok MS-TC-308)</t>
  </si>
  <si>
    <t xml:space="preserve"> Фильтр для хроматографа Угольники с углом 90° Муфты Swagelok SS-12M0-9</t>
  </si>
  <si>
    <t xml:space="preserve"> Фильтр для хроматографа Тройники Муфты Swagelok SS-12M0-3</t>
  </si>
  <si>
    <t>смесь поверочная газовая, многокомпонентная, в метане Поверочная газовая смесь, Емкость 40дм3, давление в балоне 4,2 МПа
молярная 
азот 1,9%, 
двуокись углерода 0,1000%, 
С2Н6 9,91%, 
С3Н8 3,79%, 
i-C4H10    0,1837 %, 
C4H10       0,1854%, 
i-C5H12      0,0940%, 
C5H12      0,0940%, 
н-гексан 0,0473%, 
сероводород 2,02%, 
метан остальное</t>
  </si>
  <si>
    <t>Гелий газообразный, очищенный, марка А Гелий, Марка «GC»,  емкость 40л</t>
  </si>
  <si>
    <t xml:space="preserve">Азот                       газзобразный, особой чистоты, сорт 1, ГОСТ 9293-74  Азот, Марка «GC»                                              емкость 40дм3, давление в балоне не менее 14,5 МПа:                                                                 -Объемная доля кислорода (N2), %, не менее  - 99,999;                                                                     -Объемная доля водорода (H2), %, не более  - 0,0002;                                                                       -Объемная доля кислорода (О2), %, не более  - 0,0005;                                                                     -Объемная доля углеводородов в пересчете на метан, %, не более  - 0,0003;                                                                                         -Объемная доля  водяного пара (H2O), %, не более - 0,0007    </t>
  </si>
  <si>
    <t>Комплект ЗИП для лабораторного компрессора ЗИП Компрессру OVERHAUL KIT LFX 2.0, катаолжный № 2901050000</t>
  </si>
  <si>
    <t>Комплект ЗИП для лабораторного компрессора ЗИП Компрессру KIT FILTRES,  катаолжный №2901049800</t>
  </si>
  <si>
    <t>Электрод поджига для воспламенения топлива горелки котла отопления Электрод розжига для Ratio Matic 3000</t>
  </si>
  <si>
    <t>Предохранитель электрический тип F5A, напряжение 250 В, размер 6*32 Предохранитель STAHL 8208/14-12-S001, PTB 01 ATEX 1066 U, M 2A/ ~500V /35A</t>
  </si>
  <si>
    <t>Программатор индустриальный Контроллер для горелкиWeishaupt WG 30N/I-C, W-MF 20 V3.11SO2, CE-0085 AS 031</t>
  </si>
  <si>
    <t>Программатор индустриальный Контроллер для горелкиWeishaupt WG 10N/1-D, W-MF 10</t>
  </si>
  <si>
    <t xml:space="preserve">Переключатель мгновенного действия, для коммутации электрических цепей постоянного и переменного тока, серия ТВ ТРМ 12 ОВЕН </t>
  </si>
  <si>
    <t>Датчик температуры технологический Датчик температуры ТСМ метран-243-01</t>
  </si>
  <si>
    <t>Программатор индустриальный Программатор Siemens LGB21.330A2EM</t>
  </si>
  <si>
    <t>Источник бесперебойного  питания   резервная Источники бесперебойного питания QUINT-DC-UPS/24DC/20</t>
  </si>
  <si>
    <t>Ферула хроматографическая SS-100-NFSET</t>
  </si>
  <si>
    <t>Модуль ввода/вывода к промышленному контроллеру для нефтехимической промышленности, удаленной связи модуль ER шины EB402-10</t>
  </si>
  <si>
    <t xml:space="preserve">Модуль коммуникационный для контроллера системы автоматизации Коммуникационная плата SIMATIC ET200M/LINK </t>
  </si>
  <si>
    <t>Сертификат (Новогдние подарки детям) Новогодние подарки детям  работников Компании Детские подарки</t>
  </si>
  <si>
    <t>Сертификат, Ценные подарки (8марта, День нефтянника) Приобретение праздничных подарков Приобретение праздничных подарков</t>
  </si>
  <si>
    <t xml:space="preserve">Строп Стропа грузовая Тип СТП - 2/4000 ленточный, текстильный, грузоподъемность 2 т,  </t>
  </si>
  <si>
    <t xml:space="preserve">Строп Стропа грузовая Тип СТП - 5/4000 ленточный, текстильный, грузоподъемность 5 т,  </t>
  </si>
  <si>
    <t xml:space="preserve">Строп Стропа грузовая Тип СТП - 5/4000 ленточный, текстильный, грузоподъемность 8 т,  </t>
  </si>
  <si>
    <t xml:space="preserve">Канат  Канат страховочный полиамидный  диаметр 16 мм, ГОСТ 30055-93 </t>
  </si>
  <si>
    <t xml:space="preserve">Ножницы   Для резки металла, ножницы для резки проволоки Ф6мм, </t>
  </si>
  <si>
    <t xml:space="preserve">Проволока  Стальная, для упаковки тары. Проволока стальная горячекатанная 6мм в бухтах (вагонка). </t>
  </si>
  <si>
    <t xml:space="preserve">Фонарь Фонарь ручной галогенный (VARTA). </t>
  </si>
  <si>
    <t xml:space="preserve">Удлинитель Удлинитель на барабане с тремя розетками длиной 50 м.  </t>
  </si>
  <si>
    <t xml:space="preserve">Тяпка Тяпки с черенками,из нержавеющей стали </t>
  </si>
  <si>
    <t xml:space="preserve">Замки  Замки навесные </t>
  </si>
  <si>
    <t xml:space="preserve">Молоток   Слесарный молоток с ручкой </t>
  </si>
  <si>
    <t xml:space="preserve">Электродрель Электродрель ручной с патроном 1-10мм. </t>
  </si>
  <si>
    <t xml:space="preserve">Круг  отрезной, на бакелитовой связке, шлифматериал карбид кремния, диаметр 230 мм </t>
  </si>
  <si>
    <t xml:space="preserve">Лопата Лопаты совковые с черенками </t>
  </si>
  <si>
    <t xml:space="preserve">Лопата Лопаты штыковые с черенком </t>
  </si>
  <si>
    <t xml:space="preserve">Лопата Снегоуборочная, лопаты для чистки снега с черенками </t>
  </si>
  <si>
    <t xml:space="preserve">Пломба контрольная одноразовая, пломбы "Альфа-М" </t>
  </si>
  <si>
    <t xml:space="preserve">Батарейка Тип АА, перезаряжаемые батарейки  (для фотоаппаратов) </t>
  </si>
  <si>
    <t xml:space="preserve">Эмаль ЭСГ-21, ГОСТ 24405-80,Краска эмаль красная </t>
  </si>
  <si>
    <t xml:space="preserve">Эмаль ЭСГ-21, ГОСТ 24405-80,Краска эмаль белая </t>
  </si>
  <si>
    <t xml:space="preserve">Эмаль ЭСГ-21, ГОСТ 24405-81,Краска эмаль синяя </t>
  </si>
  <si>
    <t xml:space="preserve">Эмаль ЭСГ-21, ГОСТ 24405-82,Краска эмаль черная </t>
  </si>
  <si>
    <t xml:space="preserve">Эмаль ЭСГ-21, ГОСТ 24405-83,Краска эмаль зеленая </t>
  </si>
  <si>
    <t xml:space="preserve">Эмаль ЭСГ-21, ГОСТ 24405-84,Краска эмаль серая </t>
  </si>
  <si>
    <t xml:space="preserve">Растворитель  Для лакокрасочных материалов, марка Р-4, растворитель эмалевых красок </t>
  </si>
  <si>
    <t xml:space="preserve">Хлорная известь Измельченный, для промышленных и экологических целей </t>
  </si>
  <si>
    <t xml:space="preserve">Щетка для уборки полов, механическая,              щетка-швабра для уборки складов </t>
  </si>
  <si>
    <t xml:space="preserve">Кисть малярная Плоская,кисти широкие малярные для побелки </t>
  </si>
  <si>
    <t xml:space="preserve">Кисть малярная Маховая, кисти для покраски (шириной 40,50мм). </t>
  </si>
  <si>
    <t xml:space="preserve">Лампа светодиодная  Энергосберегающие лампы освещения, тип цоколя Е-27, мощность 20 Вт. </t>
  </si>
  <si>
    <t xml:space="preserve">Лампа накаливания  Лампы КГ-500, мощность 500 Вт (для скл. Ангар) </t>
  </si>
  <si>
    <t xml:space="preserve">Рулетка На длину 3 м. </t>
  </si>
  <si>
    <t xml:space="preserve">Рулетка На длину 30 м. </t>
  </si>
  <si>
    <t xml:space="preserve">Салфетка Техсалфетка, техническая, из микрофибры, сухая </t>
  </si>
  <si>
    <t xml:space="preserve">Весы Электронные  весы крановые Серия К с радиодисплеем. На г/п - 5000 кг.ГОСТ 29329-92 </t>
  </si>
  <si>
    <t xml:space="preserve">Цемент для строительных растворов, марка М-500, ГОСТ 30515-2013 </t>
  </si>
  <si>
    <t xml:space="preserve">Мешок полипропиленовый, пищевой БИГ-БЭГ, белый, вместимость 1 тонна, для сыпуч. матер. типа с 4-мя или 2-мя проушинами. </t>
  </si>
  <si>
    <t xml:space="preserve">Тележка  Ручная, гидравлическая, грузоподъемность 2000 кг. (для работы внутри склада) </t>
  </si>
  <si>
    <t xml:space="preserve">Отпугиватель грызунов Отпугиватель грызунов УЗГ "Спектр" </t>
  </si>
  <si>
    <t xml:space="preserve">Рукав Напорные пожарные рукава Ф77 длиной по 20м., с соединительными головками. </t>
  </si>
  <si>
    <t xml:space="preserve">Жилет Спецодежда сигнальная, из световозвращающего и флуоресцентного материала. Сигнальные жилеты (оранжевые). </t>
  </si>
  <si>
    <t xml:space="preserve">Лента оградительная Оградительная лента ЛОС-100 "Стандарт" </t>
  </si>
  <si>
    <t xml:space="preserve">Костюм нефтяника зимний для защиты от производственных загрязнений нефтепродуктами, мужской, из хлопчатобумажной ткани, состоит из куртки и брюк, утепленный, ГОСТ 12.4.111-82 </t>
  </si>
  <si>
    <t xml:space="preserve">Зимние защитные ботинки (обувь) для защиты от нефти, нефтепродуктов, мужские, из кожи юфтевой, утепленные, ГОСТ 12.4.137-2001 </t>
  </si>
  <si>
    <t xml:space="preserve">Валенки мужские, общего назначения, из грубой овечьей натуральной шерсти, средние, ГОСТ 18724-88 </t>
  </si>
  <si>
    <t xml:space="preserve">Куртка Флис Куртка типа "Флис", мужская, из шерстяных тканей, ГОСТ 25295-2003 </t>
  </si>
  <si>
    <t xml:space="preserve">Костюм нефтяника летний для защиты от производственных загрязнений нефтепродуктами, мужской, из хлопчатобумажной ткани, состоит из куртки и брюк, летний, ГОСТ 12.4.111-82 </t>
  </si>
  <si>
    <t xml:space="preserve">Летние защитные ботинки (обувь) для защиты от нефти, нефтепродуктов, мужские, из кожи юфтевой, ГОСТ 12.4.137-2001 </t>
  </si>
  <si>
    <t xml:space="preserve">Сапоги резиновые защищающие от воды, нефтяных масел и механических воздействий, мужские, резиновые, ГОСТ 12.4.072-79 </t>
  </si>
  <si>
    <t xml:space="preserve">Футболка с короткими рукавами мужская, спортивная, из хлопчатобумажной ткани, СТ РК 1964-2010 </t>
  </si>
  <si>
    <t xml:space="preserve">Перчатки   Перчатки трикотажные, пропитанные полимерными материалами, ГОСТ 5007-87 </t>
  </si>
  <si>
    <t xml:space="preserve">Перчатки лабораторные Перчатки нитриловые "Клингард G10" Артикул 57371, размер S </t>
  </si>
  <si>
    <t xml:space="preserve">Перчатки лабораторные Перчатки нитриловые "Клингард G10" Артикул 57373, размер L </t>
  </si>
  <si>
    <t xml:space="preserve">Перчатки лабораторные Перчатки  "Клингард G80" Неопрен/латекс КЩС черно-желтые </t>
  </si>
  <si>
    <t xml:space="preserve">Перчатки  Перчатки резиновые </t>
  </si>
  <si>
    <t xml:space="preserve">Плащ непромокаемый Плащ непромокаемый (дождевик), защита от влаги и неконцентрированных растворов кислот, нейлон-ПВХ, с капюшоном, рукавами и застежкой, ГОСТ 12.4.134-83 </t>
  </si>
  <si>
    <t xml:space="preserve">Халат  Халат белый, из льняной ткани, ГОСТ 25296-2003 </t>
  </si>
  <si>
    <t xml:space="preserve">Халат   Халат спецодежда медицинская, цвет голубой из  хлопчатобумажной  ткани, госпитальный, ГОСТ 27410-87 </t>
  </si>
  <si>
    <t xml:space="preserve">Костюм одноразовый типа "Каспер". одноразовый, спецодежда медицинская, из гипоаллергенного материала </t>
  </si>
  <si>
    <t xml:space="preserve">Фартук прорезиненный  Фартук прорезиненный (при обращении с щелочью) </t>
  </si>
  <si>
    <t xml:space="preserve">Маски для защиты (при обращении с щелочью) Маски защитные ( при обращении с щелочью) </t>
  </si>
  <si>
    <t xml:space="preserve">Каска защитная Высококачественный полиэтилен с удерживающими ремнями, закрепленными в 6 точках и полосой материала для впитывания пота, с логотипом КОА на фронтальной стороне каски. </t>
  </si>
  <si>
    <t xml:space="preserve">Подшлемник подшлемник </t>
  </si>
  <si>
    <t xml:space="preserve">Очки Очки защитные прозрачные, белые. </t>
  </si>
  <si>
    <t xml:space="preserve">Очки Очки защитные закрытые, герметичные (для серы). </t>
  </si>
  <si>
    <t xml:space="preserve">Сумки к противогазам Сумки для противогаза, из текстильных материалов </t>
  </si>
  <si>
    <t xml:space="preserve">Респиратор Респиратор полумаска ЗМ серии 7503 (размер М) </t>
  </si>
  <si>
    <t xml:space="preserve">Респиратор Респиратор полумаска ЗМ серии 7503 ( размер L) </t>
  </si>
  <si>
    <t xml:space="preserve">Респиратор Респиратор пылезащитный </t>
  </si>
  <si>
    <t xml:space="preserve">Газосигнализатор Газосигнализатор индивидуальный по сероводороду с нижним порогом 7 ррм и верхним 10 ррм. </t>
  </si>
  <si>
    <t xml:space="preserve">Пояс страховочный Пояс страховочный </t>
  </si>
  <si>
    <t xml:space="preserve">Пояс монтажный  В искробезопасном исполнении </t>
  </si>
  <si>
    <t xml:space="preserve">Веревка Веревка капроновая (сигнальная) </t>
  </si>
  <si>
    <t xml:space="preserve">Лента (оградительная) Лента оградительная, сигнальная, полипропилен </t>
  </si>
  <si>
    <t xml:space="preserve">Предохранительные вставки для спецобуви (с шипами). Предохранительные вставки для спецобуви в зимнее время (с шипами). </t>
  </si>
  <si>
    <t xml:space="preserve">Аптечка медицинская Мед. аптечка производственная </t>
  </si>
  <si>
    <t xml:space="preserve">Щит Противопожарный щит, металлический, закрытый, обновленная версия, в стандартном комплекте. </t>
  </si>
  <si>
    <t xml:space="preserve">Огнетушители ОП-5 Огнетушители в стандартном комплекте с раструбами или шлангами. </t>
  </si>
  <si>
    <t xml:space="preserve">Огнетушители ОУ-5 Огнетушители в стандартном комплекте с раструбами, шлангами. </t>
  </si>
  <si>
    <t xml:space="preserve">Огнетушители ОП-35 Огнетушители в стандартном комплекте с раструбами, шлангами. </t>
  </si>
  <si>
    <t xml:space="preserve">Огнетушители ОУ-15 Огнетушители в стандартном комплекте с раструбами, шлангами. </t>
  </si>
  <si>
    <t xml:space="preserve">Огнетушители ОУ-55 Огнетушители в стандартном комплекте с раструбами, шлангами. </t>
  </si>
  <si>
    <t xml:space="preserve">Огнетушители ОУ-10 Огнетушители в стандартном комплекте с раструбами, шлангами. </t>
  </si>
  <si>
    <t xml:space="preserve">Огнетушители ОП-50 Огнетушители в стандартном комплекте с раструбами, шлангами. </t>
  </si>
  <si>
    <t xml:space="preserve">Полог тентовый (10х20м)      Тентовый ПВХ-материал, модели CADORO 630 </t>
  </si>
  <si>
    <t>Масло приборное, МВП минеральное Минеральное смазочное масло (номер заказа 16725) 
(запасные части и материалы для компрессорной установки по зарядке баллонов водухом JUNIOR II)</t>
  </si>
  <si>
    <t>Фильтр воздушный, поршневого компрессора Трехпульный патрон ТRIPLEX (картридж) (номер заказа 057679) 
(запасные части и материалы для компрессорной установки по зарядке баллонов водухом JUNIOR II)</t>
  </si>
  <si>
    <t>Фильтр воздушный, поршневого компрессора Фильтрующий патрон (номер заказа 4823) 
(запасные части и материалы для компрессорной установки по зарядке баллонов водухом JUNIOR II)</t>
  </si>
  <si>
    <t xml:space="preserve">Смазка синтетическая, на основе силиконов Смазка WEICON WP 300 белый (номер заказа 19752)
(запасные части и материалы для компрессорной установки по зарядке баллонов водухом JUNIOR II) </t>
  </si>
  <si>
    <t>Элемент фильтрующий воздушного фильтра Фильтрующий элемент (номер заказа 2726) 
(запасные части и материалы для компрессорной установки по зарядке баллонов водухом JUNIOR II)</t>
  </si>
  <si>
    <t>Ремень для специального и специализированного автомобиля, привода вентилятора Ремень привода (номер заказа 
N 16620) 
(запасные части и материалы для компрессорной установки по зарядке баллонов водухом JUNIOR II)</t>
  </si>
  <si>
    <t>Прокладка резиновая, уплотнительная Прокладка (номер заказа 
58144-090)
(запасные части и материалы для компрессорной установки по зарядке баллонов водухом JUNIOR II)</t>
  </si>
  <si>
    <t>Вентиль для компрессора Наполнительный вентиль с манометром (номер заказа  071344 PN 300 I-H, I-HU) 
(запасные части и материалы для компрессорной установки по зарядке баллонов водухом JUNIOR II)</t>
  </si>
  <si>
    <t>Шланг для компрессора Наполнительный шланг (номер заказа  N 2817) 
(запасные части и материалы для компрессорной установки по зарядке баллонов водухом JUNIOR II)</t>
  </si>
  <si>
    <t>Фильтр воздушный, поршневого компрессора Приемный воздушный фильтр «Mikronik» для первичной очистки воздуха. (номер заказа С630 ИОВ)
(запасные части и материалы для компрессорной установки по зарядке баллонов водухом BAUER PE 250 POSEIDON )</t>
  </si>
  <si>
    <t xml:space="preserve">Фильтр очистки, тонкой очистки масла Фильтр тонкой очистки масла
(запасные части и материалы для компрессорной установки по зарядке баллонов водухом BAUER PE 250 POSEIDON ) </t>
  </si>
  <si>
    <t>Фильтр воздушный, поршневого компрессора Фильтр-патрон (картридж).  (номер заказа 062565 или 87961)
(запасные части и материалы для компрессорной установки по зарядке баллонов водухом BAUER PE 250 POSEIDON )</t>
  </si>
  <si>
    <t>Смазка синтетическая, на основе силиконов Специальная смазка ВАUER «DАВ 9» (номер заказа 072500)
(запасные части и материалы для компрессорной установки по зарядке баллонов водухом BAUER PE 250 POSEIDON )</t>
  </si>
  <si>
    <t>Масло компрессорное, марка PGS-100 Масло компрессорное минеральное. 5л. (номер заказа 22138-5)
(запасные части и материалы для компрессорной установки по зарядке баллонов водухом BAUER PE 250 POSEIDON )</t>
  </si>
  <si>
    <t xml:space="preserve">Тест-полоски Для полуколичественного экспресс определения pH, белка и глюкозы в моче, диагностические Одноразовые тест-полоски (к приобретенному глюкометру
ACCU-CHEK
Performa Nano 
Cat/typ:05075599002
59205364158
для определения глюкозы в крови)
(в упаквке по 50 шт.) </t>
  </si>
  <si>
    <t>Набор знаков безопасности Информационный/предупреждающий Знаки безопасности, информационные материалы по охране труда</t>
  </si>
  <si>
    <t xml:space="preserve">Устройство для очистки и борьбы парафиновыми, коксом и иными отложениями на установке Печи подогрева нефтьи ПТБ-10        Устройство для очистки и борьбы с парафиновыми, коксом и иными отложениями на установке печи подогрева нефти ПТБ-10 на трубах с внешним размером Ду 325мм. </t>
  </si>
  <si>
    <t xml:space="preserve">Погружной электродвигатель 32 кВт -117 с телеметрией переменного тока, асинхронный, трехфазный, с номинальной частотой сети на 60 Гц, с синхронной частотой вращения 3600 мин, номинальная мощность 30 кВт </t>
  </si>
  <si>
    <t xml:space="preserve">Погружной электродвигатель 45 кВт -117 с телеметрией переменного тока, асинхронный, трехфазный, с номинальной частотой сети на 60 Гц, с синхронной частотой вращения 3600 мин, номинальная мощность 45 кВт </t>
  </si>
  <si>
    <t xml:space="preserve">Кабельные линии  марка КПвПпБП, 3*16 мм2 </t>
  </si>
  <si>
    <t xml:space="preserve">Клапан обратный трехпозиционный КОТ-93 стальной, тип КОТ для трубы НКТ, давление условное 21 Мпа, проход условный 40 мм </t>
  </si>
  <si>
    <t>Колбонагреватель 3-хместный ЛАБ-FH-500-3-EURO лабораторный Колбонагреватели используются  при определении содержания воды в нефти.</t>
  </si>
  <si>
    <t>Экстрактор  для определния содержания хлористых солей ПЭ-8110 для определения хлористых солей Экстрактор   предназначен для извлечения хлористых солей из нефти водой согласно ГОСТ 21534-76.</t>
  </si>
  <si>
    <t xml:space="preserve">Лабораторная водяная многоместная баня ЭКРОС ПЭ-4300 для проведения лабораторных работ в режиме нагрева </t>
  </si>
  <si>
    <t xml:space="preserve">Устройство для сушки лабораторной посуды ПЭ - 2000  Установка мойки и сушки, для сушки лабораторной посуды Для быстрого просушивания лабораторной посуды в потоке теплого воздуха. </t>
  </si>
  <si>
    <t xml:space="preserve">Адсорбционная колонка стеклянная для определения парафинов ГОСТ 11851-85 адсорбционная, стеклянная, длина 1420 мм, ГОСТ 11851-85 Адсорбционная колонка стеклянная (длина 1420 мм) по ГОСТ 11851-85, предназначена для определения парафинов в нефти </t>
  </si>
  <si>
    <t xml:space="preserve">Иономер И-160 МИ лабораторный </t>
  </si>
  <si>
    <t xml:space="preserve">Анализатор жидкости Флюорат-02-3М для измерения массовой концентрации веществШтука79626.51.53.15.00.00.00.10.1 </t>
  </si>
  <si>
    <t>Шкаф сушильный  SNOL 58/350 конвекционная Низкотемпературная лабораторная электропечь (сушильный шкаф) SNOL 58/350  предназначена для просушки различных материалов, проведения аналитических работ в воздушной среде, нормализации и отпуска металла, пружин, термообработки пластмасс и других материалов в стационарных условиях при температуре от 50 до 350 °С.</t>
  </si>
  <si>
    <t xml:space="preserve">Печь муфельная  SNOL 7,2/1100 Печь электрическая, лабораторная, муфельная </t>
  </si>
  <si>
    <t xml:space="preserve">Баня охладительная "ЭКРОС"для определения парафина в нефти по ГОСТ 11851-85  для определения парафина в нефти </t>
  </si>
  <si>
    <t>Удалитель парафина для защиты оборудования и удаления парафиноотложения, амин нейтрализующий В ЦДНГ для очистки скважин осложненного фонда от АСПО.</t>
  </si>
  <si>
    <t>Ингибитор коррозии для ЦДНГ  коррозии, против коррозии Защита от коррозии  нефтепроводов и нефтепромыслового оборудования ЦДНГ.</t>
  </si>
  <si>
    <t xml:space="preserve">Ингибитор коррозии для альпсенаманской воды ЦППД и УППВ коррозии, против коррозии Защита от коррозии оборудования ЦППД и УППВ. </t>
  </si>
  <si>
    <t xml:space="preserve">Деэмульгатор  для отделения воды от нефти, в жидком виде Обезвоживание и обессоливание водонефтяных эмульсий. </t>
  </si>
  <si>
    <t>Ингибитор парафиноотложений для нефтепровода Кожасай-Алибекмола парафиноотложения, для предотвращения парафиноотложении, в жидком виде Для снижения парафиноотложений на   нефтепроводе «Кожасай – Алибекмола».</t>
  </si>
  <si>
    <t xml:space="preserve">Катализатор для очистки нефти для очистки сырой нефти от сероводорода, метил-этил меркаптанов катализатор предназначен в технологии для ускорения реакций в процессе очистки нефти от сероводорода, метил-этил меркаптанов на установке демеркаптанизации нефти в цехе подготовки нефти и газа. </t>
  </si>
  <si>
    <t xml:space="preserve">Ведро оцинкованное 12 л оцинкованное, эмалированное, объем 12 л, ГОСТ 20558-82 </t>
  </si>
  <si>
    <t xml:space="preserve">Веник бытовой  из материалов растительного происхождения </t>
  </si>
  <si>
    <t>Вентили  для пробоотборников d-15/40 для пробоотборника Вентили  для пробоотборников d-15/40</t>
  </si>
  <si>
    <t>Вентили  для пробоотборников d-25/40 для пробоотборника Вентили  для пробоотборников d-25/40</t>
  </si>
  <si>
    <t>Вентили  для пробоотборников d-15/350 для пробоотборника Вентили  для пробоотборников d-15/350</t>
  </si>
  <si>
    <t xml:space="preserve">Ветроуказатель для определения направления ветра </t>
  </si>
  <si>
    <t xml:space="preserve">Грабли с ручкой  </t>
  </si>
  <si>
    <t xml:space="preserve">Газонокосилка бензиновая ензиновая, самоходная </t>
  </si>
  <si>
    <t xml:space="preserve">Искрогасители для выхлопной трубы, для грузового автомобиля </t>
  </si>
  <si>
    <t xml:space="preserve">Кран трехходовой Ду15/Ру 40 шаровой, стальной, фланцевый, условное давление 25 Мпа, условный проход 250 мм, ГОСТ 21345-2005 </t>
  </si>
  <si>
    <t>Кран трехходовой Ду15/Ру350 шаровой, из cтали, ГОСТ 24950-81 Кран высокого давления Ду 50, Ру 250</t>
  </si>
  <si>
    <t xml:space="preserve">Лента ФУМ уплотнительная, размер 25 мм </t>
  </si>
  <si>
    <t xml:space="preserve">Линолеум из поливинилхлорида, коммерческий </t>
  </si>
  <si>
    <t xml:space="preserve">Лопата совковая с черенком  </t>
  </si>
  <si>
    <t xml:space="preserve">Лопата штыковая с черенком копальная, остроконечная </t>
  </si>
  <si>
    <t xml:space="preserve">Лопаты снеговые снегоуборочная </t>
  </si>
  <si>
    <t xml:space="preserve">Метрошток МШС-4,5 общая длина свыше 4 м </t>
  </si>
  <si>
    <t xml:space="preserve">Мин. вата   теплоизоляционная, минеральная, ГОСТ 4640-2011 </t>
  </si>
  <si>
    <t xml:space="preserve">Монтажная пена  всесезонная, профессиональная (пистолетная), в аэрозольной упаковке, двухкомпонентная </t>
  </si>
  <si>
    <t xml:space="preserve">Паронит марка ПОН-Б, общего назначения, толщина 3,0 мм, ГОСТ 481-80 Паронит ПОН «Б» (общего назначения), ГОСТ 481-80. Листовой материал, предназначенный для создания уплотнений, которые эксплуатируются в агрессивных средах (таких, как легкие и тяжелые нефтепродукты, перегретый и насыщенный пар, газообразный и жидкий аммиак, жидкие азот и кислород, спирты, водные солевые растворы). Температура рабочей среды, окружающей изделия из паронита ПОН «Б», может варьироваться от -50 до +450°С. При давлении 35 МПа материал имеет сжимаемость 5-15%; после снятия этого давления восстанавливаемость паронита ПОН «Б» составляет 35%. Плотность 1.8-2.0 г/см3.
Толщина – 3 мм;
</t>
  </si>
  <si>
    <t xml:space="preserve">Патроны "Сигнал охотника"  </t>
  </si>
  <si>
    <t xml:space="preserve">Пенообразователь для пожаротушения </t>
  </si>
  <si>
    <t xml:space="preserve">Пленка ПХВЛ полипропиленовая, биаксиально-ориентированная </t>
  </si>
  <si>
    <t xml:space="preserve">Пломбы Секьюрпул  свинцовая </t>
  </si>
  <si>
    <t xml:space="preserve">Полотно обтирочное  обтирочное, хлопоковое, ГОСТ 14253-83 </t>
  </si>
  <si>
    <t xml:space="preserve">Пробоотборник резервуарный (с цепью-20метров)  пробоотборник резервуарный, погружной,  для отбора проб, из нержавеющей стали, объем 1 литр, с цепью 20 метров </t>
  </si>
  <si>
    <t xml:space="preserve">Рулетка с лотом Р-20 из углеродистой стали, шкала номинальной длины 20 м, ГОСТ 7502-98 </t>
  </si>
  <si>
    <t xml:space="preserve">Рукав d-25мм дюритовый, маслостойкий дюритовый, маслостойкий, резиновый, высокого давления, неармированный, наружный диаметр 25 мм </t>
  </si>
  <si>
    <t xml:space="preserve">Рукава НВ Ф-100 (шланг гофрированный длина - 6 метров)   топливный, для подачи жидкостей, резиновый, размер 100х114-10, ГОСТ 10362-76  </t>
  </si>
  <si>
    <t xml:space="preserve">Сетка на фильтра, размерами 0,03 - 0,04 мм, ширина 1 м, . нержавейка нержавеющая сталь, плетеная, одинарная, номер сетки 04, ГОСТ 3826-82 </t>
  </si>
  <si>
    <t xml:space="preserve">Тяпка с ручкой  </t>
  </si>
  <si>
    <t xml:space="preserve">Фара ручная взрывозащищенная ФР-ВС Фонарь взрывозащищенный, переносной </t>
  </si>
  <si>
    <t xml:space="preserve">Щебень строительный фракция от от 40 до 80 мм, для строительных работ, ГОСТ 8267-93 </t>
  </si>
  <si>
    <t xml:space="preserve">Щетки стальные  </t>
  </si>
  <si>
    <t xml:space="preserve">Электронасос погружной "Гном" - переносной (80м3/ч.) погружной, тип ГНОМ 6-10, мощность 220В </t>
  </si>
  <si>
    <t xml:space="preserve">Электронасос погружной "Гном" - переносной (5м3/ч)  </t>
  </si>
  <si>
    <t xml:space="preserve">Ящик для инструмента (переносной) чемодан для инструментов, алюминиевый </t>
  </si>
  <si>
    <t>Саморез для крепления листового металла с шайбой и резиновой прокладкой ЕПДМ    5,5*32 оцинкованный, с резиновой прокладкой Саморез для крепления листового металла с шайбой и резиновой прокладкой ЕПДМ    5,5*32</t>
  </si>
  <si>
    <t>Саморез для крепления листового металла с шайбой и резиновой прокладкой ЕПДМ    5,5*51 оцинкованный, с резиновой прокладкой Саморез для крепления листового металла с шайбой и резиновой прокладкой ЕПДМ    5,5*51</t>
  </si>
  <si>
    <t xml:space="preserve">Цемент Портландцемент со специальными добавками, марка ПЦТ III-Об 4-50-гФ, тампонажный, гидрофобный, ГОСТ 1581-96 </t>
  </si>
  <si>
    <t xml:space="preserve">Краска голубая для защиты изделий из металла и бетона, антикоррозионная </t>
  </si>
  <si>
    <t xml:space="preserve">Красная красная для защиты изделий из металла и бетона, антикоррозионная </t>
  </si>
  <si>
    <t xml:space="preserve">Красная зеленая для защиты изделий из металла и бетона, антикоррозионная </t>
  </si>
  <si>
    <t xml:space="preserve">Красная белая    для защиты изделий из металла и бетона, антикоррозионная </t>
  </si>
  <si>
    <t xml:space="preserve">Краска синяя   для защиты изделий из металла и бетона, антикоррозионная </t>
  </si>
  <si>
    <t xml:space="preserve">Краска желтая для защиты изделий из металла и бетона, антикоррозионная </t>
  </si>
  <si>
    <t xml:space="preserve">Краска серая      для защиты изделий из металла и бетона, антикоррозионная </t>
  </si>
  <si>
    <t xml:space="preserve">Краска черная  для защиты изделий из металла и бетона, антикоррозионная </t>
  </si>
  <si>
    <t xml:space="preserve">Растворитель для лакокрасочных материалов, </t>
  </si>
  <si>
    <t xml:space="preserve">Кисточки для покраски, разные  </t>
  </si>
  <si>
    <t xml:space="preserve"> Пудра аллюминиевая (серебрянка ПАБ-2)  алюминиевая </t>
  </si>
  <si>
    <t>Олифа оксоль, марка В, ГОСТ 190-78 Внешний вид - однородная масляная жидкость;
Цвет по йодометрической шкале - 800  мг J^2/100 cм3. 
Вязкость - 19-25с при 20С;
Кислотное число - 10 мг KOH/г;
Количество нелетучих веществ - 54,5-55,5%;
Отстой по объему - 1%;
Температура вспышки - 32С;
Время высыхания - 24 часа до степени 3 при 20С;
Расход - 80-100 г/м2;
Хранение - 12 месяцев;</t>
  </si>
  <si>
    <t xml:space="preserve"> Фильтр маслянный  7405.1012040 синтетический                                Фильтр маслянный  тонкой очистки 7405.1012040 ниточный  </t>
  </si>
  <si>
    <t xml:space="preserve">Реле регулятор со щеткой Реле прерыватель указателей поворотов </t>
  </si>
  <si>
    <t>Ремень компрессора В.Х.943.L.W Реле регулятор со щеткой для компрессора</t>
  </si>
  <si>
    <t>Ремень генератора 6РК.890 Грузоподъемность, т 10 Высота подхвата, мм 160 Высота подъема, мм 560 Вес, кг 145 Габариты, мм 1640*480*260 для специальной и специализированной грузоподъемной техники 6РК.890</t>
  </si>
  <si>
    <t xml:space="preserve">Ремень рулевого механизма 17.Х.1037 Для вращения шкива компрессора, артикул 14х10-937 (BX 943 Lw) </t>
  </si>
  <si>
    <t xml:space="preserve">Ремень водяного насоса АVX.13.1075.L Ремень генератора 6РК.890 </t>
  </si>
  <si>
    <t xml:space="preserve">Автошина ИД-П 284  </t>
  </si>
  <si>
    <t xml:space="preserve"> Фильтр предварительной очистки топлива PL-270(Mann Filter)  топливный, для дизельного двигателя грузового автомобиля, грубой очистки </t>
  </si>
  <si>
    <t xml:space="preserve">Сальник ступицы для грузового автомобиля, ступицы, </t>
  </si>
  <si>
    <t xml:space="preserve">Подшипник ступицы для специального и специализированного автомобиля </t>
  </si>
  <si>
    <t xml:space="preserve">Сетка глушителя Гофра глушителя для дизельного генератора </t>
  </si>
  <si>
    <t xml:space="preserve">Топливный фильтр грубой очистки CAT 1R-0771  фильтрующий, тонкость фильтрации 5-125 мкм </t>
  </si>
  <si>
    <t xml:space="preserve">Топливный фильтр CAT 1R-0751 Fuel Filter фильтрующий, тонкость фильтрации 10-125 мкм </t>
  </si>
  <si>
    <t xml:space="preserve">Топливный насос топливный, для специального и специализированного автомобиля </t>
  </si>
  <si>
    <t xml:space="preserve">Соединяющий шланг со штуцером (HOSE AS)part205-1280(15мм)  </t>
  </si>
  <si>
    <t xml:space="preserve">Двухходовой винт с бегунком лебедки, двухходовой, с поводком </t>
  </si>
  <si>
    <t xml:space="preserve">Счетчик замера опускаемой проволоки на ВО АИС SAM-1495 датчик глубины для измерения глубины нахождения скважинного прибора, импульсный, нижний предел измерения не более 0,01 м </t>
  </si>
  <si>
    <t xml:space="preserve">Подшипник  №2110, 6210 шариковый, радиальный, однорядные, качения, с двумя защитными шайбами </t>
  </si>
  <si>
    <t xml:space="preserve"> Крестовина Газ-53                                                                   карданная, для специализированного автомобиля </t>
  </si>
  <si>
    <t xml:space="preserve">Шланг толстостенный для ППУ внутр диам 25, наружн 46 паровой, к паровой передвижной установке   ППУ внутр диам 25, наружн 46 </t>
  </si>
  <si>
    <t xml:space="preserve">Автошины 260*508 R20 для автомобилей грузовых, пневматическая, радиальная, 9,0 R20 (260*508 R), камерная </t>
  </si>
  <si>
    <t xml:space="preserve">Автокамеры 260*508 R20 Камера для шины R20 9.00-20 на грузовые авто КамАЗ, ЗИЛ </t>
  </si>
  <si>
    <t>Гидравлический пресс Гидравлический пресс усилием до 630 кН (63тн)  Гидравлический пресс, усилием не меньше 30тн. до 63тн.</t>
  </si>
  <si>
    <t>Набор для аккумуляторщика  набор инструментов для аккумуляторщика, в наборе 12 инструментов</t>
  </si>
  <si>
    <t xml:space="preserve">Бензин Аи-92 для двигателей с искровым зажиганием, марка АИ-92, неэтилированный и этилированный </t>
  </si>
  <si>
    <t xml:space="preserve">Антифриз  ASTM D3306 для охлаждения двигателей внутреннего сгорания и других теплообменных аппаратов (тара 5 литров), ГОСТ 28084-89 </t>
  </si>
  <si>
    <t xml:space="preserve">Тосол -А40М Моторное масло, марка М-5з/10Г1, ГОСТ 10541-78 </t>
  </si>
  <si>
    <t xml:space="preserve">Масло моторное "Лукойл Стандарт" п\синт. SАЕ 15W40 моторное, марка М-5з/10Г1, ГОСТ 10541-78 или SAE 15*40 </t>
  </si>
  <si>
    <t xml:space="preserve">Масло трансмиссионное ТМ-5 п\синт. 75W90 трансмиссионное, марка ТСп-15К, ГОСТ 23652-79 </t>
  </si>
  <si>
    <t xml:space="preserve">Масло трансмиссионное ТМ-5 п\синт. 80W140 трансмиссионное, марка ТСп-15К, ГОСТ 23652-79 </t>
  </si>
  <si>
    <t xml:space="preserve">Компрессорное масло для азотного компрессора" Bauer" Mobil Rarus 829 компрессорное, марка PGS-100 </t>
  </si>
  <si>
    <t xml:space="preserve">Компрессорное масло для воздушного компрессора" Atlas Copco" Paroil S компрессорное, марка КС-19 </t>
  </si>
  <si>
    <t xml:space="preserve">высокотемпературная смазка ХАДО-250 или МАПСОЛ-300 консистентная, на основе литиевого мыла, с загустителем </t>
  </si>
  <si>
    <t xml:space="preserve">Тормозная жидкость ДОТ-4 гидравлическая, температура кипения не менее 230°С, вязкость 1800 </t>
  </si>
  <si>
    <t xml:space="preserve">Масло индустриальное И-40 индустриальное, марка И-40А </t>
  </si>
  <si>
    <t xml:space="preserve">Масло индустриальное И-20 индустриальное, марка И-20А </t>
  </si>
  <si>
    <t xml:space="preserve">Моющее средство для мытья химической посуды "Фэйри"    </t>
  </si>
  <si>
    <t xml:space="preserve">Ерши разные для мытья стекл. посуды  хозяйственный </t>
  </si>
  <si>
    <t>Ерши разные для мытья стекл. посуды  пробирочный 4,76190476190476</t>
  </si>
  <si>
    <t xml:space="preserve">Ерши разные для мытья стекл. посуды  бутылочный </t>
  </si>
  <si>
    <t xml:space="preserve">Ерши разные для мытья стекл. посуды  для лабораторного цилиндра </t>
  </si>
  <si>
    <t xml:space="preserve">Ерши разные для мытья стекл. посуды  для пипеток </t>
  </si>
  <si>
    <t xml:space="preserve">Перчатки Touch&amp;touch (размеры М, ХL) для защиты рук технические, резиновые </t>
  </si>
  <si>
    <t xml:space="preserve"> Обеззоленный бумажный фильтр "Красная  лента " лабораторный, диаметром 11 см, среднефильтрирующий Беззоленный бумажный фильтр                                               "Красная  лента " диаметр 11 см, ГОСТ 25336-82 Средняя скорость фильтрации</t>
  </si>
  <si>
    <t xml:space="preserve"> Обеззоленный бумажный фильтр "Красная  лента " лабораторный, диаметром 12,5 см, среднефильтрирующий Беззоленный бумажный фильтр                                               "Красная  лента " диаметр 12,5 см, ГОСТ 25336-82 Средняя скорость фильтрации</t>
  </si>
  <si>
    <t xml:space="preserve"> Обеззоленный бумажный фильтр "Белая  лента " лабораторный, диаметром 11 см, среднефильтрирующий Беззоленный бумажный фильтр                                               "Белая  лента " диаметр 11 см, ГОСТ 25336-82 Средняя скорость фильтрации</t>
  </si>
  <si>
    <t xml:space="preserve"> Обеззоленный бумажный фильтр "Белая  лента " лабораторный, диаметром 12,5 см, среднефильтрирующий Беззоленный бумажный фильтр                                               "Белая  лента " диаметр 12,5 см, ГОСТ 25336-83 Средняя скорость фильтрации</t>
  </si>
  <si>
    <t xml:space="preserve"> Обеззоленный бумажный фильтр "Синяя  лента " лабораторный, диаметр 11 см, медленнофильтрирующий  Беззоленный бумажный фильтр "Синяя лента " диаметр 11 см, ГОСТ 25336-82 Медленная скорость фильтрации</t>
  </si>
  <si>
    <t xml:space="preserve"> Обеззоленный бумажный фильтр "Синяя  лента " лабораторный, диаметр 12,5 см, медленнофильтрирующий Беззоленный бумажный фильтр "Синяя лента " диаметр 12,5 см, ГОСТ 25336-82 Медленная скорость фильтрации</t>
  </si>
  <si>
    <t xml:space="preserve">Фильтровальная бумага марки "Ф" фильтровальная, марка Ф, ГОСТ 12026-76 </t>
  </si>
  <si>
    <t xml:space="preserve">Универсальная индикаторная бумага 0:12 индикаторная, для определения рН </t>
  </si>
  <si>
    <t xml:space="preserve">Карандаш по стеклу и фарфору  </t>
  </si>
  <si>
    <t xml:space="preserve">Смазка "Циатим 221 " термостойкая, химически стойкая, марка Циатим-221, ГОСТ 9433-80 </t>
  </si>
  <si>
    <t xml:space="preserve">Чистящее средство для мытья раковин, кафеля "Комет" Чистящее средство, порошкообразное, для мытья раковин, кафеля. </t>
  </si>
  <si>
    <t>Техническая салфетка техническая, хлопковая, бесшовная Ветошь обтирочная, хлопчатобумажная ткань, салфетка техническая</t>
  </si>
  <si>
    <t>Халат х/б (синий)  фирма "PORTWEST" размеры:  44 -2шт., 46 -2шт.,  48 -2шт.,                 50 -2шт., 52 -1шт., 54 -1шт., 56 -1 шт.   Классический рабочий халат Porwest C851(Англия) имеет однин нагрудный карман и двумя боковыми накладными карманами. 100% хлопок прочен, удобен и соотвествует всем совремнным требованиям.</t>
  </si>
  <si>
    <t>Шланг резиновый 8 лабораторный, резиновый, ф8мм Используется для подключения одновременно нескольких стеклянных холодильников к источникам воды при определении содержания воды в нефти</t>
  </si>
  <si>
    <t>Шланг резиновый 10 лабораторный, резиновый, ф10мм Используется в лабораторных условиях, для подключения лабораторного оборудования к источникам воды и газов.</t>
  </si>
  <si>
    <t>Шланг резиновый 12 лабораторный, резиновый, ф12мм Используется для подключения стеклянных холодильников к источникам воды при определении кислотности в нефти</t>
  </si>
  <si>
    <t xml:space="preserve">Магнитная мешалка ПЭ-6100 для перемешивания жидкости </t>
  </si>
  <si>
    <t xml:space="preserve">Воронка пластмассовая d=14 см  </t>
  </si>
  <si>
    <t xml:space="preserve">Плитка электрическая с закрытой спиралью    1-х комф тип панели традиционный, с закрытой спиралью, количество конфорок 1, отдельностоящая </t>
  </si>
  <si>
    <t xml:space="preserve">Плитка электрическая с закрытой спиралью    2-х комф тип панели традиционный, с закрытой спиралью, количество конфорок 2, отдельностоящая </t>
  </si>
  <si>
    <t xml:space="preserve">Гигрометр психрометрический типа ВИТ-1 ВИТ-1, психометрический </t>
  </si>
  <si>
    <t xml:space="preserve">Эталонные гири на 500 г.  </t>
  </si>
  <si>
    <t xml:space="preserve">Эталонные гири на 50 г.  </t>
  </si>
  <si>
    <t xml:space="preserve">Эталонные гири на 100 г.  </t>
  </si>
  <si>
    <t xml:space="preserve">Ртуть ( II) азотнокислая,одноводная химически чистый, 1-водный, ГОСТ 4520-78 </t>
  </si>
  <si>
    <t xml:space="preserve">Серебро азотнокислое  </t>
  </si>
  <si>
    <t xml:space="preserve">Кальций хлористый  ГОСТ 450-77 Кальций хлористый  ГОСТ 450-77 для химического анализа, гранулированный  </t>
  </si>
  <si>
    <t xml:space="preserve">Азотная кислота чистый для анализа, ГОСТ 4461-77 </t>
  </si>
  <si>
    <t xml:space="preserve">Гексан жидкость </t>
  </si>
  <si>
    <t xml:space="preserve">Ксилол нефтяной ГОСТ 9410-78  нефтяной, марка А, плотность 0,862-0,868 г/см3 при 20 °С, массовая доля основного вещества(ароматических углеводородов C8H10) не менее 99,6%, ГОСТ 9410-78 </t>
  </si>
  <si>
    <t xml:space="preserve">Нефтяной дистиллят 100-200 С Нефтянной растворитель углеводородный, для определения содержания воды и солей в товарной нефти и нефтяной эмульсии, УР-1, из пентан-гектановой фракции нефтяной дистиллят с пределами кипения от 100 до 200 °С, для определения содержания воды </t>
  </si>
  <si>
    <t xml:space="preserve">Нефрас -С50/170 ГОСТ 8505-80 углеводородный, для определения содержания воды и солей в товарной нефти и нефтяной эмульсии, УР-1, из пентан-гектановой фракции </t>
  </si>
  <si>
    <t xml:space="preserve">Спирт этиловый ректификованный этиловый, технический, ректификованный, высший сорт, ГОСТ 18300-87 </t>
  </si>
  <si>
    <t xml:space="preserve">Нитрозиновый желтый ( индикатор )  </t>
  </si>
  <si>
    <t xml:space="preserve">1,5 -Дифенилкарбазид ( индикатор ) Дифенилкарбазид (1,5-дифенилкарбогидразид) </t>
  </si>
  <si>
    <t xml:space="preserve">Свинец уксуснокислый чистый для анализа, 3-водный, ГОСТ 1027-67 </t>
  </si>
  <si>
    <t xml:space="preserve">Барий хлористый ГОСТ 4108 </t>
  </si>
  <si>
    <t xml:space="preserve">Калий двухромовокислый ГОСТ 2652-78 </t>
  </si>
  <si>
    <t xml:space="preserve">Натрий серноватистокислый ( тиосульфат) Тиосульфат натрия, чистый для анализа, ГОСТ 27068-86 </t>
  </si>
  <si>
    <t xml:space="preserve">Калий хлористый порошок, кристаллический белый, массовая доля хлористого калия в порошке не менее 98% </t>
  </si>
  <si>
    <t xml:space="preserve">Соляная кислота особой чистоты, ГОСТ 14261-77 (Водород хлорид) </t>
  </si>
  <si>
    <t xml:space="preserve">Серная кислота химически чистый, ГОСТ 14262-78 </t>
  </si>
  <si>
    <t xml:space="preserve">Стандарт-титр соляной  кислоты (0,1н. амп.) Водород хлорид (кислота соляная) стандарт титр </t>
  </si>
  <si>
    <t xml:space="preserve">Натрий гидроокись химически чистый, ГОСТ 4328-77 </t>
  </si>
  <si>
    <t xml:space="preserve">Калий гидроокись химически чистый, ГОСТ 24363-80 </t>
  </si>
  <si>
    <t xml:space="preserve">Аммиак водный водный, химический, чистый для анализа, ГОСТ 3760-79 </t>
  </si>
  <si>
    <t xml:space="preserve">Метиленовый голубой "чда" (индикатор)  </t>
  </si>
  <si>
    <t xml:space="preserve">Метиленовый красный "чда" (индикатор) Метиловый красный чистый для анализа, метиловый красный, натриевая соль. Химическая формула, (CH3)2NC6H4N =NC6H4COONa. </t>
  </si>
  <si>
    <t xml:space="preserve">Уксусная кислота ледяная "хч" химически чистая, ГОСТ 61-75 </t>
  </si>
  <si>
    <t xml:space="preserve">Метиловый оранжевый (индикатор) Метиловый оранжевый </t>
  </si>
  <si>
    <t xml:space="preserve">Эриоохром черный ЕТ-00 (индикатор)  </t>
  </si>
  <si>
    <t>Мурексид ( индикатор ) Мурексид (аммониевая соль 5,5'-нитрилодибарбитуровой кислоты, пурпурат аммония) чистый для анализа,  хим. формула, C8H8N6O6, внешний вид: красновато-коричневый мелкокристаллический, кристаллический порошок, с характерным зеленоватым блеском</t>
  </si>
  <si>
    <t xml:space="preserve">Магний хлористый "чда" ГОСТ 4209-77 чистый для анализа, ГОСТ 4209-77 </t>
  </si>
  <si>
    <t>Натрий хлористый (стандарт-титр) для приготовления растворов точно известной концентрации, стандарт-титр (фиксанал) для приготовления растворов точно известной концентрации, стандарт-титр (фиксанал)</t>
  </si>
  <si>
    <t xml:space="preserve">Натрий хлористый 0,1 N (стандарт-титр) для приготовления растворов точно известной концентрации, стандарт-титр (фиксанал) </t>
  </si>
  <si>
    <t>Натронная известь гранулы, ГОСТ 6755-88 смесь едкого натра NaOH и гашёной извести Ca(OH)2. представляет собой белую пористую массу. Используется в лабораторных условиях для поглощения влаги в эксикаторах.</t>
  </si>
  <si>
    <t xml:space="preserve">Стандарт-титры для рН-метрии рН-метрии </t>
  </si>
  <si>
    <t xml:space="preserve">Аммоний хлористый "хч" ГОСТ 3773-72 химически чистый, ГОСТ 3773-72. Хлорид аммония (хлористый аммоний) </t>
  </si>
  <si>
    <t xml:space="preserve">Аммоний роданистый "хч" химически чистый, ГОСТ 27067-86 </t>
  </si>
  <si>
    <t xml:space="preserve">Калий йодистый  Йодид калия, чистый  </t>
  </si>
  <si>
    <t xml:space="preserve">Калий фталевокислый кислый Калий бифталат (Калий фталевокислый кислый) порошок  </t>
  </si>
  <si>
    <t xml:space="preserve">Мочевина ( тиокарбамид ) чистый для анализа, ГОСТ 6691-77 </t>
  </si>
  <si>
    <t xml:space="preserve">Свинец уксуснокислый "чда" ГОСТ 1027-67 чистый для анализа, 3-водный, ГОСТ 1027-67 </t>
  </si>
  <si>
    <t xml:space="preserve">Свинец азотнокислый "хч" Нитрат свинца химически чистый, ГОСТ 4236-77 </t>
  </si>
  <si>
    <t xml:space="preserve">Трилон Б 0,1 н. ( стандарт-титр ) трилон Б 0,1Н </t>
  </si>
  <si>
    <t xml:space="preserve">Хромоген специальный ЕТ-00 ( индикатор ) эриохром черный Т </t>
  </si>
  <si>
    <t xml:space="preserve">Фенолфталеин ( индикатор )  </t>
  </si>
  <si>
    <t xml:space="preserve">Хлороформ очищенный, ГОСТ 20015-88 </t>
  </si>
  <si>
    <t xml:space="preserve">Толуол "чда" чистый для анализа, ГОСТ 14710-78 </t>
  </si>
  <si>
    <t xml:space="preserve">Ацетон чистый для анализа, ГОСТ 2603-79 </t>
  </si>
  <si>
    <t xml:space="preserve">Аммоний надсернокислый "ч" Персульфат аммония, химически чистый, ГОСТ 20478-75 </t>
  </si>
  <si>
    <t xml:space="preserve">Квасцы железоаммонийные "чда" Сульфат аммония железа, чистый для анализа </t>
  </si>
  <si>
    <t>Марганец хлористый 4-х водный для проведения анализов химического состава сточной и подтоварной воды чистый для анализа, химическая формула: MnCl2х4H2O, внешний вид: кристаллический порошок бледно-розового цвета</t>
  </si>
  <si>
    <t xml:space="preserve">Йод, 0,1 н.  </t>
  </si>
  <si>
    <t>Крахмал "чда" порошок, ГОСТ 10163-76 порошок, ГОСТ 10163-76</t>
  </si>
  <si>
    <t>Кислота уксусная  чистая для анализа, ГОСТ 61-75  чистая для анализа, ГОСТ 61-75</t>
  </si>
  <si>
    <t>Силикагель АСК-0,2 мм  марка АСКГ, ГОСТ 3956-76  марка АСКГ, ГОСТ 3956-76</t>
  </si>
  <si>
    <t xml:space="preserve">Калий хромовокислый ( K2CrО4)  </t>
  </si>
  <si>
    <t xml:space="preserve">Сульфосалициловая кислота "хч"  </t>
  </si>
  <si>
    <t xml:space="preserve">Сульфит натрия "особо чист." чистый для анализа, ГОСТ 195-77 </t>
  </si>
  <si>
    <t>Калий азотнокислый чистый для анализа, 14710-78 Калий азотнокислый,                       ГОСТ 4217-77</t>
  </si>
  <si>
    <t>Натрий уксуснокислый 3-х водный "чда" чистый для анализа, 3-водный, ГОСТ 199-78 чистый для анализа, 3-водный, ГОСТ 199-78</t>
  </si>
  <si>
    <t>Гептан эталонный по ГОСТ 25828 газ, ГОСТ 25828-83 Газ, гептан эталонный по                          ГОСТ 25828-83</t>
  </si>
  <si>
    <t xml:space="preserve">Кадмий хлористый, "чда" ГОСТ 4330-76 чистый для анализа, ГОСТ 4330-76 </t>
  </si>
  <si>
    <t xml:space="preserve">Кадмий уксуснокислый  </t>
  </si>
  <si>
    <t xml:space="preserve"> Петролейный эфир 40 –70 (хч)  </t>
  </si>
  <si>
    <t xml:space="preserve">Хлорид калия "особо чист." чистый для анализа, ГОСТ 4234-77 </t>
  </si>
  <si>
    <t xml:space="preserve">Азотнокислый калий "чда" ГОСТ 4217-77 чистый для анализа, ГОСТ 4217-77 </t>
  </si>
  <si>
    <t>Перекись водорода ( пергидроль)   ГОСТ 10929-76</t>
  </si>
  <si>
    <t xml:space="preserve">Бифенил натрия реактив, для определения хлор органических соединений </t>
  </si>
  <si>
    <t xml:space="preserve">Калий надсернокислый "чда" ГОСТ 4146-74 чистый для анализа, ГОСТ 4146-74 </t>
  </si>
  <si>
    <t xml:space="preserve">Изооктан ГОСТ 4095-75  </t>
  </si>
  <si>
    <t xml:space="preserve">Аммоний персульфат ГОСТ 20478-75 Персульфат аммония (надсернокислый аммоний), чистый для анализа, ГОСТ 20478-75 </t>
  </si>
  <si>
    <t xml:space="preserve">Изопропиловый спирт  "чда" ГОСТ 9805-84 технический, ГОСТ 9805-84 </t>
  </si>
  <si>
    <t xml:space="preserve">Бюкс(стаканчик для взвешивания  (КШ 34/12)  </t>
  </si>
  <si>
    <t xml:space="preserve">Воронка лабораторная d =7,5 см  полипропиленовая, лабораторная </t>
  </si>
  <si>
    <t xml:space="preserve">Колба круглодонная со шлифом 500 мл  стеклянная, круглодонная К-1-500-29/32 ТС, со шлифом </t>
  </si>
  <si>
    <t xml:space="preserve">Ловушка-приемник  АКОВ-10 см3  стеклянная, градуированная, объем 0-10 мл </t>
  </si>
  <si>
    <t xml:space="preserve">Холодильник ХПТ-400-1-14-23  </t>
  </si>
  <si>
    <t xml:space="preserve">Цилиндры на ножке, на 25 мл с носиком  лабораторный, марка 1-25-1, вместимость 25 см3, исполнения 1, класс точности 1, ГОСТ 1770-74 </t>
  </si>
  <si>
    <t xml:space="preserve">Цилиндр на ножке, на 50 мл с носиком  лабораторный, марка 1-50-1, вместимость 50 см3, исполнения 1, класс точности 1, ГОСТ 1770-74 </t>
  </si>
  <si>
    <t xml:space="preserve">Цилиндр на ножке,  на 100 мл с носиком  лабораторный, марка 1-100-1, вместимость 100 см3, исполнения 1, класс точности 1, ГОСТ 1770-74 </t>
  </si>
  <si>
    <t xml:space="preserve">Микробюретка 5 мл  стеклянная, объем до 5 мл </t>
  </si>
  <si>
    <t xml:space="preserve">Бюретка с краном 25 мл  </t>
  </si>
  <si>
    <t xml:space="preserve">Ареометр АНТ-1,  ГОСТ 18481-81   АНТ-1, диапазон измерения плотности 770-830 кг/м3, ГОСТ 18481-81 </t>
  </si>
  <si>
    <t xml:space="preserve">Ареометр АОН 760-820 кг/м3  АОН-1, диапазон измерения плотности 760-820 кг/м3, ГОСТ 18481-81 </t>
  </si>
  <si>
    <t xml:space="preserve">Ареометр АОН 820-880 кг/м3  АОН-1, диапазон измерения плотности 820-880 кг/м3, ГОСТ 18481-81 </t>
  </si>
  <si>
    <t xml:space="preserve">Ареометр АОН 1000-1060 кг/м3  АОН-1, диапазон измерения плотности 1000-1060 кг/м3, ГОСТ 18481-81 </t>
  </si>
  <si>
    <t xml:space="preserve">Ареометр АОН 1060-1120 кг/м3  АОН-1, диапазон измерения плотности 1060-1120 кг/м3, ГОСТ 18481-81 </t>
  </si>
  <si>
    <t xml:space="preserve">Колба коническая  250 мл стеклянная, тип Эрленмейера (коническая), лабораторная </t>
  </si>
  <si>
    <t xml:space="preserve">Колба мерная 2-1000-2 (со шлифом)   </t>
  </si>
  <si>
    <t xml:space="preserve">Колба мерная 2-500-2 (со шлифом)   </t>
  </si>
  <si>
    <t xml:space="preserve">Колба мерная 2-250-2 (со шлифом)   </t>
  </si>
  <si>
    <t xml:space="preserve">Колба мерная 2-100-10/19 (с пришлиф. пробкой)   </t>
  </si>
  <si>
    <t xml:space="preserve">Колба коническая КН-3-300-50 (со шкалой) стеклянная, тип Эрленмейера (коническая), лабораторная КН-3-300-50 (со шкалой) </t>
  </si>
  <si>
    <t xml:space="preserve">Колба коническая КН-1-250-29/32 ТС (со шкалой) стеклянная, тип Эрленмейера (коническая), лабораторная КН-1-250-29/32 ТС (со шкалой) </t>
  </si>
  <si>
    <t xml:space="preserve">Колба коническая КН-1-100-29/32 ТС (со шкалой) стеклянная, тип Эрленмейера (коническая), лабораторная КН-1-100-29/32 ТС (со шкалой) </t>
  </si>
  <si>
    <t xml:space="preserve">Стакан пласс. мерный с ручкой 1000 мл (Labtex) пластиковый, мерный, прочный и стойкий к растворителям, с делениями </t>
  </si>
  <si>
    <t xml:space="preserve">Пипетка градуированная на 10 мл,  ГОСТ 29227-91  градуированная, тип 1-2-2, объем 10 мл, на частичный слив, прямая, стеклянная, ГОСТ 29227-91 </t>
  </si>
  <si>
    <t xml:space="preserve">Пипетка градуированная на 5 мл 2-1-2-5 Пипетка градуированная на 5 мл 2-1-2-5, ГОСТ 29228-91 </t>
  </si>
  <si>
    <t xml:space="preserve">Пипетка градуированная на 2 мл 2-1-2-2 объем 2 мл, ГОСТ 29228-91, Пипетка градуированная на 2 мл 2-1-2-2 </t>
  </si>
  <si>
    <t xml:space="preserve">Пипетка градуированная на 1 мл 2-1-2-1 объем 1 мл, ГОСТ 29228-91, Пипетка градуированная на 1 мл 2-1-2-1 </t>
  </si>
  <si>
    <t xml:space="preserve">Пипетка Мора на 25 мл 2-2-25 ГОСТ 29169-91 </t>
  </si>
  <si>
    <t xml:space="preserve">Пипетка Мора на 5 мл  ГОСТ 29169-91 </t>
  </si>
  <si>
    <t xml:space="preserve">Пипетка Мора на 2 мл 2-2-2 ГОСТ 29169-91 </t>
  </si>
  <si>
    <t xml:space="preserve">Пипетка Мора на  1 мл 2-2-1 ГОСТ 29169-91 </t>
  </si>
  <si>
    <t xml:space="preserve">Стакан высокий мерный с носиком 150 мл,  ГОСТ  25336-82 из термически стойкого стекла, высокий с носиком, марка В-1-150 ТС, номинальная вместимость 150 см3, ГОСТ 25336-82 </t>
  </si>
  <si>
    <t xml:space="preserve">Стакан высокий мерный с носиком 100 мл,  ГОСТ  25336-82 из термически стойкого стекла, высокий с носиком, марка В-1-100 ТС, номинальная вместимость 100 см3, ГОСТ 25336-82 </t>
  </si>
  <si>
    <t xml:space="preserve">Стакан высокий мерный с носиком 250 мл,  ГОСТ  25336-82 из термически стойкого стекла, высокий с носиком, марка В-1-250 ТС, номинальная вместимость 250 см3, ГОСТ 25336-82 </t>
  </si>
  <si>
    <t xml:space="preserve">Стакан низкий мерный с носиком 250 мл,  ГОСТ  25336-82 из термически стойкого стекла, низкий с носиком, марка Н-1-250 ТС, номинальная вместимость 250 см3, ГОСТ 25336-82 </t>
  </si>
  <si>
    <t xml:space="preserve">Стакан высокий мерный с носиком 50 мл,  ГОСТ  25336-82 из термически стойкого стекла, высокий с носиком, марка В-1-50 ТС, номинальная вместимость 50 см3, ГОСТ 25336-82 </t>
  </si>
  <si>
    <t xml:space="preserve">Стакан низкий мерный с носиком 100 мл,  ГОСТ  25336-82 из термически и химически стойкого стекла, низкий с носиком, марка Н-1-100 ТХС, номинальная вместимость 100 см3 </t>
  </si>
  <si>
    <t xml:space="preserve">Стакан низкий мерный с носиком 150 мл,  ГОСТ  25336-82 из термически и химически стойкого стекла, низкий с носиком, марка Н-1-150 ТХС, номинальная вместимость 150 см3 </t>
  </si>
  <si>
    <t xml:space="preserve">Стакан низкий мерный с носиком 1000 мл,  ГОСТ  25336-82 из термически стойкого стекла, низкий с носиком, марка Н-1-1000 ТС, номинальная вместимость 1000 см3, ГОСТ 25336-82 </t>
  </si>
  <si>
    <t xml:space="preserve">Стакан низкий мерный  с носиком 600 мл,  ГОСТ  25336-82 из термически стойкого стекла, низкий с носиком, марка Н-1-600 ТС, номинальная вместимость 600 см3, ГОСТ 25336-82 </t>
  </si>
  <si>
    <t xml:space="preserve">Стакан мерный с ручкой 1000 мл из термически и химически стойкого стекла, высокий с носиком, марка В-1-1000 ТХС, номинальная вместимость 1000 см3, ГОСТ 25336-82 </t>
  </si>
  <si>
    <t xml:space="preserve">Стакан мерный с ручкой 250 мл из термически и химически стойкого стекла, высокий с носиком, марка В-1-250 ТХС, номинальная вместимость 250 см3, ГОСТ 25336-82 </t>
  </si>
  <si>
    <t xml:space="preserve">Стакан высокий мерный с носиком 2000 мл из термически стойкого стекла, высокий с носиком, марка В-1-2000 ТС, номинальная вместимость 2000 см3, ГОСТ 25336-82 </t>
  </si>
  <si>
    <t xml:space="preserve">Стеклянные палочки, L = 220 мм, d 5 мм лабораторная, стеклянная </t>
  </si>
  <si>
    <t xml:space="preserve">Склянка темное стекло с притертой крышкой на 100 мл (ш/г), ГОСТ  25336-82 Склянка темное стекло с притертой крышкой на 100 мл (ш/г) </t>
  </si>
  <si>
    <t xml:space="preserve">Склянка темное стекло с притертой крышкой на 250 мл (ш/г), ГОСТ  25336-82 Склянка темное стекло с притертой крышкой на 250 мл (ш/г) </t>
  </si>
  <si>
    <t xml:space="preserve">Склянка темное стекло с притертой крышкой на 500 мл (ш/г),   ГОСТ 25336-82 Склянка темное стекло с притертой крышкой на 500 мл (ш/г) </t>
  </si>
  <si>
    <t xml:space="preserve">Воронка Бюхнера, № 3,  ГОСТ 9147-80 Бюхнера № 3, наружный диаметр 100 мм, ГОСТ 9147-80 </t>
  </si>
  <si>
    <t xml:space="preserve">Термометр ртутный ТН-6, ГОСТ 400-80 ТН-6, диапазон измерения температуры 30-60 ⁰С </t>
  </si>
  <si>
    <t xml:space="preserve">Термометр ртутный ТЛ-21-Б1, гост 215-73  Термометр ртутный ТЛ-21-Б1, гост 215-73. для отделения парафина от -30 +600 С </t>
  </si>
  <si>
    <t xml:space="preserve">Термометр ртутный ТЛ-4, от -30 +70 С с ножкой 16 см Термометр ртутный ТЛ-4, от -30 +70 С с ножкой 16 см. для определения фракционного состава нефти от -2 +400С </t>
  </si>
  <si>
    <t xml:space="preserve">Термометр ртутный ТИН 4-1, ГОСТ 400-80 ТИН-4, диапазон измерения температуры -2-400 ⁰С </t>
  </si>
  <si>
    <t xml:space="preserve">Воронка делительная  под экстрактор (круглая) 0,5 л,                               ГОСТ  25336-82 стеклянная, делительная </t>
  </si>
  <si>
    <t xml:space="preserve">Фильтрующая воронка для определения парафина по ГОСТ 25336-82 ВФ-1-40, фильтровальная, ГОСТ 25336-82 </t>
  </si>
  <si>
    <t xml:space="preserve">Воронка делительная (грушевидная)  1000-2000 мл, ГОСТ 25336-82 стеклянная, лабораторная, грушевидная, делительная, вместимость 1000- 2000 мм, лабораторная, тип ВД, исполнение 3, ГОСТ 25336-82 </t>
  </si>
  <si>
    <t xml:space="preserve">Пипетка медицинская с одной отметкой, объем 0,5 мл </t>
  </si>
  <si>
    <t xml:space="preserve">Пробки для мерных колб на: 1000,500,250 по 5 шт.  стеклянная Пробки для мерных колб на: 1000,500,250 по 5 шт. </t>
  </si>
  <si>
    <t xml:space="preserve">Тигель фарфоровый высокий  35 мл, ГОСТ 9147-80 фарфоровый, № 3, наибольший наружный диаметр 35 мм, низкий, ГОСТ 9147-80 </t>
  </si>
  <si>
    <t>Насос водоструйный по ГОСТ 25336-82 стеклянный, вакуумный, эжекторный, водоструйный лабораторный, стеклянный, ГОСТ 25336-82</t>
  </si>
  <si>
    <t xml:space="preserve">Капельница Шустера 3П-15,0 ХС,  ГОСТ 25336-82 полипропиленовая, без печати, лабораторная, объем 500 мл </t>
  </si>
  <si>
    <t xml:space="preserve">Промывалка пластиковая на 500 мл Промывалка пластиковая на 500 мл </t>
  </si>
  <si>
    <t xml:space="preserve">Холодильник ХШ-1-400-29-32 ХС, ГОСТ 25336-82  </t>
  </si>
  <si>
    <t xml:space="preserve">Вискозиметр ВНЖ-2 , d=0,61 мм, ГОСТ 10028-81  </t>
  </si>
  <si>
    <t xml:space="preserve">Вискозиметр ВПЖ-2 , d=0,56 мм, ГОСТ 10028-81 ВПЖ-2, диаметр капилляра 0,56 мм, ГОСТ 10028-81 </t>
  </si>
  <si>
    <t xml:space="preserve">Вискозиметр ВПЖ-2 , d=1,31 мм, ГОСТ 10028-81 ВПЖ-2, диаметр капилляра 1,31 мм, ГОСТ 10028-81 </t>
  </si>
  <si>
    <t xml:space="preserve">Эксикатор без крана с крышкой 250 мм, ГОСТ 25336-82 стеклянный, без крана </t>
  </si>
  <si>
    <t xml:space="preserve">Колба Вюрца, ГОСТ- 25336-82 стеклянная, круглодонная К-1-500-29/32 ТС, со шлифом </t>
  </si>
  <si>
    <t xml:space="preserve">Зажим Мора,  ГОСТ- 25336-82 из углеродистой стали, покрытой никелем, для пережатия тонкостенных трубок и шлангов диаметром до 25 мм </t>
  </si>
  <si>
    <t xml:space="preserve">Стеклянная тара для отбора проб на 1,0л. (обычная из под спирт. напитков)  </t>
  </si>
  <si>
    <t xml:space="preserve">Колба Энглера ( КРН-125-17),  ГОСТ 25336-82 Колба Энглера ( КРН-125-17) ГОСТ 25336 </t>
  </si>
  <si>
    <t xml:space="preserve">Алонж ТХ 45-14/23,  ГОСТ 25336-82 стеклянный, изогнутый </t>
  </si>
  <si>
    <t xml:space="preserve">Колба Бунзена (для вакуумного фильтрования) на 500 мл, ГОСТ 25336-82 стеклянная, тип Бунзена, лабораторная </t>
  </si>
  <si>
    <t>Поверочная  газовая смесь малой конц. (сероводород и меркаптановая сера С1-С2,  20-30  млн-1) в баллоне емк. 4 л.  поверочная газовая, концентрация сероводород 22,6 млн-1, метилмеркаптан 22,0 млн-1, этилмеркаптан 23,6 млн-1, в гелии Поверочные газовые смеси ПГС предназначены для градуировки и калибровки хроматографов, а также для контроля правильности результатов измерений, при определении серосодержащих соединений в нефти.</t>
  </si>
  <si>
    <t>Поверочная  газовая смесь большой конц. (сероводород и меркаптановая сера С1-С2, 150-200 млн-1) в баллоне емк. 4 л.  поверочная газовая, концентрация сероводород 22,6 млн-1, метилмеркаптан 22,0 млн-1, этилмеркаптан 23,6 млн-1, в гелии Поверочные газовые смеси ПГС предназначены для градуировки и калибровки хроматографов,  а также для контроля правильности результатов измерений, при определении серосодержащих соединений в нефти.</t>
  </si>
  <si>
    <t>Поверочная газовая смесь ИПГ-11 ( H2,N2, Не,О2,СО2,этан,пропан,  изо-бутан, н-бутан,нео-пентан,изо-пентан,н-пентан,гексаны,метан,Н2S) в баллоне емк. 4 л  поверочная газовая, концентрация гелий 0,0276%, кислород 0,0341%, азот 0,984%, диоксид углерода 0,924%, этан 3,47%, пропан 3,71%, 2-метилпропан(изобутан) 1,00 %, н-бутан 1,19%, 2,2-диметилпропан (неопентан) 0,0143%, 2-метилбутан(изопентан) 0,378%, н-пентан 0,312%, н-гексан 0,280%, метан 87,68% Поверочные газовые смеси ПГС предназначены для градуировки и калибровки хроматографов,  а также для контроля правильности результатов измерений, при определении компонентного состава газа.</t>
  </si>
  <si>
    <t xml:space="preserve">Гелий газообразный марки А (Б) 99,998 % газообразный, очищенный, марка А </t>
  </si>
  <si>
    <t xml:space="preserve">Аргон 99,998 % газообразный, сорт высший, ГОСТ 10157-79 </t>
  </si>
  <si>
    <t xml:space="preserve">Азот газообразный "осч" 40л/5,7 м3 газзобразный, особой чистоты, сорт 1, ГОСТ 9293-74 </t>
  </si>
  <si>
    <t xml:space="preserve">Кислород "осч"  99,999 % особой чистоты </t>
  </si>
  <si>
    <t xml:space="preserve">Мембрана (Прокладка) Прокладка мембраны испарителя для хроматографа используется в качестве уплотняющей резины, представляет собой резиновый диск диаметром 10 или 11 мм, толщиной 3 или 4 мм. </t>
  </si>
  <si>
    <t>Лайнер  для хроматографа это вкладыш в испаритель, устанавливаемый внутри корпуса хроматографа, представляет собой стеклянную трубку длиной 120 мм, внутри которой происходит испарение введенной пробы.</t>
  </si>
  <si>
    <t>Наполнитель лайнера лайнера, для хроматографа, из стекловолокна/стекловаты стекловолокно - находится внутри лайнера для улучшения процесса испарения</t>
  </si>
  <si>
    <t>Микрошприц Hamilton 7001 N (1 мкл ), № 80135  Микрошприц Hamilton 7001 N (1 мкл ), № 80135</t>
  </si>
  <si>
    <t>Микрошприц Hamilton 1001 LTN (1 мл ),                       № 81317  Микрошприц Hamilton 1001 LTN (1 мл ),                       № 81317</t>
  </si>
  <si>
    <t xml:space="preserve">Генератор водорода 0:2,5 кгс/см2,  10400 лабораторный, производительность 10 нм3/ч </t>
  </si>
  <si>
    <t xml:space="preserve">Компрессор  0:4кгс/см2 воздушный, со встроенным манометром, для питания воздухом пламенных детекторов газового хроматографа </t>
  </si>
  <si>
    <t xml:space="preserve">Нагреватель детектора для "Кристалл 5000.1", год вып. 2005г. (керамический) для хроматографа </t>
  </si>
  <si>
    <t xml:space="preserve">Модуль электролизный 10.140.10400-1 Модуль электролизный для хроматографа </t>
  </si>
  <si>
    <t xml:space="preserve">Пробоотборник металлокомпозитный 1дм3               (с вентилями из неражвеющей стали )                    ГОСТ 9731-79 металлокомпозитный, для отбора проб, тип БМК-300 В-1-2-1-2 </t>
  </si>
  <si>
    <t>Трубка капиллярная Ф-4 МБ 3*1*1 колонка капиллярная входит в комплект ЗИП 4.060.046 тройника 6.453.074</t>
  </si>
  <si>
    <t xml:space="preserve">Активированный уголь "СКТ" (сорбент) сильнокислотный катионит, марка СМ, ГОСТ 5696-74 </t>
  </si>
  <si>
    <t>Цеолит (сорбент)  Насыпная плотность, г/см3: 0,65 – 0,80. Размер гранул по диаметру, мм: 2,0±0,2. Механическая прочность на раздавливание, кг/мм2: не менее 1,8</t>
  </si>
  <si>
    <t>Ионитовый фильтр для хроматографа монтажная часть для генератора водорода</t>
  </si>
  <si>
    <t xml:space="preserve">Фильтр для очистки воздуха ОК для хроматографа </t>
  </si>
  <si>
    <t>Муфта 8.658.052 уплотнительная, для хроматографа резиновая, для уплотнения трубки d=1,6 мм в штуцере d=3,0мм</t>
  </si>
  <si>
    <t>Втулка 8.220.272-0,1 для хроматографа резина, для d=3,0;  d=3,2 мм; входит в комплект ЗИП 4.060.046 тройника 6.453.074</t>
  </si>
  <si>
    <t xml:space="preserve">Технический фен Диапазон температур: 50-650 °C
Подача воздуха: 250-500 л/мин </t>
  </si>
  <si>
    <t xml:space="preserve">Кабель коммутационный (патч-корд), UTP, в рулоне </t>
  </si>
  <si>
    <t xml:space="preserve">Провод марка ШВВП, 2*4 мм2 </t>
  </si>
  <si>
    <t xml:space="preserve">Кабель  кабель для систем видеонаблюдения RG6U-305 черный на тросу </t>
  </si>
  <si>
    <t xml:space="preserve">Кабель  Кабель комбинированный для систем видеонаблюдения КВК-ПА 2Э 2х0,75 </t>
  </si>
  <si>
    <t xml:space="preserve">кабель- провод марка ПВ-1, сечение жил 3 мм2 </t>
  </si>
  <si>
    <t xml:space="preserve">монитор Монитор LCD 47", Разрешение - 1920х1080, Угол обзора - 178/178, Размер пикселя - 0.541x0.541 mm, , Видео входы - HDMI, VGA, S-video, BNC, YPbPr, YCbCr,  </t>
  </si>
  <si>
    <t xml:space="preserve">видеорегистратор видеорегистратор 16-ти канальный сжатие Н-264. </t>
  </si>
  <si>
    <t xml:space="preserve">Видеокамеры видеокамеры уличного исполнения. </t>
  </si>
  <si>
    <t xml:space="preserve"> Перчатки для защиты рук технические, синтетические </t>
  </si>
  <si>
    <t xml:space="preserve">Жесткий диск жесткий диск  2 Тб </t>
  </si>
  <si>
    <t xml:space="preserve">аккумуляторная  батарея аккумуляторная батарея UPS 12V 9Ah  </t>
  </si>
  <si>
    <t xml:space="preserve">блок питания блок питания 12 вольт </t>
  </si>
  <si>
    <t xml:space="preserve">автоматический выключатель АВТОМАТ 16А </t>
  </si>
  <si>
    <t xml:space="preserve">изолента изолента ПВХ </t>
  </si>
  <si>
    <t xml:space="preserve">внешний диск внешний диск емкость - 2 Тб </t>
  </si>
  <si>
    <t xml:space="preserve">саморезы по металу 50мм </t>
  </si>
  <si>
    <t xml:space="preserve">саморезы по дереву 50 мм </t>
  </si>
  <si>
    <t xml:space="preserve">дюбель Дюбель-гвоздь 6х40 гриб </t>
  </si>
  <si>
    <t xml:space="preserve">столбы столбы для видеонаблюдения. Металические, с металическими перекладинами для крепления видеокамер и распределительных ящиков. 4 - 5 метра. С монтажом. </t>
  </si>
  <si>
    <t xml:space="preserve">распределительные ящики 200*150*400 мм </t>
  </si>
  <si>
    <t xml:space="preserve"> VGA  конвертер AV RCA композитный к VGA монитор компьютера конвертер </t>
  </si>
  <si>
    <t xml:space="preserve">сверло по металу в комплекте  </t>
  </si>
  <si>
    <t xml:space="preserve">сверло по бетону №6 </t>
  </si>
  <si>
    <t xml:space="preserve">сверло по бетону №8 </t>
  </si>
  <si>
    <t xml:space="preserve">Мультиметр 
Диодный тест 
Прозвонка соединений 
Удержание показаний DATA HOLD 
Подсветка дисплея 
 </t>
  </si>
  <si>
    <t xml:space="preserve">Набор слесарный Набор инструментов, 1/2", 1/4",  CrV, пластиковый кейс  82 предм </t>
  </si>
  <si>
    <t xml:space="preserve">Шуруповерт 1200 ватт </t>
  </si>
  <si>
    <t xml:space="preserve">набор бит под шуруповерт </t>
  </si>
  <si>
    <t>7 Т</t>
  </si>
  <si>
    <t>137 Т</t>
  </si>
  <si>
    <t>139 Т</t>
  </si>
  <si>
    <t>727 Т</t>
  </si>
  <si>
    <t>945 Т</t>
  </si>
  <si>
    <t>946 Т</t>
  </si>
  <si>
    <t>1140 Т</t>
  </si>
  <si>
    <t>1141 Т</t>
  </si>
  <si>
    <t>1153 Т</t>
  </si>
  <si>
    <t>1154 Т</t>
  </si>
  <si>
    <t>1155 Т</t>
  </si>
  <si>
    <t>1156 Т</t>
  </si>
  <si>
    <t>1157 Т</t>
  </si>
  <si>
    <t>1158 Т</t>
  </si>
  <si>
    <t>1159 Т</t>
  </si>
  <si>
    <t>1160 Т</t>
  </si>
  <si>
    <t>1549 Т</t>
  </si>
  <si>
    <t>1550 Т</t>
  </si>
  <si>
    <t>1557 Т</t>
  </si>
  <si>
    <t>1558 Т</t>
  </si>
  <si>
    <t>1611 Т</t>
  </si>
  <si>
    <t>1636 Т</t>
  </si>
  <si>
    <t>1640 Т</t>
  </si>
  <si>
    <t>1653 Т</t>
  </si>
  <si>
    <t>1654 Т</t>
  </si>
  <si>
    <t>1686 Т</t>
  </si>
  <si>
    <t>1687 Т</t>
  </si>
  <si>
    <t>1758 Т</t>
  </si>
  <si>
    <t>1759 Т</t>
  </si>
  <si>
    <t>1833 Т</t>
  </si>
  <si>
    <t>1834 Т</t>
  </si>
  <si>
    <t>1842 Т</t>
  </si>
  <si>
    <t>32.99.59.900.059.00.0796.000000000000</t>
  </si>
  <si>
    <t>31.00.13.500.001.00.0796.000000000057</t>
  </si>
  <si>
    <t>26.40.34.000.001.00.0796.000000000000</t>
  </si>
  <si>
    <t>28.92.61.300.007.00.0796.000000000050</t>
  </si>
  <si>
    <t>26.51.41.000.001.00.0796.000000000000</t>
  </si>
  <si>
    <t>26.51.51.700.001.00.0796.000000000004</t>
  </si>
  <si>
    <t>13.99.19.900.004.00.0006.000000000000</t>
  </si>
  <si>
    <t>20.59.59.300.001.00.0168.000000000000</t>
  </si>
  <si>
    <t>26.51.52.590.000.00.0796.000000000002</t>
  </si>
  <si>
    <t>23.14.12.900.007.00.0055.000000000000</t>
  </si>
  <si>
    <t>20.59.59.730.000.00.5108.000000000003</t>
  </si>
  <si>
    <t>22.21.30.200.001.00.0055.000000000000</t>
  </si>
  <si>
    <t>25.99.29.190.038.00.0796.000000000000</t>
  </si>
  <si>
    <t>26.51.33.900.005.01.0796.000000000005</t>
  </si>
  <si>
    <t>22.19.30.500.002.02.0166.000000000015</t>
  </si>
  <si>
    <t>24.34.13.100.000.00.0055.000000000009</t>
  </si>
  <si>
    <t>24.42.21.000.002.01.0166.000000000000</t>
  </si>
  <si>
    <t>17.29.19.900.003.00.5111.000000000013</t>
  </si>
  <si>
    <t>20.14.62.110.000.00.0166.000000000001</t>
  </si>
  <si>
    <t>20.13.51.300.001.00.0166.000000000001</t>
  </si>
  <si>
    <t>21.20.13.990.412.00.0166.000000000000</t>
  </si>
  <si>
    <t>23.19.23.300.053.00.0796.000000000000</t>
  </si>
  <si>
    <t>23.19.23.300.042.00.0796.000000000001</t>
  </si>
  <si>
    <t>23.19.23.300.038.00.0796.000000000004</t>
  </si>
  <si>
    <t>Шина</t>
  </si>
  <si>
    <t>Вешалка</t>
  </si>
  <si>
    <t>Сушилка</t>
  </si>
  <si>
    <t>Сейф</t>
  </si>
  <si>
    <t>Шарик</t>
  </si>
  <si>
    <t>Ванна</t>
  </si>
  <si>
    <t>Отвод</t>
  </si>
  <si>
    <t>Пульт управления</t>
  </si>
  <si>
    <t>Редуктор</t>
  </si>
  <si>
    <t>Смеситель</t>
  </si>
  <si>
    <t>для душа, двухрукояточный, настенный, размер 310*150 мм, ГОСТ 25809-96 </t>
  </si>
  <si>
    <t>Сифон</t>
  </si>
  <si>
    <t>Мяч</t>
  </si>
  <si>
    <t>Ракетка</t>
  </si>
  <si>
    <t>Краска</t>
  </si>
  <si>
    <t>Грунтовка</t>
  </si>
  <si>
    <t>Шпатлевка</t>
  </si>
  <si>
    <t>Освежитель воздуха</t>
  </si>
  <si>
    <t>аэрозоль</t>
  </si>
  <si>
    <t>Уголок</t>
  </si>
  <si>
    <t>Шпатель</t>
  </si>
  <si>
    <t>Пленка высокого давления</t>
  </si>
  <si>
    <t>Стеклопакет</t>
  </si>
  <si>
    <t>двукамерный, морозостойкие , ГОСТ 24866-99</t>
  </si>
  <si>
    <t>оксоль, марка ПВ, ГОСТ 190-78</t>
  </si>
  <si>
    <t>Полотенце</t>
  </si>
  <si>
    <t>Вентилятор</t>
  </si>
  <si>
    <t>вытяжной</t>
  </si>
  <si>
    <t>Лампа накаливания</t>
  </si>
  <si>
    <t>Валик</t>
  </si>
  <si>
    <t>Светильник</t>
  </si>
  <si>
    <t>тип цоколя G4, мощность 80 Вт, галогенная</t>
  </si>
  <si>
    <t>Выключатель</t>
  </si>
  <si>
    <t>Скотч</t>
  </si>
  <si>
    <t>Диск CD-RW</t>
  </si>
  <si>
    <t>емкость 700 Мб</t>
  </si>
  <si>
    <t>Зеркало</t>
  </si>
  <si>
    <t>Унитаз</t>
  </si>
  <si>
    <t>Антистеплер</t>
  </si>
  <si>
    <t>для скоб</t>
  </si>
  <si>
    <t>Штрих-лента</t>
  </si>
  <si>
    <t>Линейка</t>
  </si>
  <si>
    <t>пластмассовая, с многоцветным рисунком, 30 см</t>
  </si>
  <si>
    <t>Маркер</t>
  </si>
  <si>
    <t>пластиковый, круглый, наконечник 3 мм, перманентный (нестираемый)</t>
  </si>
  <si>
    <t>Карандаш</t>
  </si>
  <si>
    <t>цанговый, с дозирующей подачей, механический</t>
  </si>
  <si>
    <t>канцелярский, карандаш</t>
  </si>
  <si>
    <t>Ручка</t>
  </si>
  <si>
    <t>Папка</t>
  </si>
  <si>
    <t>Книга</t>
  </si>
  <si>
    <t>Лоток</t>
  </si>
  <si>
    <t>Скоба</t>
  </si>
  <si>
    <t>Точилка</t>
  </si>
  <si>
    <t>Разделитель</t>
  </si>
  <si>
    <t>бумажный, буквенный</t>
  </si>
  <si>
    <t>Скоросшиватель</t>
  </si>
  <si>
    <t>Зажим</t>
  </si>
  <si>
    <t>размер 41 мм</t>
  </si>
  <si>
    <t>Штрих-корректор</t>
  </si>
  <si>
    <t>Спрей</t>
  </si>
  <si>
    <t>Губка</t>
  </si>
  <si>
    <t>Органайзер</t>
  </si>
  <si>
    <t>Визитка</t>
  </si>
  <si>
    <t>Бейдж</t>
  </si>
  <si>
    <t>Удостоверение</t>
  </si>
  <si>
    <t>Журнал</t>
  </si>
  <si>
    <t>регистрации</t>
  </si>
  <si>
    <t>Плакат</t>
  </si>
  <si>
    <t>информационного/предупредительного/эвакуационного и другого назначения</t>
  </si>
  <si>
    <t>Стенд</t>
  </si>
  <si>
    <t>Штамп</t>
  </si>
  <si>
    <t>Печать</t>
  </si>
  <si>
    <t>Тетрадь</t>
  </si>
  <si>
    <t>Табличка</t>
  </si>
  <si>
    <t>Буклет</t>
  </si>
  <si>
    <t>рекламный/информационный/предупредительный</t>
  </si>
  <si>
    <t>Открытка</t>
  </si>
  <si>
    <t>Фишка</t>
  </si>
  <si>
    <t>для руководителя, бумажная, формат А6</t>
  </si>
  <si>
    <t>Вода</t>
  </si>
  <si>
    <t>Календарь</t>
  </si>
  <si>
    <t>ежедневник</t>
  </si>
  <si>
    <t>Кровать</t>
  </si>
  <si>
    <t>Кресло</t>
  </si>
  <si>
    <t>Калорифер</t>
  </si>
  <si>
    <t>Плитка</t>
  </si>
  <si>
    <t>Рулонная теплоизоляция</t>
  </si>
  <si>
    <t>Кондиционер</t>
  </si>
  <si>
    <t>Печь микроволновая</t>
  </si>
  <si>
    <t>Установка и машина стиральная</t>
  </si>
  <si>
    <t>Одеяло</t>
  </si>
  <si>
    <t>Подушка</t>
  </si>
  <si>
    <t>Комплект постельного белья</t>
  </si>
  <si>
    <t>Покрывало</t>
  </si>
  <si>
    <t>ЛДСП, книжный, с замком</t>
  </si>
  <si>
    <t>для сухого белья, более 10 кг</t>
  </si>
  <si>
    <t>Набор полотенец</t>
  </si>
  <si>
    <t>Проволока</t>
  </si>
  <si>
    <t>Кольцо сальниковое</t>
  </si>
  <si>
    <t>Набор ключей</t>
  </si>
  <si>
    <t>из сверхпрочного алюминиевого сплава, длина рычага-рукоятки 255-1200 мм</t>
  </si>
  <si>
    <t>Ножницы</t>
  </si>
  <si>
    <t>Устройство подвески глубинного прибора</t>
  </si>
  <si>
    <t>Счетчик оборотов</t>
  </si>
  <si>
    <t>Груз</t>
  </si>
  <si>
    <t>Шаблон</t>
  </si>
  <si>
    <t>Комплекс герметизирующего оборудования</t>
  </si>
  <si>
    <t>Пробоотборник</t>
  </si>
  <si>
    <t>погружной, для жидкости, из нержавеющей стали, объем 1 литр</t>
  </si>
  <si>
    <t>Подвеска каната</t>
  </si>
  <si>
    <t>Инструмент извлечения пакера-гильзы</t>
  </si>
  <si>
    <t>моноблок, универсальный (решающий широкий круг задач), Высокопроизводительный</t>
  </si>
  <si>
    <t>резервный</t>
  </si>
  <si>
    <t>многофункциональное, печать лазерная, разрешение 1200*1200 dpi</t>
  </si>
  <si>
    <t>Система сбора данных</t>
  </si>
  <si>
    <t>для промышленных объектов, в комплекте видеокамеры, кабельная проводка, компьютер, программное обеспечение</t>
  </si>
  <si>
    <t>Видеокамера</t>
  </si>
  <si>
    <t>цифровая</t>
  </si>
  <si>
    <t>Видеопроектор</t>
  </si>
  <si>
    <t>жидкокристаллический</t>
  </si>
  <si>
    <t>Программное обеспечение</t>
  </si>
  <si>
    <t>оригинал программного обеспечения (кроме услуг по разработке программных обеспечении по заказу)</t>
  </si>
  <si>
    <t>насосно-компрессорная, стальная, условный диаметр 73 мм, номинальная толщина стенки 5,5 мм, группа прочности Д</t>
  </si>
  <si>
    <t>Пакер</t>
  </si>
  <si>
    <t>механический, направление давления вверх, диаметр 141-160 мм</t>
  </si>
  <si>
    <t>Патрубок</t>
  </si>
  <si>
    <t>для насосно-компрессорных труб с муфтой, номинальный диаметр 73 мм, длина 152 мм</t>
  </si>
  <si>
    <t>Переводник</t>
  </si>
  <si>
    <t>для насосно-компрессорных труб, тип ПБ, ГОСТ 23979-80</t>
  </si>
  <si>
    <t>трубная, для трубы насосно-компрессорной, рабечее давление 14МПа, диаметр трубы 147 мм</t>
  </si>
  <si>
    <t>Манжет</t>
  </si>
  <si>
    <t>гидравлический, резиновый для уплотнения, диаметр цилиндра 80 - 220 мм, диаметр штоков 45 - 220 мм, ГОСТ 14896-84</t>
  </si>
  <si>
    <t>циркуляционный, номинальный диаметр свыше 60 мм</t>
  </si>
  <si>
    <t>класс арматурной стали А-IV (A600), диамер профиля 10-18 мм, ГОСТ 5781-82</t>
  </si>
  <si>
    <t>бронзовый, круглый, диаметр 110 мм, пресованный, марка БрАЖНМц9-4-4-1</t>
  </si>
  <si>
    <t>стальной, марка Ст.45, диаметр 22 мм, ГОСТ 2590-2006</t>
  </si>
  <si>
    <t>стальной, марка Ст. 20, диаметр 30 мм, ГОСТ 2590-2006</t>
  </si>
  <si>
    <t>стальной, марка Ст. 20, диаметр 36 мм, ГОСТ 2590-2006</t>
  </si>
  <si>
    <t>стальной, марка Ст. 3, толщина 60 мм, ГОСТ 19903-74</t>
  </si>
  <si>
    <t>Лист просечно-вытяжной</t>
  </si>
  <si>
    <t>толщина 4 мм, ширина менее 800 мм</t>
  </si>
  <si>
    <t>стальной, горячекатанный, б-10 мм, ГОСТ 19903-74</t>
  </si>
  <si>
    <t>стальной, марка Ст. 3, толщина 20 мм, ГОСТ 19903-74</t>
  </si>
  <si>
    <t>стальной, горячекатанный, б-2 мм, ГОСТ 19903-74</t>
  </si>
  <si>
    <t>стальной, горячекатанный, б-8 мм, ГОСТ 19903-74</t>
  </si>
  <si>
    <t>стальной, крутоизогнутый штампованный, диаметр 15*3,2 мм, ГОСТ 17375 - 2001      </t>
  </si>
  <si>
    <t>стальной, бесшовный, диаметр 32*3 мм</t>
  </si>
  <si>
    <t>стальной, гнутый, диаметр 325*8 мм</t>
  </si>
  <si>
    <t>Переход</t>
  </si>
  <si>
    <t>Техпластина</t>
  </si>
  <si>
    <t>Тройник</t>
  </si>
  <si>
    <t>стальной, размер 114*12 мм, ГОСТ 17376-2001</t>
  </si>
  <si>
    <t>Трос</t>
  </si>
  <si>
    <t>холодно и теплодеформированная, стальная, бесшовная, диаметр 108*8  </t>
  </si>
  <si>
    <t>холодно и теплодеформированная, стальная, бесшовная, размер 159*8  </t>
  </si>
  <si>
    <t>горячедеформированная, стальная, бесшовная, наружный диаметр 20 мм, толщина стенки 3 мм, ГОСТ 8732-78</t>
  </si>
  <si>
    <t>холодно и теплодеформированная, стальная, бесшовная, размер 219*8  </t>
  </si>
  <si>
    <t>горячедеформированная, стальная, бесшовная, наружный диаметр 25 мм, толщина стенки 3 мм, ГОСТ 8732-78</t>
  </si>
  <si>
    <t>холодно и теплодеформированная, стальная, бесшовная, размер 273*8  </t>
  </si>
  <si>
    <t>холодно и теплодеформированная, стальная, бесшовная, размер 325*8  </t>
  </si>
  <si>
    <t>горячедеформированная, стальная, бесшовная, наружный диаметр 32 мм, толщина стенки 3,5 мм, ГОСТ 8732-78</t>
  </si>
  <si>
    <t>холодно и теплодеформированная, стальная, бесшовная, диаметр 57*5  </t>
  </si>
  <si>
    <t>Шестигранник</t>
  </si>
  <si>
    <t>Герметик</t>
  </si>
  <si>
    <t>Клей - герметик</t>
  </si>
  <si>
    <t>Известь</t>
  </si>
  <si>
    <t>Картридж</t>
  </si>
  <si>
    <t>Очиститель</t>
  </si>
  <si>
    <t>Полотно</t>
  </si>
  <si>
    <t>на основе синтетической жидкости</t>
  </si>
  <si>
    <t>Диск</t>
  </si>
  <si>
    <t>Обойма</t>
  </si>
  <si>
    <t>Шпонка</t>
  </si>
  <si>
    <t>Вкладыш</t>
  </si>
  <si>
    <t>Привод</t>
  </si>
  <si>
    <t>Манжета</t>
  </si>
  <si>
    <t>Угольник</t>
  </si>
  <si>
    <t>Храповик</t>
  </si>
  <si>
    <t>шаровой, стальной, фланцевый, давление условное 1,6 Мпа, проход условный 20 мм</t>
  </si>
  <si>
    <t>игольчатый, стальной, условный диаметр 15 мм, условное давление 45 Мпа</t>
  </si>
  <si>
    <t>Гайка</t>
  </si>
  <si>
    <t>Кронштейн</t>
  </si>
  <si>
    <t>Маслоотделитель</t>
  </si>
  <si>
    <t>Корпус</t>
  </si>
  <si>
    <t>газовый, для сварки и резки металлов класса  II предназначен для подачи жидкого топлива, I I–8–0,63, наружный диаметр 16, ГОСТ 9356-75</t>
  </si>
  <si>
    <t>клиновый, приводный, с сечением Д(Г)-4500, ГОСТ 1284.2-89</t>
  </si>
  <si>
    <t>для пятиплунжерного  насоса, сальника</t>
  </si>
  <si>
    <t>Устройство контрольное</t>
  </si>
  <si>
    <t>для поршневого насоса, сальниковой коробки</t>
  </si>
  <si>
    <t>Пята</t>
  </si>
  <si>
    <t>Ротор</t>
  </si>
  <si>
    <t>Заслонка</t>
  </si>
  <si>
    <t>Поршень</t>
  </si>
  <si>
    <t>Регулятор расхода</t>
  </si>
  <si>
    <t>для центробежного  насоса, секции</t>
  </si>
  <si>
    <t>для центробежного  насоса, вала</t>
  </si>
  <si>
    <t>газовая, двухступенчатая, мощность 53-90 кВт</t>
  </si>
  <si>
    <t>для газовых котлов</t>
  </si>
  <si>
    <t>стартерный, марка 6СТ-60А, напряжение 12 В, емкость 60 А/ч, ГОСТ 959-2002</t>
  </si>
  <si>
    <t>стартерный, марка 6СТ-75, напряжение 12 В, емкость 75 А/ч, кислотный, ГОСТ 959-2002</t>
  </si>
  <si>
    <t>стартерный, марка 6СТ-190, напряжение 12 В, емкость 190 А/ч, ГОСТ 959-2002</t>
  </si>
  <si>
    <t>Зарядное устройство</t>
  </si>
  <si>
    <t>для автомобильных аккумуляторов</t>
  </si>
  <si>
    <t>автоматический, тип АЕ, трехполюсный</t>
  </si>
  <si>
    <t>автоматический, тип ВА, трехполюсный</t>
  </si>
  <si>
    <t>Блок</t>
  </si>
  <si>
    <t>для электро и радиоаппаратуры, питания, БП-5А, выходное напряжение 12 В, номинальный ток выхода 5 А</t>
  </si>
  <si>
    <t>Отпугиватель птиц</t>
  </si>
  <si>
    <t>для установки на траверсы, стальной</t>
  </si>
  <si>
    <t>одноклавишный, наружной установки</t>
  </si>
  <si>
    <t>автоматический, тип АП, трехполюсный</t>
  </si>
  <si>
    <t>Вилка</t>
  </si>
  <si>
    <t>штепсельная, в разборном корпусе, с заземлением</t>
  </si>
  <si>
    <t>Дроссель</t>
  </si>
  <si>
    <t>для газоразрядной лампы</t>
  </si>
  <si>
    <t>электрический, мощность 6,0 кВт</t>
  </si>
  <si>
    <t>Предохранитель переменного тока</t>
  </si>
  <si>
    <t>для защиты силовых трансформаторов и линий, с мелкозернистым кварцевым наполнителем</t>
  </si>
  <si>
    <t>Прожектор</t>
  </si>
  <si>
    <t>ИО-01-1000-01, мощность 1000 Вт, тип отражателя симметричный</t>
  </si>
  <si>
    <t>ЖО 01-250-01, мощность 250 Вт, тип отражателя симметричный</t>
  </si>
  <si>
    <t>Патрон</t>
  </si>
  <si>
    <t>для электрических ламп, керамический, цоколь Е27</t>
  </si>
  <si>
    <t>Подшипник шариковый</t>
  </si>
  <si>
    <t>радиальный, наружный диаметр 55-125 мм, однорядный, качения, с канавкой на наружном кольце</t>
  </si>
  <si>
    <t>радиальный, наружный диаметр 55-125 мм, однорядный, качения, со штампованным сепаратором</t>
  </si>
  <si>
    <t>радиальный, наружный диаметр 125-250 мм, однорядный, качения, со штампованным сепаратором</t>
  </si>
  <si>
    <t>радиальный, наружный диаметр 30-55 мм, однорядный, качения, с канавкой на наружном кольце</t>
  </si>
  <si>
    <t>радиальный, наружный диаметр 47 мм, однорядный</t>
  </si>
  <si>
    <t>радиальный, наружный диаметр 125-250 мм, однорядный, качения, с канавкой на наружном кольце</t>
  </si>
  <si>
    <t>Подшипник роликовый</t>
  </si>
  <si>
    <t>радиальный, наружный диаметр 180 мм, однорядный, с короткими цилиндрическими роликами, без бортов на наружном кольце, ГОСТ 520-2011</t>
  </si>
  <si>
    <t>Электророзетка</t>
  </si>
  <si>
    <t>штепсельная</t>
  </si>
  <si>
    <t>ИО-02-1000-02, мощность 1000 Вт, тип отражателя симметричный</t>
  </si>
  <si>
    <t>общего освещения, потолочный</t>
  </si>
  <si>
    <t>люминесцентный, пылевлагозащищенный</t>
  </si>
  <si>
    <t>СДО 20-1, мощность 20 Вт</t>
  </si>
  <si>
    <t>РКУ ДРЛ, мощность 250 Вт</t>
  </si>
  <si>
    <t>UMC 2000, мощность 2000 Вт, тип отражателя ассиметричный</t>
  </si>
  <si>
    <t>Наконечник</t>
  </si>
  <si>
    <t>кабельный, медно-алюминиевый</t>
  </si>
  <si>
    <t>Пускатель магнитный</t>
  </si>
  <si>
    <t>серия ПМ 12, нереверсивный, без реле, величина пускателя в зависимости от номинального тока 10 А</t>
  </si>
  <si>
    <t>серия ПМЛ, реверсивный, без реле, величина пускателя в зависимости от номинального тока 25 А</t>
  </si>
  <si>
    <t>серия ПМ 12, нереверсивный, с реле, величина пускателя в зависимости от номинального тока 25 А</t>
  </si>
  <si>
    <t>серия ПМЛ, нереверсивный, с реле, величина пускателя в зависимости от номинального тока 40 А</t>
  </si>
  <si>
    <t>серия ПМ 12, реверсивный, без реле, величина пускателя в зависимости от номинального тока 160 А</t>
  </si>
  <si>
    <t>серия ПМА, нереверсивный, без реле, величина пускателя в зависимости от номинального тока 63 А</t>
  </si>
  <si>
    <t>серия ПМА, реверсивный, без реле с электрической блокировкой, величина пускателя в зависимости от номинального тока 63 А</t>
  </si>
  <si>
    <t>серия ПМА, нереверсивный, с тепловым реле, величина пускателя в зависимости от номинального тока 100 А</t>
  </si>
  <si>
    <t>серия ПМА, нереверсивный, без реле, величина пускателя в зависимости от номинального тока 160 А</t>
  </si>
  <si>
    <t>Рубильник</t>
  </si>
  <si>
    <t>тип ВР32-37А30120-00Т3</t>
  </si>
  <si>
    <t>Разъединитель</t>
  </si>
  <si>
    <t>марка РЛНД-10/400, комплектность разъединитель, привод</t>
  </si>
  <si>
    <t>Фотореле</t>
  </si>
  <si>
    <t>электроосветительный прибор</t>
  </si>
  <si>
    <t>для управления в системах автоматики, в комплекте автоматический выключатель, реле, DIN-рейка и аналогичное оборудование</t>
  </si>
  <si>
    <t>Электроконвектор</t>
  </si>
  <si>
    <t>настенный, с принудительной циркуляцией воздуха</t>
  </si>
  <si>
    <t>для электрического преобразователя частоты, комплектность модуль управления, плата, силовой модуль, модуль питания, вентиляторы</t>
  </si>
  <si>
    <t>для конденсаторов, с мелкозернистым кварцевым наполнителем</t>
  </si>
  <si>
    <t>серия ПМ 12, нереверсивный, с реле, величина пускателя в зависимости от номинального тока 10 А</t>
  </si>
  <si>
    <t>Блок релейной защиты</t>
  </si>
  <si>
    <t>диапазон измеряемого тока 0-25 А, напряжение питания 50 Гц</t>
  </si>
  <si>
    <t>Выпрямитель</t>
  </si>
  <si>
    <t>полупроводниковый</t>
  </si>
  <si>
    <t>Реле</t>
  </si>
  <si>
    <t>электромагнитное, для применения в схемах релейной защиты и автоматики энергетических систем, номинальное напряжение 220 В</t>
  </si>
  <si>
    <t>тип С</t>
  </si>
  <si>
    <t>соединительный плашечный, тип ПАМ</t>
  </si>
  <si>
    <t>У-4</t>
  </si>
  <si>
    <t>тип НБ</t>
  </si>
  <si>
    <t>для электродвигателя</t>
  </si>
  <si>
    <t>Модем</t>
  </si>
  <si>
    <t>для выделенной линии</t>
  </si>
  <si>
    <t>Ограничитель перенапряжения</t>
  </si>
  <si>
    <t>нелинейный, допустимое рабочее напряжение 6,9 кВ</t>
  </si>
  <si>
    <t>Устройство сбора данных телеметрии</t>
  </si>
  <si>
    <t>для сбора измерительной информации с приборов контроля и учета, комплектность устройство, диск программного обеспечения, документы, ЗИП</t>
  </si>
  <si>
    <t>Трансформатор тока</t>
  </si>
  <si>
    <t>опорный, с фарфоровой покрышкой, номинальное напряжение 0,66 кВ, номинальный первичный ток 5 А, ГОСТ 7746-2001</t>
  </si>
  <si>
    <t>Кнопка</t>
  </si>
  <si>
    <t>обычная (части кнопок)</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</si>
  <si>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</si>
  <si>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t>
  </si>
  <si>
    <t>марка ВВГ, 4*2,5 мм2</t>
  </si>
  <si>
    <t>марка ВВГ, 4*4 мм2</t>
  </si>
  <si>
    <t>марка ВВГ, 4*6 мм2</t>
  </si>
  <si>
    <t>марка ВВГ, 4*10 мм2</t>
  </si>
  <si>
    <t>марка ВВГ, 4*25 мм2</t>
  </si>
  <si>
    <t>марка КГ, 3*1,5 мм2</t>
  </si>
  <si>
    <t>марка КГ, 2*2,5 мм2</t>
  </si>
  <si>
    <t>марка КГ, 4*4 мм2</t>
  </si>
  <si>
    <t>марка КВВГ, 4*1,5 мм2</t>
  </si>
  <si>
    <t>марка ВВГ, 4*16 мм2</t>
  </si>
  <si>
    <t>марка ВВГ, 4*50 мм2</t>
  </si>
  <si>
    <t>Болт</t>
  </si>
  <si>
    <t>с шестигранной головкой  , диаметр резьбы 6 мм, длина 40 мм</t>
  </si>
  <si>
    <t>шестигранная, резьба М6, размер под ключ 10 мм, высота 5мм</t>
  </si>
  <si>
    <t>с шестигранной головкой  , диаметр резьбы 8 мм, длина 50 мм</t>
  </si>
  <si>
    <t>шестигранная, резьба М8, размер под ключ 13 мм, высота 6,5мм</t>
  </si>
  <si>
    <t>с шестигранной головкой  , диаметр резьбы 10 мм, длина 50 мм</t>
  </si>
  <si>
    <t>шестигранная, резьба М10, размер под ключ 17 мм, высота 6 мм</t>
  </si>
  <si>
    <t>с шестигранной головкой  , диаметр резьбы 12 мм, длина 50 мм</t>
  </si>
  <si>
    <t>Шайба</t>
  </si>
  <si>
    <t>плоская, М8, ГОСТ 11371-78</t>
  </si>
  <si>
    <t>электрический, на катушке</t>
  </si>
  <si>
    <t>металлический, оцинкованный, негерметичный, диаметр 75 мм</t>
  </si>
  <si>
    <t>Рейка</t>
  </si>
  <si>
    <t>монтажная, С-образного типа, длина 30 см</t>
  </si>
  <si>
    <t>Лампа газозарядная</t>
  </si>
  <si>
    <t>тип ДНаТ, мощность 150 Вт</t>
  </si>
  <si>
    <t>тип Б220-230-60-1, мощность 60 Вт, ГОСТ 2239-79</t>
  </si>
  <si>
    <t>тип цоколя Е-27, мощность 35 Вт</t>
  </si>
  <si>
    <t>тип цоколя E27, мощность 15 Вт</t>
  </si>
  <si>
    <t>Лампа дуговая</t>
  </si>
  <si>
    <t>ДРЛ-250, ртутная</t>
  </si>
  <si>
    <t>тип цоколя G13, мощность 18 Вт</t>
  </si>
  <si>
    <t>тип цоколя G13, мощность 36 Вт</t>
  </si>
  <si>
    <t>тип цоколя G13, мощность 80 Вт</t>
  </si>
  <si>
    <t>тип цоколя h23, мощность 5 Вт</t>
  </si>
  <si>
    <t>Перчатки</t>
  </si>
  <si>
    <t>для защиты рук технические, из латекса, бесшовные, диэлектрические</t>
  </si>
  <si>
    <t>Коврик диэлектрический</t>
  </si>
  <si>
    <t>резиновый, первой группы, длина 1000-8000мм, ширина 500-1200мм, ГОСТ 4997-75</t>
  </si>
  <si>
    <t>стальной, равнополочный, номер 4, ширина полок 40*40 мм, ГОСТ 8509-93</t>
  </si>
  <si>
    <t>Полоса</t>
  </si>
  <si>
    <t>холоднокатаная, стальная, ширина 40 мм</t>
  </si>
  <si>
    <t>стальной, марка Ст. 3, диаметр 16 мм, ГОСТ 1050-2013</t>
  </si>
  <si>
    <t>Колпачок</t>
  </si>
  <si>
    <t>К-6, для крепления штыревых изоляторов воздушных линий электропередач</t>
  </si>
  <si>
    <t>Изолятор</t>
  </si>
  <si>
    <t>тип ШФ-20 Г, штыревой</t>
  </si>
  <si>
    <t>стеклянный, марка U-70BS (ПС-70Е), подвесной</t>
  </si>
  <si>
    <t>люминесцентной лампы , мощность 22 Вт</t>
  </si>
  <si>
    <t>люминесцентной лампы , мощность 36 Вт</t>
  </si>
  <si>
    <t>оцинкованный, с полупотайной головкой</t>
  </si>
  <si>
    <t>Счетчик</t>
  </si>
  <si>
    <t>электроэнергии, цифровой, трехфазный, многотарифный цифровой, СЭТ-4ТМ.03, ГОСТ 30206-94</t>
  </si>
  <si>
    <t>термоусаживающаяся, самозатухающий материал, из полиэтилена, тонкостенная, с подклеивающим слоем</t>
  </si>
  <si>
    <t>Хомут</t>
  </si>
  <si>
    <t>стяжка пластиковая, крепежная, длина 350 мм, ширина 8 мм</t>
  </si>
  <si>
    <t>стальной</t>
  </si>
  <si>
    <t>Замок</t>
  </si>
  <si>
    <t>висячий большой</t>
  </si>
  <si>
    <t>из триацетатных волокон</t>
  </si>
  <si>
    <t>контактный, тип ЗВИ, 5А</t>
  </si>
  <si>
    <t>шестигранная, резьба М24*1,5, размер под ключ 36 мм, высота 10 мм</t>
  </si>
  <si>
    <t>Траверса</t>
  </si>
  <si>
    <t>ТМ-6</t>
  </si>
  <si>
    <t>Текстолит</t>
  </si>
  <si>
    <t>листовой, слоистый, на основе хлопчатобумажной ткани, пропитанный термореактивным связующим</t>
  </si>
  <si>
    <t>Разрядник</t>
  </si>
  <si>
    <t>для защиты линий и аппаратуры связи от перенапряжений</t>
  </si>
  <si>
    <t>Боты</t>
  </si>
  <si>
    <t>мужские, диэлектрические, резиновые</t>
  </si>
  <si>
    <t>алюминиевая, отожженная, ГОСТ 13726-97</t>
  </si>
  <si>
    <t>Гетинакс</t>
  </si>
  <si>
    <t>электротехнический, листовой, марка III</t>
  </si>
  <si>
    <t>распределительная, электрическая</t>
  </si>
  <si>
    <t>Кабель-канал</t>
  </si>
  <si>
    <t>с двойным замком, размер 25*30 мм</t>
  </si>
  <si>
    <t>Плита</t>
  </si>
  <si>
    <t>дорожная, марка ПД6, ГОСТ 8020-90</t>
  </si>
  <si>
    <t>Ввод кабельный</t>
  </si>
  <si>
    <t>герметичный, пластиковый, диаметр 36-44 мм, резьба метрическая PG 48 мм</t>
  </si>
  <si>
    <t>Шкурка шлифовальная</t>
  </si>
  <si>
    <t>бумажная, неводостойкая</t>
  </si>
  <si>
    <t>Штанга</t>
  </si>
  <si>
    <t>заземляющая, напряжение 35 кВ</t>
  </si>
  <si>
    <t>заземляющая, напряжение 10 кВ</t>
  </si>
  <si>
    <t>поливочный, резиновый, простой, диаметр 20 мм</t>
  </si>
  <si>
    <t>Лак</t>
  </si>
  <si>
    <t>битумные электроизоляционные пропиточные, марка БТ-988, ГОСТ 6244-70</t>
  </si>
  <si>
    <t>ручник</t>
  </si>
  <si>
    <t>обтирочное, хлопоковое, ГОСТ 14253-83</t>
  </si>
  <si>
    <t>Силикагель</t>
  </si>
  <si>
    <t>индикаторный, зерна сухие мелкопористые, ГОСТ 8984-75</t>
  </si>
  <si>
    <t>негашеная, 1 сорт, порошкообразная с добавками, кальциевая, быстрогасящаяся, ГОСТ 9179-77</t>
  </si>
  <si>
    <t>марка АСКГ, ГОСТ 3956-76</t>
  </si>
  <si>
    <t>битумные электроизоляционные пропиточные, марка БТ-5100, ГОСТ 312-79</t>
  </si>
  <si>
    <t>Лестница</t>
  </si>
  <si>
    <t>стеклопластиковая, диэлектрическая, приставная (ЛСП)</t>
  </si>
  <si>
    <t>полиамид 6.6, кабельный, длина - 287 мм, ширина - 4,8 мм</t>
  </si>
  <si>
    <t>взрывозащищенная, КР-3 - разветвительная</t>
  </si>
  <si>
    <t>стартерный, марка 6СТ-120, напряжение 12 В, емкость 120 А/ч, кислотный, ГОСТ 959-2002</t>
  </si>
  <si>
    <t>Аппарат пускорегулирующий</t>
  </si>
  <si>
    <t>для газоразрядных источников света</t>
  </si>
  <si>
    <t>тепловое, тип РТЛ, номинальное напряжение 380 В, номенальный ток 45 А</t>
  </si>
  <si>
    <t>тепловое, тип РТЛ, номинальное напряжение 380 В, номенальный ток 65 А</t>
  </si>
  <si>
    <t>радиальный, наружный диаметр 55-125 мм, однорядные, качения, с двухсторонним уплотнением</t>
  </si>
  <si>
    <t>радиальный, наружный диаметр 125-250 мм, однорядные, качения, с двухсторонним уплотнением</t>
  </si>
  <si>
    <t>радиальный, наружный диаметр 30-55 мм, однорядные, качения, с двухсторонним уплотнением</t>
  </si>
  <si>
    <t>серия ПМЕ, нереверсивный, без реле, величина пускателя в зависимости от номинального тока 25 А</t>
  </si>
  <si>
    <t>Реле защиты</t>
  </si>
  <si>
    <t>серии РТЗ, напряжение не более 1000 В</t>
  </si>
  <si>
    <t>промежуточное, тип РП-25, для оборудования</t>
  </si>
  <si>
    <t>промежуточное, тип РСР, для оборудования</t>
  </si>
  <si>
    <t>автоматический, тип АЕ, однополюсный</t>
  </si>
  <si>
    <t>автоматический, тип АЕ, двухполюсный</t>
  </si>
  <si>
    <t>Набор соединительный</t>
  </si>
  <si>
    <t>для соединения греющего кабеля</t>
  </si>
  <si>
    <t>Трансформатор понижающий</t>
  </si>
  <si>
    <t>номинальная мощность 0,16 кВа, номинальная частота 50 Гц, ГОСТ 19294-84</t>
  </si>
  <si>
    <t>Вилка-розетка</t>
  </si>
  <si>
    <t>однофазная, штепсельная</t>
  </si>
  <si>
    <t>Разъем</t>
  </si>
  <si>
    <t>электрический, взрывозащищенный, номинальное напряжение до 440 В, номинальный ток 32 А</t>
  </si>
  <si>
    <t>тип цоколя GU6.35, мощность 400 Вт, галогенная</t>
  </si>
  <si>
    <t>ДРЛ-125, ртутная</t>
  </si>
  <si>
    <t>ДРЛ-400, ртутная</t>
  </si>
  <si>
    <t>тип цоколя E27, мощность 30 Вт</t>
  </si>
  <si>
    <t>марка КГ, 3*6+1*4 мм2</t>
  </si>
  <si>
    <t>марка КГ, 4*10 мм2</t>
  </si>
  <si>
    <t>марка КГ, 3*16+1*10 мм2</t>
  </si>
  <si>
    <t>марка КГ, 3*2,5+1*1,5 мм2</t>
  </si>
  <si>
    <t>Изолента</t>
  </si>
  <si>
    <t>хлопчатобумажная, двусторонняя, ГОСТ 2162-97</t>
  </si>
  <si>
    <t>электрический, бытовой, длина 25 метров</t>
  </si>
  <si>
    <t>Огонь светосигнальный</t>
  </si>
  <si>
    <t>боковой, наружной установки, для искусственной взлетно-посадочной полосы (ИВВП)</t>
  </si>
  <si>
    <t>светодиодный, для промышленного освещения, мощность 60 Вт</t>
  </si>
  <si>
    <t>для лакокрасочных работ, малярный, тип ВМП, ГОСТ 10831-87</t>
  </si>
  <si>
    <t>навесной</t>
  </si>
  <si>
    <t>врезной</t>
  </si>
  <si>
    <t>центробежный, двусторонний, диаметр 100 мм</t>
  </si>
  <si>
    <t>кабельный, медный</t>
  </si>
  <si>
    <t>стяжка пластиковая, крепежная, длина 450 мм, ширина 10 мм</t>
  </si>
  <si>
    <t>стяжка пластиковая, крепежная, длина 300 мм, ширина 5 мм</t>
  </si>
  <si>
    <t>консистентная, на основе неорганических пигментов, с загустителем</t>
  </si>
  <si>
    <t>для собственного потребления</t>
  </si>
  <si>
    <t>крышной</t>
  </si>
  <si>
    <t>Мотопомпа</t>
  </si>
  <si>
    <t>для перекачки опасных жидкостей и смесей, напор 17-25 м, производительность 60-90м3/час, высота всасывания 8,0 м</t>
  </si>
  <si>
    <t>погружной, тип ГНОМ 53-10</t>
  </si>
  <si>
    <t>Электродвигатель</t>
  </si>
  <si>
    <t>переменного тока, асинхронный, трехфазный, с номинальной частотой сети на 50 Гц, с синхронной частотой вращения 1500 мин, номинальная мощность 45 кВт</t>
  </si>
  <si>
    <t>колонный (сплит-система)</t>
  </si>
  <si>
    <t>26.30.40.900.020.00.0796.000000000000</t>
  </si>
  <si>
    <t>Датчик перепада давления</t>
  </si>
  <si>
    <t>Датчик контроля пламени</t>
  </si>
  <si>
    <t>Панель управления</t>
  </si>
  <si>
    <t>для защиты газового двигателя</t>
  </si>
  <si>
    <t>для газоперекачивающих агрегатов</t>
  </si>
  <si>
    <t>28.14.13.900.004.00.0796.000000000006</t>
  </si>
  <si>
    <t>Клапан отсечной</t>
  </si>
  <si>
    <t>для газовых котлов, для измерения напора и тяги</t>
  </si>
  <si>
    <t>Источник ионизирующий излучения</t>
  </si>
  <si>
    <t>Датчик скорости</t>
  </si>
  <si>
    <t>для газокомпрессорной установки, турбокомпрессора</t>
  </si>
  <si>
    <t>Предохранитель</t>
  </si>
  <si>
    <t>плавкий, номинальный ток 6 А</t>
  </si>
  <si>
    <t>Батарейка Крона</t>
  </si>
  <si>
    <t>Реле миниатюрное</t>
  </si>
  <si>
    <t>Система автоматического пожаротушения</t>
  </si>
  <si>
    <t>тип порошковое</t>
  </si>
  <si>
    <t>охранно-пожарное, свето-звуковое</t>
  </si>
  <si>
    <t>автономный</t>
  </si>
  <si>
    <t>памяти, для контроллера</t>
  </si>
  <si>
    <t>Агрегат компрессорный</t>
  </si>
  <si>
    <t>поршневой, ГОСТ 10393-2014</t>
  </si>
  <si>
    <t>для котрольно-измерительного прибора, под стандартную DIN-рейку</t>
  </si>
  <si>
    <t>детонации, для газокомпрессорной установки</t>
  </si>
  <si>
    <t>давления газа, условный проход 25 мм, максимальное входное давление 1,6 МПа, ГОСТ 12678-80</t>
  </si>
  <si>
    <t>давления газа, условный проход 25 мм, максимальное входное давление 2,5 МПа, ГОСТ 12678-80</t>
  </si>
  <si>
    <t>ультразвуковой, узкополосной</t>
  </si>
  <si>
    <t>тип F2A, напряжение 250 В, размер 5*20 </t>
  </si>
  <si>
    <t>для компрессора, минимального давления</t>
  </si>
  <si>
    <t>подвески, для автобуса</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</si>
  <si>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0-250, ГОСТ 2405-88</t>
  </si>
  <si>
    <t>Смесь</t>
  </si>
  <si>
    <t>Водород</t>
  </si>
  <si>
    <t>Колонка</t>
  </si>
  <si>
    <t>поверочная газовая, многокомпонентная, в 2,2-диметилбутане</t>
  </si>
  <si>
    <t>поверочная газовая, многокомпонентная, сжиженного углеводорода</t>
  </si>
  <si>
    <t>поверочная газовая, многокомпонентная, в водороде</t>
  </si>
  <si>
    <t>поверочная газовая, многокомпонентная, в азоте</t>
  </si>
  <si>
    <t>для газоанализатора, сжигания</t>
  </si>
  <si>
    <t>Комплект термоэлектрического охладителя</t>
  </si>
  <si>
    <t>для газоанализатора, в комплекте охладитель термоэлектрический, теплопроводная паста</t>
  </si>
  <si>
    <t>26.51.51.700.022.00.0796.000000000000</t>
  </si>
  <si>
    <t>Датчик избыточного давления-разрежения</t>
  </si>
  <si>
    <t>измерительный</t>
  </si>
  <si>
    <t>для сжатия воздуха, I ступень</t>
  </si>
  <si>
    <t>Воздух</t>
  </si>
  <si>
    <t>электросварная, из коррозийнно-стойкой нержавеющей стали, толщина стенки 1,0 мм, наружный диаметр 12 мм, ГОСТ 11068-81</t>
  </si>
  <si>
    <t>электросварная, из коррозийнно-стойкой нержавеющей стали, толщина стенки 0,8 мм, наружный диаметр 9 мм, ГОСТ 11068-81</t>
  </si>
  <si>
    <t>для хроматографической колонки</t>
  </si>
  <si>
    <t>тип F5A, напряжение 250 В, размер 6*32 </t>
  </si>
  <si>
    <t>Сертификат</t>
  </si>
  <si>
    <t>подарочный, на получение товаров</t>
  </si>
  <si>
    <t>ленточный, текстильный, грузоподъемность 2 т, петлевой</t>
  </si>
  <si>
    <t>ленточный, текстильный, грузоподъемность 5 т, петлевой</t>
  </si>
  <si>
    <t>ленточный, текстильный, грузоподъемность 8 т, петлевой</t>
  </si>
  <si>
    <t>Канат</t>
  </si>
  <si>
    <t>полиамидный, диаметр 16 мм, ГОСТ 30055-93</t>
  </si>
  <si>
    <t>для резки металла</t>
  </si>
  <si>
    <t>стальная, для упаковки тары, полиграфическая</t>
  </si>
  <si>
    <t>галогенный, переносной</t>
  </si>
  <si>
    <t>электрический, бытовой, длина 50 метров</t>
  </si>
  <si>
    <t>из нержавеющей стали</t>
  </si>
  <si>
    <t>Молоток</t>
  </si>
  <si>
    <t>слесарный</t>
  </si>
  <si>
    <t>Дрель</t>
  </si>
  <si>
    <t>электрическая, мощность не менее 1000 Вт, диаметр сверления до 50 мм</t>
  </si>
  <si>
    <t>совковая</t>
  </si>
  <si>
    <t>одноразовая</t>
  </si>
  <si>
    <t>ЭСГ-21, ГОСТ 24405-80</t>
  </si>
  <si>
    <t>для лакокрасочных материалов, марка Р-4</t>
  </si>
  <si>
    <t>Известняк</t>
  </si>
  <si>
    <t>измельченный, для промышленных и экологических целей</t>
  </si>
  <si>
    <t>для уборки полов, механическая</t>
  </si>
  <si>
    <t>маховая</t>
  </si>
  <si>
    <t>тип цоколя E27, мощность 20 Вт</t>
  </si>
  <si>
    <t>КГ-500, мощность 500 Вт</t>
  </si>
  <si>
    <t>из нержавеющей стали, шкала номинальной длины 3 м, ГОСТ 7502-98</t>
  </si>
  <si>
    <t>из нержавеющей стали, шкала номинальной длины 30 м, ГОСТ 7502-98</t>
  </si>
  <si>
    <t>техническая, из микрофибры, сухая</t>
  </si>
  <si>
    <t>крановые, ГОСТ 29329-92</t>
  </si>
  <si>
    <t>полипропиленовый, пищевой БИГ-БЭГ, белый, вместимость 1 тонна</t>
  </si>
  <si>
    <t>гидравлическая, ручная, грузоподъемность 2000 кг</t>
  </si>
  <si>
    <t>Устройство защиты от грызунов</t>
  </si>
  <si>
    <t>ультразвуковое действие</t>
  </si>
  <si>
    <t>пожарный, внутренний диаметр 77   , ГОСТ 7877-75</t>
  </si>
  <si>
    <t>мужской, спецодежда сигнальная, из световозвращающего и флуоресцентного материала</t>
  </si>
  <si>
    <t>оградительная, сигнальная, полипропилен</t>
  </si>
  <si>
    <t>Костюм (комплект)</t>
  </si>
  <si>
    <t>Полуботинки</t>
  </si>
  <si>
    <t>Куртка</t>
  </si>
  <si>
    <t>мужская, из шерстяных тканей, ГОСТ 25295-2003</t>
  </si>
  <si>
    <t>Сапоги</t>
  </si>
  <si>
    <t>Футболка</t>
  </si>
  <si>
    <t>женские, трикотажные, пропитанные полимерными материалами, ГОСТ 5007-87</t>
  </si>
  <si>
    <t>технические, нитриловые, с рифленой поверхностью</t>
  </si>
  <si>
    <t>Плащ-дождевик</t>
  </si>
  <si>
    <t>защита от влаги и неконцентрированных растворов кислот, нейлон-ПВХ, с капюшоном, рукавами и застежкой, ГОСТ 12.4.134-83</t>
  </si>
  <si>
    <t>Халат</t>
  </si>
  <si>
    <t>мужской, из льняной ткани, ГОСТ 25296-2003</t>
  </si>
  <si>
    <t>женский, спецодежда медицинская, из  хлопчатобумажной  ткани, госпитальный, ГОСТ 27410-87</t>
  </si>
  <si>
    <t>Фартук</t>
  </si>
  <si>
    <t>защитный, прорезиненный</t>
  </si>
  <si>
    <t>для маски защиты органов дыхания, сменный</t>
  </si>
  <si>
    <t>Каска</t>
  </si>
  <si>
    <t>пластмассовая, с защитой для глаз</t>
  </si>
  <si>
    <t>для ношения под защитной каски (слесаря), трикотажный из синтетической пряжи</t>
  </si>
  <si>
    <t>солнцезащитные, линза из пластмасс</t>
  </si>
  <si>
    <t>защитные, пластиковые</t>
  </si>
  <si>
    <t>Сумка</t>
  </si>
  <si>
    <t>для противогаза, из текстильных материалов</t>
  </si>
  <si>
    <t>пыле-газозащитный</t>
  </si>
  <si>
    <t>портативный, ГОСТ 13320-81</t>
  </si>
  <si>
    <t>Пояс</t>
  </si>
  <si>
    <t>предохранительный, страховочный, безлямочный</t>
  </si>
  <si>
    <t>капроновая</t>
  </si>
  <si>
    <t>Шипы</t>
  </si>
  <si>
    <t>для обуви, из нержавеющей стали</t>
  </si>
  <si>
    <t>универсальная</t>
  </si>
  <si>
    <t>противопожарный, разборный, металлический, в комплекте</t>
  </si>
  <si>
    <t>противопожарный, ГОСТ 16221-79</t>
  </si>
  <si>
    <t>углекислотный, марка ОУ-5</t>
  </si>
  <si>
    <t>28.29.22.100.000.02.0796.000000000013</t>
  </si>
  <si>
    <t>порошковый, марка ОП-35 (ОП-50) (з)  (А, В, С, Е)</t>
  </si>
  <si>
    <t>углекислотный, марка ОУ-15</t>
  </si>
  <si>
    <t>углекислотный, марка ОУ-55</t>
  </si>
  <si>
    <t>углекислотный, марка ОУ-10</t>
  </si>
  <si>
    <t>порошковый, марка ОП-35 (ОП-50) (з) ххх (А, В, С, Е)</t>
  </si>
  <si>
    <t>Полог</t>
  </si>
  <si>
    <t>брезентовый</t>
  </si>
  <si>
    <t>21.20.23.400.012.00.0778.000000000000</t>
  </si>
  <si>
    <t>для полуколичественного экспресс определения pH, белка и глюкозы в моче, диагностические</t>
  </si>
  <si>
    <t>информационный/предупреждающий</t>
  </si>
  <si>
    <t>Депарафинизатор</t>
  </si>
  <si>
    <t>для очистки и удаления парафиновых отложений, максимальный внешний диаметр 325 мм</t>
  </si>
  <si>
    <t>Колбонагреватель</t>
  </si>
  <si>
    <t>Экстрактор</t>
  </si>
  <si>
    <t>Баня водяная</t>
  </si>
  <si>
    <t>Установка мойки и сушки</t>
  </si>
  <si>
    <t>для сушки лабораторной посуды</t>
  </si>
  <si>
    <t>адсорбционная, стеклянная, длина 1420 мм</t>
  </si>
  <si>
    <t>Иономер</t>
  </si>
  <si>
    <t>Анализатор жидкости (спектрофлуориметр)</t>
  </si>
  <si>
    <t>для измерения массовой концентрации веществ</t>
  </si>
  <si>
    <t>Печь электрическая</t>
  </si>
  <si>
    <t>лабораторная, муфельная</t>
  </si>
  <si>
    <t>Баня охладительная</t>
  </si>
  <si>
    <t>Ингибитор</t>
  </si>
  <si>
    <t>для отделения воды от нефти, в жидком виде</t>
  </si>
  <si>
    <t>Катализатор нефти</t>
  </si>
  <si>
    <t>Ведро</t>
  </si>
  <si>
    <t>Веник</t>
  </si>
  <si>
    <t>из материалов растительного происхождения</t>
  </si>
  <si>
    <t>Грабли</t>
  </si>
  <si>
    <t>садовые</t>
  </si>
  <si>
    <t>Искрогаситель</t>
  </si>
  <si>
    <t>Метрошток</t>
  </si>
  <si>
    <t>Вата</t>
  </si>
  <si>
    <t>теплоизоляционная, минеральная, ГОСТ 4640-2011</t>
  </si>
  <si>
    <t>всесезонная, профессиональная (пистолетная), в аэрозольной упаковке, двухкомпонентная</t>
  </si>
  <si>
    <t>сигнальный</t>
  </si>
  <si>
    <t>свинцовая</t>
  </si>
  <si>
    <t>из нержавеющей стали, шкала номинальной длины 20 м, ГОСТ 7502-98</t>
  </si>
  <si>
    <t>резиновый, высокого давления, неармированный, наружный диаметр 25 мм</t>
  </si>
  <si>
    <t>топливный, для подачи жидкостей: бензина авиационного, бензина автомобильного, топлива, резиновый, размер 100х114-10, ГОСТ 10362-76</t>
  </si>
  <si>
    <t>Щебень</t>
  </si>
  <si>
    <t>металлическая</t>
  </si>
  <si>
    <t>Чемодан</t>
  </si>
  <si>
    <t>для инструментов, алюминиевый</t>
  </si>
  <si>
    <t>Портландцемент</t>
  </si>
  <si>
    <t>со специальными добавками, марка ПЦТ III-Об 4-50-гФ, тампонажный, гидрофобный, ГОСТ 1581-96</t>
  </si>
  <si>
    <t>Пудра</t>
  </si>
  <si>
    <t>алюминиевая</t>
  </si>
  <si>
    <t>напряжения генератора, для легкового автомобиля, вибрационные (реле-регуляторы)</t>
  </si>
  <si>
    <t>Ремень генератора</t>
  </si>
  <si>
    <t>для специальной и специализированной грузоподъемной техники</t>
  </si>
  <si>
    <t>для грузового автомобиля, привода вентилятора</t>
  </si>
  <si>
    <t>для грузового автомобиля, водяного насоса</t>
  </si>
  <si>
    <t>Датчик указателя топлива</t>
  </si>
  <si>
    <t>для унифицированного моторного подогревателя (УМП)</t>
  </si>
  <si>
    <t xml:space="preserve">для грузового автомобиля, ступицы,  </t>
  </si>
  <si>
    <t>задний, для специального и специализированного автомобиля</t>
  </si>
  <si>
    <t>Гофра глушителя</t>
  </si>
  <si>
    <t>для дизельного генератора</t>
  </si>
  <si>
    <t>топливный, для специального и специализированного автомобиля, V-образный (многосекционный)</t>
  </si>
  <si>
    <t>Датчик глубины</t>
  </si>
  <si>
    <t>для измерения глубины нахождения скважинного прибора, импульсный, нижний предел измерения не более 0,01 м</t>
  </si>
  <si>
    <t>радиальный, однорядные, качения, с двумя защитными шайбами</t>
  </si>
  <si>
    <t>Крестовина</t>
  </si>
  <si>
    <t>паровой, к паровой передвижной установке</t>
  </si>
  <si>
    <t>для автобусов или автомобилей грузовых, пневматическая, радиальная, 9,0 R20 (260*508 R), камерная, ГОСТ 5513-97</t>
  </si>
  <si>
    <t>для автобусов или грузовых автомобилей, размер 9,00-20, резиновая, ГОСТ 5513-97</t>
  </si>
  <si>
    <t>Пресс гидравлический</t>
  </si>
  <si>
    <t>усилие до 630 кН</t>
  </si>
  <si>
    <t>Набор инструментов</t>
  </si>
  <si>
    <t>для аккумуляторщика, в наборе 12 инструментов</t>
  </si>
  <si>
    <t>моторное, марка М-5з/10Г1, ГОСТ 10541-78</t>
  </si>
  <si>
    <t>компрессорное, марка SAE-40</t>
  </si>
  <si>
    <t>компрессорное, марка КС-19, ГОСТ 9243-75</t>
  </si>
  <si>
    <t>Жидкость тормозная</t>
  </si>
  <si>
    <t>Средство моющее</t>
  </si>
  <si>
    <t>для мытья посуды, гель, СТ РК ГОСТ Р 51696-2003</t>
  </si>
  <si>
    <t>Ерш</t>
  </si>
  <si>
    <t>17.29.19.900.003.00.5111.000000000012</t>
  </si>
  <si>
    <t>обеззоленный, лабораторный, диаметром 11 см, среднефильтрирующий</t>
  </si>
  <si>
    <t>обеззоленный, лабораторный, диаметром 12,5 см, среднефильтрирующий</t>
  </si>
  <si>
    <t>17.29.19.900.003.00.0778.000000000010</t>
  </si>
  <si>
    <t>обеззоленный, лабораторный, диаметр 11 см, среднефильтрирующий</t>
  </si>
  <si>
    <t>обеззоленный, лабораторный, диаметр 12,5 см, среднефильтрирующий</t>
  </si>
  <si>
    <t>17.29.19.900.003.00.0778.000000000003</t>
  </si>
  <si>
    <t>обеззоленный, лабораторный, диаметр 11 см, медленнофильтрирующий</t>
  </si>
  <si>
    <t>обеззоленный, лабораторный, диаметр 12,5 см, медленнофильтрирующий</t>
  </si>
  <si>
    <t>по стеклу и фарфору</t>
  </si>
  <si>
    <t>термостойкая, марка Циатим-221, ГОСТ 9433-80</t>
  </si>
  <si>
    <t>для чистки ванн и раковин, порошок, СТ РК ГОСТ Р 51696-2003</t>
  </si>
  <si>
    <t>мужской, спецодежда влагозащитная, из  хлопчатобумажной  ткани, ГОСТ 12.4.103-83</t>
  </si>
  <si>
    <t>лабораторный, резиновый</t>
  </si>
  <si>
    <t>Мешалка магнитная</t>
  </si>
  <si>
    <t>Воронка</t>
  </si>
  <si>
    <t>полипропиленовая, лабораторная</t>
  </si>
  <si>
    <t>тип варочной панели традиционный, количество конфорок 1, отдельностоящая</t>
  </si>
  <si>
    <t>тип варочной панели традиционный, количество конфорок 2, отдельностоящая</t>
  </si>
  <si>
    <t>Гигрометр</t>
  </si>
  <si>
    <t>Гиря</t>
  </si>
  <si>
    <t>эталонная М1</t>
  </si>
  <si>
    <t>Нитрат ртути (II)</t>
  </si>
  <si>
    <t>Азотнокислое серебро (нитрат серебра)</t>
  </si>
  <si>
    <t>кристаллы </t>
  </si>
  <si>
    <t>Хлорид кальция (хлористый кальций)</t>
  </si>
  <si>
    <t>для химического анализа, гранулированный</t>
  </si>
  <si>
    <t>Кислота азотная</t>
  </si>
  <si>
    <t>Ксилол</t>
  </si>
  <si>
    <t>нефтяной, марка А, плотность 0,862-0,868 г/см3 при 20 °С, массовая доля основного вещества(ароматических углеводородов C8H10) не менее 99,6%, ГОСТ 9410-78</t>
  </si>
  <si>
    <t>Спирт</t>
  </si>
  <si>
    <t>Нитразиновый желтый</t>
  </si>
  <si>
    <t>порошок</t>
  </si>
  <si>
    <t>кристаллы</t>
  </si>
  <si>
    <t>Уксуснокислый свинец (ацетат свинца)</t>
  </si>
  <si>
    <t>Барий</t>
  </si>
  <si>
    <t>для анализа, чистый, хромовокислый</t>
  </si>
  <si>
    <t>Стандарт-титр</t>
  </si>
  <si>
    <t>калий двухромовокислый 0,1 Н</t>
  </si>
  <si>
    <t>Тиосульфат натрия</t>
  </si>
  <si>
    <t>стандарт-титр</t>
  </si>
  <si>
    <t>Хлорид калия</t>
  </si>
  <si>
    <t>химически чистый, ГОСТ 4234-77</t>
  </si>
  <si>
    <t>Водород хлорид (кислота соляная)</t>
  </si>
  <si>
    <t>особой чистоты, ГОСТ 14261-77</t>
  </si>
  <si>
    <t>Кислота серная</t>
  </si>
  <si>
    <t>особой чистоты, ГОСТ 14262-78</t>
  </si>
  <si>
    <t>Гидроксид натрия</t>
  </si>
  <si>
    <t>Гидроксид калия</t>
  </si>
  <si>
    <t>Аммиак</t>
  </si>
  <si>
    <t>водный, чистый для анализа, ГОСТ 3760-79</t>
  </si>
  <si>
    <t>Индикатор</t>
  </si>
  <si>
    <t>метиленовый голубой, чисты для анализа</t>
  </si>
  <si>
    <t>Хлорид магния</t>
  </si>
  <si>
    <t>Хлорид натрия (хлористый натрий)</t>
  </si>
  <si>
    <t>Хлорид аммония (хлористый аммоний)</t>
  </si>
  <si>
    <t>химически чистый, ГОСТ 3773-72</t>
  </si>
  <si>
    <t>Тиоцианат аммония (роданистый аммоний)</t>
  </si>
  <si>
    <t>Йодид калия (йодистый калий)</t>
  </si>
  <si>
    <t>чистый</t>
  </si>
  <si>
    <t>Калий фталевокислый кислый (Калий бифталат)</t>
  </si>
  <si>
    <t>Мочевина (карбамид)</t>
  </si>
  <si>
    <t>Нитрат свинца</t>
  </si>
  <si>
    <t>химически чистый, ГОСТ 4236-77</t>
  </si>
  <si>
    <t>Фенолфталеин</t>
  </si>
  <si>
    <t>Хлороформ (трихлорметан)</t>
  </si>
  <si>
    <t>Толуол</t>
  </si>
  <si>
    <t>чистый для анализа, ГОСТ 5789-78</t>
  </si>
  <si>
    <t>Персульфат аммония (надсернокислый аммоний)</t>
  </si>
  <si>
    <t>химически чистый, ГОСТ 20478-75</t>
  </si>
  <si>
    <t>Сульфат аммония железа (железоаммонийные квасцы)</t>
  </si>
  <si>
    <t>чистый для анализа</t>
  </si>
  <si>
    <t>Реактив</t>
  </si>
  <si>
    <t>Йод</t>
  </si>
  <si>
    <t>Крахмал</t>
  </si>
  <si>
    <t>чистая для анализа, ГОСТ 61-75</t>
  </si>
  <si>
    <t>Хромат калия</t>
  </si>
  <si>
    <t>чистый для анализа, ГОСТ 4459-75</t>
  </si>
  <si>
    <t>Сульфосалициловая кислота</t>
  </si>
  <si>
    <t>кристаллы в виде тонких игл</t>
  </si>
  <si>
    <t>Сульфит натрия</t>
  </si>
  <si>
    <t>Нитрит калия (азотистокислый калий)</t>
  </si>
  <si>
    <t>чистый для анализа, ГОСТ 4144-79</t>
  </si>
  <si>
    <t>Уксуснокислый натрий (ацетат натрия)</t>
  </si>
  <si>
    <t>Гептан (н-гептан)</t>
  </si>
  <si>
    <t>газ</t>
  </si>
  <si>
    <t>Хлорид кадмия</t>
  </si>
  <si>
    <t>Уксуснокислый кадмий (ацетат кадмия)</t>
  </si>
  <si>
    <t>Эфир петролейный</t>
  </si>
  <si>
    <t>Нитрат калия</t>
  </si>
  <si>
    <t>Перекись водорода  </t>
  </si>
  <si>
    <t>раствор</t>
  </si>
  <si>
    <t>для определения хлорорганических соединений</t>
  </si>
  <si>
    <t>Персульфат калия</t>
  </si>
  <si>
    <t>Изооктан</t>
  </si>
  <si>
    <t>технический, эталонный, массовая доля серы не более 0,005%, плотность 0,6915-0,6930 г/см3 при 20 °C, ГОСТ 4095-75</t>
  </si>
  <si>
    <t>чистый для анализа, ГОСТ 20478-75</t>
  </si>
  <si>
    <t>2-пропанол</t>
  </si>
  <si>
    <t>Бюкс</t>
  </si>
  <si>
    <t>фторопластовый, тип Ф4</t>
  </si>
  <si>
    <t>Колба</t>
  </si>
  <si>
    <t>Ловушка-приемник</t>
  </si>
  <si>
    <t>стеклянная, градуированная, объем 0-10 мл</t>
  </si>
  <si>
    <t>Микробюретка</t>
  </si>
  <si>
    <t>стеклянная, объем до 5 мл</t>
  </si>
  <si>
    <t>Бюретка</t>
  </si>
  <si>
    <t>объем 25 мл, стеклянная</t>
  </si>
  <si>
    <t>Ареометр</t>
  </si>
  <si>
    <t>стеклянная, лабораторная, градуированная, мерная</t>
  </si>
  <si>
    <t>Стакан</t>
  </si>
  <si>
    <t>Пипетка</t>
  </si>
  <si>
    <t>объем 5 мл, ГОСТ 29228-91</t>
  </si>
  <si>
    <t>объем 2 мл, ГОСТ 29228-91</t>
  </si>
  <si>
    <t>объем 1 мл, ГОСТ 29228-91</t>
  </si>
  <si>
    <t>Пипетка Мора</t>
  </si>
  <si>
    <t>неградуированная</t>
  </si>
  <si>
    <t>из термически и химически стойкого стекла, низкий с носиком, марка Н-1-100 ТХС, номинальная вместимость 100 см3, ГОСТ 25336-82</t>
  </si>
  <si>
    <t>из термически и химически стойкого стекла, низкий с носиком, марка Н-1-150 ТХС, номинальная вместимость 150 см3, ГОСТ 25336-82</t>
  </si>
  <si>
    <t>Палочка</t>
  </si>
  <si>
    <t>Склянка</t>
  </si>
  <si>
    <t>из темного стекла, объем до 500 мл, с широким горлом с пробкой</t>
  </si>
  <si>
    <t>23.44.11.000.017.00.0796.000000000002</t>
  </si>
  <si>
    <t>ТЛ-2, диапазон измерения температуры 0-150 °С</t>
  </si>
  <si>
    <t>ТТЖ, диапазон измерения температуры -25+75 °С, прямой</t>
  </si>
  <si>
    <t>ТИН-4, диапазон измерения температуры -2-400 ⁰С, ГОСТ 400-80</t>
  </si>
  <si>
    <t>стеклянная, вместимость 2000 мм, лабораторная, тип ВД, исполнение 3</t>
  </si>
  <si>
    <t>Пробка</t>
  </si>
  <si>
    <t>Тигель</t>
  </si>
  <si>
    <t>вакуумный, эжекторный, водоструйный</t>
  </si>
  <si>
    <t>Промывалка</t>
  </si>
  <si>
    <t>Вискозиметр</t>
  </si>
  <si>
    <t>ВНЖ-0,3, диаметр капилляра 1,41 мм, ГОСТ 10028-81</t>
  </si>
  <si>
    <t>Эксикатор</t>
  </si>
  <si>
    <t>Зажим Мора</t>
  </si>
  <si>
    <t>Бутылка</t>
  </si>
  <si>
    <t>стеклянная, объем не менее 500 мл</t>
  </si>
  <si>
    <t>стеклянная, марка КРН, лабораторная</t>
  </si>
  <si>
    <t>Аллонж</t>
  </si>
  <si>
    <t>поверочная газовая, концентрация сероводород 22,6 млн-1, метилмеркаптан 22,0 млн-1, этилмеркаптан 23,6 млн-1, в гелии</t>
  </si>
  <si>
    <t>поверочная газовая, концентрация гелий 0,0276%, кислород 0,0341%, азот 0,984%, диоксид углерода 0,924%, этан 3,47%, пропан 3,71%, 2-метилпропан(изобутан) 1,00 %, н-бутан 1,19%, 2,2-диметилпропан (неопентан) 0,0143%, 2-метилбутан(изопентан) 0,378%, н-пентан 0,312%, н-гексан 0,280%, метан 87,68%</t>
  </si>
  <si>
    <t>Аргон</t>
  </si>
  <si>
    <t>Прокладка мембраны испарителя</t>
  </si>
  <si>
    <t>для хроматографа, из стекловолокна/стекловаты</t>
  </si>
  <si>
    <t>Микрошприц</t>
  </si>
  <si>
    <t>Генератор водорода</t>
  </si>
  <si>
    <t>Компрессор</t>
  </si>
  <si>
    <t>Нагреватель</t>
  </si>
  <si>
    <t>Модуль электролизный</t>
  </si>
  <si>
    <t>металлокомпозитный, для отбора газовых проб, тип БМК-300 В-1-2-1-2</t>
  </si>
  <si>
    <t>капиллярная</t>
  </si>
  <si>
    <t>Сульфоуголь</t>
  </si>
  <si>
    <t>Цеолит</t>
  </si>
  <si>
    <t>твердость 4-5, плотность 1,7-2,1 г/см3</t>
  </si>
  <si>
    <t>Фен</t>
  </si>
  <si>
    <t>для отогревания трубопроводов, нагревания деталей, промышленный, электрический</t>
  </si>
  <si>
    <t>марка ШВВП, 2*1,5 мм2</t>
  </si>
  <si>
    <t>для систем видеонаблюдения, медный, коаксиальный+силовой, мульти-функциональный</t>
  </si>
  <si>
    <t>Монитор</t>
  </si>
  <si>
    <t>основан на плазменной панели, диагональ 23.6 дюйм, разрешение 1920*1080</t>
  </si>
  <si>
    <t>Видеорегистратор</t>
  </si>
  <si>
    <t>16-канальный</t>
  </si>
  <si>
    <t>аналоговая, для видеонаблюдения, корпусная, цветная, разрешение 700 ТВЛ</t>
  </si>
  <si>
    <t>Диск жесткий</t>
  </si>
  <si>
    <t>размер 2,5'', интерфейс SATA 3 ГГц/с, объем буфера 16 Мб, количество оборотов шпинделя 7200 об/м, емкость 2 Тб</t>
  </si>
  <si>
    <t>для ИБП, напряжение 12 В, емкость от 90-200 А*ч</t>
  </si>
  <si>
    <t>напряжение 12 В, мощность 120 Вт, сила тока 3-4 А</t>
  </si>
  <si>
    <t>автоматический, тип С, однополюсный, с тепловым размыкателем</t>
  </si>
  <si>
    <t>поливинилхлоридная, с липким слоем, электроизоляционная</t>
  </si>
  <si>
    <t>Диск жесткий внешний</t>
  </si>
  <si>
    <t>размер 2,5'', интерфейс FireWire 800, емкость 2 Тб</t>
  </si>
  <si>
    <t>Винт самонарезающий</t>
  </si>
  <si>
    <t>из черных металлов</t>
  </si>
  <si>
    <t>Дюбель-гвоздь</t>
  </si>
  <si>
    <t>с резьбой</t>
  </si>
  <si>
    <t>Трубостойка</t>
  </si>
  <si>
    <t>для воздушной электрической линии</t>
  </si>
  <si>
    <t>Конвертор видеосигналов</t>
  </si>
  <si>
    <t>BNC в VGA</t>
  </si>
  <si>
    <t>Сверло</t>
  </si>
  <si>
    <t>спиральное, с цилиндрическим хвостовиком, диаметр 8,0 мм</t>
  </si>
  <si>
    <t>спиральное, твердосплавное, диаметр 6,3 мм</t>
  </si>
  <si>
    <t>спиральное, твердосплавное, диаметр 8,0 мм</t>
  </si>
  <si>
    <t>цифровой, 5 и более цифровых разряда, точность более 0,01 %</t>
  </si>
  <si>
    <t>профессиональный</t>
  </si>
  <si>
    <t>электрический, ручной, аккумуляторный</t>
  </si>
  <si>
    <t>Набор бит</t>
  </si>
  <si>
    <t>для шуруповерта, стальные, универсальные, в наборе до 10 предметов</t>
  </si>
  <si>
    <t>Штука</t>
  </si>
  <si>
    <t>Метр</t>
  </si>
  <si>
    <t>Килограмм</t>
  </si>
  <si>
    <t>Упаковка</t>
  </si>
  <si>
    <t>Метр квадратный</t>
  </si>
  <si>
    <t>Рулон</t>
  </si>
  <si>
    <t>Набор</t>
  </si>
  <si>
    <t>Секция</t>
  </si>
  <si>
    <t>Комплект</t>
  </si>
  <si>
    <t>Тонна (метрическая)</t>
  </si>
  <si>
    <t>Метр кубический</t>
  </si>
  <si>
    <t>Метр погонный</t>
  </si>
  <si>
    <t>Пара</t>
  </si>
  <si>
    <t>Киловатт-час</t>
  </si>
  <si>
    <t>Сто штук</t>
  </si>
  <si>
    <t>Один баллон</t>
  </si>
  <si>
    <t>Тысяча штук</t>
  </si>
  <si>
    <t>Грамм</t>
  </si>
  <si>
    <t>Ампула</t>
  </si>
  <si>
    <t>Километр (тысяча метров)</t>
  </si>
  <si>
    <t>28.13.32.000.155.00.0796.000000000000</t>
  </si>
  <si>
    <t>0796</t>
  </si>
  <si>
    <t>0006</t>
  </si>
  <si>
    <t>0166</t>
  </si>
  <si>
    <t>0778</t>
  </si>
  <si>
    <t>0055</t>
  </si>
  <si>
    <t>0112</t>
  </si>
  <si>
    <t>0736</t>
  </si>
  <si>
    <t>0704</t>
  </si>
  <si>
    <t>5111</t>
  </si>
  <si>
    <t>0868</t>
  </si>
  <si>
    <t>0839</t>
  </si>
  <si>
    <t>0168</t>
  </si>
  <si>
    <t>0113</t>
  </si>
  <si>
    <t>0018</t>
  </si>
  <si>
    <t>0715</t>
  </si>
  <si>
    <t>0245</t>
  </si>
  <si>
    <t>0797</t>
  </si>
  <si>
    <t>0798</t>
  </si>
  <si>
    <t>0163</t>
  </si>
  <si>
    <t>0870</t>
  </si>
  <si>
    <t>0008</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</si>
  <si>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</si>
  <si>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</si>
  <si>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</si>
  <si>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</si>
  <si>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</si>
  <si>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</si>
  <si>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</si>
  <si>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</si>
  <si>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</si>
  <si>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</si>
  <si>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</si>
  <si>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</si>
  <si>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</si>
  <si>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</si>
  <si>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</si>
  <si>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</si>
  <si>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</si>
  <si>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</si>
  <si>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</si>
  <si>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</si>
  <si>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</si>
  <si>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</si>
  <si>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</si>
  <si>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</si>
  <si>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</si>
  <si>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</si>
  <si>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</si>
  <si>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</si>
  <si>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</si>
  <si>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</si>
  <si>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</si>
  <si>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</si>
  <si>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</si>
  <si>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</si>
  <si>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</si>
  <si>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</si>
  <si>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</si>
  <si>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</si>
  <si>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</si>
  <si>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</si>
  <si>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</si>
  <si>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</si>
  <si>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</si>
  <si>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</si>
  <si>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</si>
  <si>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</si>
  <si>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</si>
  <si>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</si>
  <si>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</si>
  <si>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</si>
  <si>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</si>
  <si>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</si>
  <si>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</si>
  <si>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</si>
  <si>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</si>
  <si>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</si>
  <si>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</si>
  <si>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</si>
  <si>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</si>
  <si>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</si>
  <si>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</si>
  <si>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</si>
  <si>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</si>
  <si>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</si>
  <si>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</si>
  <si>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81.30.10.000.000.00.0999.000000000000</t>
  </si>
  <si>
    <t xml:space="preserve"> Работы по ремонту/благоустройству территории</t>
  </si>
  <si>
    <t>41.00.30.000.005.00.0999.000000000000</t>
  </si>
  <si>
    <t>Текущий ремонт зданий</t>
  </si>
  <si>
    <t>Обслуживание офисного обрудования, оргтехники, мебели и прочих основных средств</t>
  </si>
  <si>
    <t>Сервисное обслуживание котельных</t>
  </si>
  <si>
    <t>Обслуживание КНС</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</si>
  <si>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</si>
  <si>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</si>
  <si>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</si>
  <si>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</si>
  <si>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</si>
  <si>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</si>
  <si>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</si>
  <si>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</si>
  <si>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</si>
  <si>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</si>
  <si>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</si>
  <si>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</si>
  <si>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</si>
  <si>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</si>
  <si>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</si>
  <si>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</si>
  <si>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</si>
  <si>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</si>
  <si>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</si>
  <si>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</si>
  <si>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</si>
  <si>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</si>
  <si>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</si>
  <si>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</si>
  <si>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</si>
  <si>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</si>
  <si>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</si>
  <si>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</si>
  <si>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</si>
  <si>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</si>
  <si>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</si>
  <si>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</si>
  <si>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</si>
  <si>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</si>
  <si>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</si>
  <si>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</si>
  <si>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</si>
  <si>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</si>
  <si>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</si>
  <si>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</si>
  <si>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</si>
  <si>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</si>
  <si>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</si>
  <si>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</si>
  <si>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</si>
  <si>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</si>
  <si>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</si>
  <si>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</si>
  <si>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</si>
  <si>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</si>
  <si>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</si>
  <si>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</si>
  <si>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</si>
  <si>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</si>
  <si>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</si>
  <si>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</si>
  <si>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</si>
  <si>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</si>
  <si>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</si>
  <si>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</si>
  <si>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</si>
  <si>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</si>
  <si>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</si>
  <si>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</si>
  <si>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</si>
  <si>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</si>
  <si>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</si>
  <si>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</si>
  <si>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</si>
  <si>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</si>
  <si>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</si>
  <si>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</si>
  <si>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</si>
  <si>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</si>
  <si>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</si>
  <si>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</si>
  <si>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</si>
  <si>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</si>
  <si>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</si>
  <si>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</si>
  <si>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</si>
  <si>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</si>
  <si>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</si>
  <si>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</si>
  <si>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</si>
  <si>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</si>
  <si>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</si>
  <si>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</si>
  <si>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</si>
  <si>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</si>
  <si>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</si>
  <si>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</si>
  <si>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</si>
  <si>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</si>
  <si>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</si>
  <si>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</si>
  <si>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</si>
  <si>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</si>
  <si>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</si>
  <si>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</si>
  <si>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</si>
  <si>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</si>
  <si>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</si>
  <si>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</si>
  <si>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</si>
  <si>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</si>
  <si>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</si>
  <si>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</si>
  <si>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</si>
  <si>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</si>
  <si>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</si>
  <si>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</si>
  <si>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</si>
  <si>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</si>
  <si>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</si>
  <si>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</si>
  <si>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</si>
  <si>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</si>
  <si>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</si>
  <si>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</si>
  <si>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</si>
  <si>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</si>
  <si>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</si>
  <si>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</si>
  <si>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</si>
  <si>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</si>
  <si>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</si>
  <si>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</si>
  <si>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</si>
  <si>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</si>
  <si>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</si>
  <si>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</si>
  <si>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</si>
  <si>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</si>
  <si>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</si>
  <si>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</si>
  <si>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</si>
  <si>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</si>
  <si>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</si>
  <si>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</si>
  <si>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</si>
  <si>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</si>
  <si>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</si>
  <si>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</si>
  <si>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</si>
  <si>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</si>
  <si>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</si>
  <si>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</si>
  <si>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</si>
  <si>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</si>
  <si>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</si>
  <si>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</si>
  <si>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</si>
  <si>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</si>
  <si>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</si>
  <si>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</si>
  <si>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</si>
  <si>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</si>
  <si>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</si>
  <si>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</si>
  <si>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</si>
  <si>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93.12.10.900.001.00.0777.000000000000</t>
  </si>
  <si>
    <t>Услуги фитнесс клубов</t>
  </si>
  <si>
    <t>49.39.31.000.001.00.0777.000000000000</t>
  </si>
  <si>
    <t>Услуги по аренде микроавтобуса с водителем</t>
  </si>
  <si>
    <t>Услуги по аренде микроавтобуса с водителем, Перевахтовка</t>
  </si>
  <si>
    <t>68.20.12.960.000.00.0777.000000000000</t>
  </si>
  <si>
    <t>Услуги по аренде административных/производственных помещений</t>
  </si>
  <si>
    <t>аренда офиса</t>
  </si>
  <si>
    <t>77.35.10.100.001.00.0777.000000000000</t>
  </si>
  <si>
    <t>аренда самолета/вертолета</t>
  </si>
  <si>
    <t>июнь-август</t>
  </si>
  <si>
    <t>52.23.11.160.000.00.0777.000000000000</t>
  </si>
  <si>
    <t>Услуги залов ожидания/комнат матери и ребенка в аэропортах</t>
  </si>
  <si>
    <t>аренда Вип зала для директоров в аэропорту</t>
  </si>
  <si>
    <t>45.20.21.335.003.00.0777.000000000000</t>
  </si>
  <si>
    <t>Услуги по техническому сопровождению автотранспортных средств и спецтехники</t>
  </si>
  <si>
    <t>52.21.21.700.001.00.0777.000000000000</t>
  </si>
  <si>
    <t>Услуги по предоставлению услуг обслуживания гардероба</t>
  </si>
  <si>
    <t>74.90.20.000.061.00.0777.000000000000</t>
  </si>
  <si>
    <t>Услуги мониторинга за автотранспортными средствами посредством системы GPS-мониторинга</t>
  </si>
  <si>
    <t>71.20.14.000.000.00.0777.000000000000</t>
  </si>
  <si>
    <t>Услуги по техническому контролю (осмотру) дорожных транспортных средств</t>
  </si>
  <si>
    <t>93.11.10.500.000.00.0777.000000000000</t>
  </si>
  <si>
    <t>Услуги по эксплуатации плавательных бассейнов</t>
  </si>
  <si>
    <t>93.12.10.900.000.00.0777.000000000000</t>
  </si>
  <si>
    <t>Услуги спортивных клубов</t>
  </si>
  <si>
    <t>96.01.19.000.001.00.0777.000000000000</t>
  </si>
  <si>
    <t>Услуги прачечные</t>
  </si>
  <si>
    <t>56.29.19.335.000.00.0777.000000000000</t>
  </si>
  <si>
    <t>Услуги по организации питания на мероприятиях и обслуживание</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</si>
  <si>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</si>
  <si>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</si>
  <si>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56.10.19.000.001.00.0777.000000000000</t>
  </si>
  <si>
    <t>Услуги по обеспечению питанием работников</t>
  </si>
  <si>
    <t>питание на месторождении для работников</t>
  </si>
  <si>
    <t>81.21.10.000.000.00.0777.000000000000</t>
  </si>
  <si>
    <t>Услуги по уборке зданий/помещений/территории/транспорта и аналогичных объектов</t>
  </si>
  <si>
    <t>услуги гардеробщицы</t>
  </si>
  <si>
    <t>38.11.29.000.000.00.0777.000000000000</t>
  </si>
  <si>
    <t>Обслуживание полигона ТБО</t>
  </si>
  <si>
    <t>42.11.20.335.023.00.0999.000000000000</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</si>
  <si>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</si>
  <si>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Обслуживание вахтовых поселков</t>
  </si>
  <si>
    <t>93.21.10.000.000.00.0777.000000000000</t>
  </si>
  <si>
    <t>Конкурс детских рисунков на День защиты детей</t>
  </si>
  <si>
    <t>79.90.39.335.000.00.0777.000000000000</t>
  </si>
  <si>
    <t>Услуги по бронированию и продаже железнодорожных и авиа проездных билетов</t>
  </si>
  <si>
    <t>январь-декбрь</t>
  </si>
  <si>
    <t>49.42.19.000.000.00.0777.000000000000</t>
  </si>
  <si>
    <t>Услуги по перевозкам легковым автотранспортом</t>
  </si>
  <si>
    <t>аренда транспорта в г.Астана</t>
  </si>
  <si>
    <t>49.31.21.000.000.00.0777.000000000000</t>
  </si>
  <si>
    <t>Услуги автобусов по городским и пригородным перевозкам пассажиров по расписанию</t>
  </si>
  <si>
    <t>Перевахтовка</t>
  </si>
  <si>
    <t>74.20.23.000.000.00.0777.000000000000</t>
  </si>
  <si>
    <t xml:space="preserve">Услуги по фото/видео съемке </t>
  </si>
  <si>
    <t>январь-декабрь 2017</t>
  </si>
  <si>
    <t>63.99.10.000.006.00.0777.000000000000</t>
  </si>
  <si>
    <t>Услуги по подготовке информационных материалов и публикации/размещению в средствах массовой информации</t>
  </si>
  <si>
    <t>81.29.13.000.003.00.0777.000000000000</t>
  </si>
  <si>
    <t>Услуги по отлову бродячих животных</t>
  </si>
  <si>
    <t>Отлов и ликвидация бродячих животных</t>
  </si>
  <si>
    <t>18.12.19.900.002.00.0777.000000000000</t>
  </si>
  <si>
    <t>Услуги полиграфические по изготовлению/печатанию полиграфической продукции (кроме книг, фото, периодических изданий)</t>
  </si>
  <si>
    <t>71.12.31.100.000.00.0999.000000000000</t>
  </si>
  <si>
    <t>Работы по геофизической разведке/исследованиям</t>
  </si>
  <si>
    <t>март-дек 2017</t>
  </si>
  <si>
    <t>72.19.50.200.000.00.0999.000000000000</t>
  </si>
  <si>
    <t>Работы научно-исследовательские в нефтегазовой отрасли</t>
  </si>
  <si>
    <t>Переобработка и детальная интерпретация данных сейсморазведки на мр Алибекмола</t>
  </si>
  <si>
    <t>31 окт2017г</t>
  </si>
  <si>
    <t>71.12.31.100.001.00.0999.000000000000</t>
  </si>
  <si>
    <t>Анализ совместимости закачиваемой воды с пластовыми водами мр Алибекмола</t>
  </si>
  <si>
    <t>Работы по геологической разведке</t>
  </si>
  <si>
    <t>янв-дек 2017</t>
  </si>
  <si>
    <t>Трассерные исследования на мр Алибекмола</t>
  </si>
  <si>
    <t>май - дек 2017</t>
  </si>
  <si>
    <t>Исследование технологии изоляции воды на мр Алибекмола</t>
  </si>
  <si>
    <t>Гидропрослушивание скважин мр Кожасай</t>
  </si>
  <si>
    <t>Переинтнрпритация ГИС</t>
  </si>
  <si>
    <t>Услуги по проведению отбора глубинных проб и исследований физико-химических свойств нефти и газа PVT на скв. К077 мр Кожасай                                                                                                                                                                                                                                                                                      Отбор и исследования физико - химических свойств глубинных и рекомбинированных проб на мр Алибекмола</t>
  </si>
  <si>
    <t>72.19.50.100.000.00.0999.000000000000</t>
  </si>
  <si>
    <t>Исследование осадочных фаций и прогноз коллектора на мр Алибекмола</t>
  </si>
  <si>
    <t>Технико-технологическое исследование карбонатных коллекторов и инженерно-аналитические и консультационные услуги по вопросам разработки, геологии, техники и технологии добычи мр Алибекмола</t>
  </si>
  <si>
    <t xml:space="preserve">Геохимические анализы нефти и воды ТОО "КОА"
</t>
  </si>
  <si>
    <t>июнь - дек 2017</t>
  </si>
  <si>
    <t>33.12.29.900.020.00.0777.000000000000</t>
  </si>
  <si>
    <t>Мониторинга подземных вод на контрактной территории ТОО КОА</t>
  </si>
  <si>
    <t>Услуги по мониторингу недр/подземных вод</t>
  </si>
  <si>
    <t>Мониторинг подземных вод по 3 водозаборам ТОО "КОА"</t>
  </si>
  <si>
    <t>63.11.11.000.002.00.0777.000000000000</t>
  </si>
  <si>
    <t>Услуги по хранению магнитных, оптических носителей и копированию данных</t>
  </si>
  <si>
    <t>Проведение исследований методом установившихся отборов (МУО,КВД,КСД) ТОО " КОА"</t>
  </si>
  <si>
    <t>Контроль за разработкой в добывающих скважинах на месторождениях ТОО "КОА"</t>
  </si>
  <si>
    <t>71.12.11.000.000.00.0777.000000000000</t>
  </si>
  <si>
    <t>Услуги консультационные инженерные</t>
  </si>
  <si>
    <t>71.20.19.000.010.00.0777.000000000000</t>
  </si>
  <si>
    <t>Услуги по диагностированию/экспертизе/анализу/испытаниям/тестированию/осмотру</t>
  </si>
  <si>
    <t>71.12.20.000.000.00.0777.000000000000</t>
  </si>
  <si>
    <t>Услуги по авторскому/техническому надзору/управлению проектами, работами</t>
  </si>
  <si>
    <t>март -дек 2017</t>
  </si>
  <si>
    <t>янв -дек 2017</t>
  </si>
  <si>
    <t>янв -апрель2017</t>
  </si>
  <si>
    <t>фев-июл 2017</t>
  </si>
  <si>
    <t>2017г</t>
  </si>
  <si>
    <t>33.13.19.100.003.00.0777.000000000000</t>
  </si>
  <si>
    <t>Услуги по техническому обслуживанию сетей и оборудования связи</t>
  </si>
  <si>
    <t xml:space="preserve">Услуги по содержанию узлов связи (блок-боксы) и АМС (антенно-мачтовых сооружений) </t>
  </si>
  <si>
    <t>июнь - август 2017</t>
  </si>
  <si>
    <t>62.03.12.000.000.00.0777.000000000000</t>
  </si>
  <si>
    <t>Предоставление услуг по управлению, обслуживанию инфраструктуры информационных и компьютерных технологий (IT – аутсорсинг)</t>
  </si>
  <si>
    <t>ноябрь 2016</t>
  </si>
  <si>
    <t>январь - декабрь 2017</t>
  </si>
  <si>
    <t>58.29.50.000.001.00.0777.000000000000</t>
  </si>
  <si>
    <t>Услуги по предоставлению лицензий на право использования программного обеспечения</t>
  </si>
  <si>
    <t>Услуги годовой поддержки лицензий системы антивирусной защиты, McAfee</t>
  </si>
  <si>
    <t>Услуги годовой поддержки лицензий система предотвращения утечки информации, DLP</t>
  </si>
  <si>
    <t>62.09.20.000.007.00.0777.000000000000</t>
  </si>
  <si>
    <t>Услуги по представлению доменного имени</t>
  </si>
  <si>
    <t>Услуги по представлению и продлению пользования доменным именем</t>
  </si>
  <si>
    <t>Услуги по поддержке доменного имени, KOA.KZ</t>
  </si>
  <si>
    <t>июнь 2017</t>
  </si>
  <si>
    <t>62.02.30.000.001.00.0777.000000000000</t>
  </si>
  <si>
    <t>Услуги по сопровождению и технической поддержке информационной системы</t>
  </si>
  <si>
    <t>Услуги по поддержке системы электронного документооборота, СЭД</t>
  </si>
  <si>
    <t>Услуги по поддержке систем построения трехмерных геологических моделей, Petrel</t>
  </si>
  <si>
    <t>Услуги по поддержки програмного комплекса Баспро Оптима</t>
  </si>
  <si>
    <t>Услуги по поддержки програмного комплекса Interactive Petrophysics  - Senergy</t>
  </si>
  <si>
    <t>февраль 2017 - январь 2018</t>
  </si>
  <si>
    <t>Услуги по поддержки 1C Предприятие 8.0 - подписка на ИТС</t>
  </si>
  <si>
    <t>август 2017 - июль 2018</t>
  </si>
  <si>
    <t>60.20.14.000.000.00.0777.000000000000</t>
  </si>
  <si>
    <t>Услуги по трансляции телевизионных программ по подписке (кроме в режиме он-лайн)</t>
  </si>
  <si>
    <t>Система управления предприятием, 1С УПП</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</si>
  <si>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</si>
  <si>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</si>
  <si>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</si>
  <si>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Предоставление услуги доступа к сети Интернет и организация канала связи Актобе-Алибекмола</t>
  </si>
  <si>
    <t>09.10.12.990.001.00.0777.000000000000</t>
  </si>
  <si>
    <t xml:space="preserve">Супервайзинговые услуги при  бурении, освоении и КРС </t>
  </si>
  <si>
    <t>Март  2017г</t>
  </si>
  <si>
    <t>09.90.19.000.006.00.0999.000000000000</t>
  </si>
  <si>
    <t>09.10.12.900.016.00.0999.000000000000</t>
  </si>
  <si>
    <t>Январь  2017г</t>
  </si>
  <si>
    <t>09.10.11.900.000.00.0999.000000000000</t>
  </si>
  <si>
    <t>Май 2017г.</t>
  </si>
  <si>
    <t>33.12.29.900.019.00.0777.000000000000</t>
  </si>
  <si>
    <t>Услуги по проведению исследования, диагностики причин возникновения и ликвидация межколонных давлений на 6-ти эксплуатационных скважинах м.Кожасай</t>
  </si>
  <si>
    <t>Март 2017г.</t>
  </si>
  <si>
    <t>Исследования технологии бурения на месторождения ТОО "Казахойл Актобе"</t>
  </si>
  <si>
    <t>март - апрель 2017г.</t>
  </si>
  <si>
    <t xml:space="preserve">Индивидуальный технический проект на строительство скважин </t>
  </si>
  <si>
    <t>Июль 2017г.</t>
  </si>
  <si>
    <t>42.11.20.335.007.00.0999.000000000000</t>
  </si>
  <si>
    <t>Работы по ремонту автомобильной дороги</t>
  </si>
  <si>
    <t>Подъездная автодорога к эстакаде технической воды      м/р Алибекмола</t>
  </si>
  <si>
    <t>июль-август</t>
  </si>
  <si>
    <t>ОКС</t>
  </si>
  <si>
    <t>71.12.16.000.000.00.0999.000000000000</t>
  </si>
  <si>
    <t>Работы инженерные по проектированию систем водных, канализационных и дренажных</t>
  </si>
  <si>
    <t>Строительство 2-ой нитки низконапорного водовода  СППД м/р Алибекмола (проектирование)</t>
  </si>
  <si>
    <t>март-декабрь</t>
  </si>
  <si>
    <t>42.11.20.335.006.00.0999.000000000000</t>
  </si>
  <si>
    <t>Работы по реконструкции автомобильной дороги</t>
  </si>
  <si>
    <t>Водопропускные сооружения  и строительство дорог м/р Алибекмола</t>
  </si>
  <si>
    <t>июнь-ноябрь</t>
  </si>
  <si>
    <t>71.12.12.900.000.00.0999.000000000000</t>
  </si>
  <si>
    <t>Работы инженерные по проектированию зданий/сооружений/территорий/объектов и их систем и связанные с этим работы</t>
  </si>
  <si>
    <t>Испытательная лаборатория м/р  Алибекмола (проектирование)</t>
  </si>
  <si>
    <t>42.11.20.335.000.00.0999.000000000000</t>
  </si>
  <si>
    <t>Работы по сооружению автомобильной дороги</t>
  </si>
  <si>
    <t xml:space="preserve">Строительство автодороги на КУУГ, ПС35кВ, ПЗСГ, мачта узла связи ЦПиПГ м/р Алибекмола </t>
  </si>
  <si>
    <t>июнь-сентябрь</t>
  </si>
  <si>
    <t>33.11.12.000.001.00.0999.000000000000</t>
  </si>
  <si>
    <t>Работы по ремонту/модернизации резервуаров/цистерн и аналогичного емкостного оборудования</t>
  </si>
  <si>
    <t>Капитальный ремонт РВС-1000мз Т-101,Т-102 ЦППНГ м/р Алибекмола</t>
  </si>
  <si>
    <t>09.10.12.900.023.00.0999.000000000000</t>
  </si>
  <si>
    <t>Работы по монтажу/установке добывающей (сырье/полезные ископаемые/нефтегаз/аналогочные) техники и оборудования</t>
  </si>
  <si>
    <t>Замена АГЗУ на манифольде №3  м/р Алибекмола</t>
  </si>
  <si>
    <t>май-декабрь</t>
  </si>
  <si>
    <t>43.34.10.335.000.00.0999.000000000000</t>
  </si>
  <si>
    <t>Работы малярные</t>
  </si>
  <si>
    <t>Ремонт антенных мачт м/р Алибекмола</t>
  </si>
  <si>
    <t>43.91.19.335.000.00.0999.000000000000</t>
  </si>
  <si>
    <t>Работы по ремонту/установке крыш, кровельных перекрытий и связанные с этим работы</t>
  </si>
  <si>
    <t>Ремонт здания вспомогательного помещения цех 25 площадки 4</t>
  </si>
  <si>
    <t>май-сентябрь</t>
  </si>
  <si>
    <t>Ремонт кровли ТП-1 площадки  22  м/р Алибекмола</t>
  </si>
  <si>
    <t>43.99.40.335.000.00.0999.000000000000</t>
  </si>
  <si>
    <t>Работы бетонные</t>
  </si>
  <si>
    <t>Работы связанные с закладкой бетона</t>
  </si>
  <si>
    <t>Ремонт площадок ЦПНГ и площадок блок-укрытий электрозадвижек РВС-10000м3 м/р Алибекмола</t>
  </si>
  <si>
    <t>июнь-декабрь</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</si>
  <si>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</si>
  <si>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</si>
  <si>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</si>
  <si>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Ремонт склада для хранения ЛВЖ ИЛ ЦИТС м/р Алибекмола</t>
  </si>
  <si>
    <t>апрель-июнь</t>
  </si>
  <si>
    <t>Компрессор товарного газа (проектирование)</t>
  </si>
  <si>
    <t>Мунайши грунтовые воды (проектирование)</t>
  </si>
  <si>
    <t>Наземная линия от входного манифольда до депульсатора Ду 426х13мм (проектирование)</t>
  </si>
  <si>
    <t>42.21.22.000.000.00.0999.000000000000</t>
  </si>
  <si>
    <t>Работы по прокладке локальных (местного значения) трубопроводов и аналогичных сетей/систем</t>
  </si>
  <si>
    <t>Система поддержания пластового давления м/р Кожасай</t>
  </si>
  <si>
    <t xml:space="preserve"> АБК м/р Кожасай (проектирование)</t>
  </si>
  <si>
    <t>март- декабрь</t>
  </si>
  <si>
    <t>Насосная станция УЦГН 5А-100-700</t>
  </si>
  <si>
    <t>Реконструкция насосного помещения  пожаротушения м/р Кожасай</t>
  </si>
  <si>
    <t>43.21.10.335.000.00.0999.000000000000</t>
  </si>
  <si>
    <t>Работы по ремонту/модернизации пожарной/охранной сигнализации, систем тушения и аналогичного оборудования</t>
  </si>
  <si>
    <t>Реконструкция системы пожаротушения УПНм/р  Кожасай</t>
  </si>
  <si>
    <t>июль-декабрь</t>
  </si>
  <si>
    <t>Монтаж электрозадвижки на дюкерном переходе м/р Кожасай</t>
  </si>
  <si>
    <t>июль-сентябрь</t>
  </si>
  <si>
    <t>Ремонт антенных мачт м/р Кожасай</t>
  </si>
  <si>
    <t>43.29.11.335.001.00.0999.000000000000</t>
  </si>
  <si>
    <t>Работы теплоизоляционные</t>
  </si>
  <si>
    <t>Комплекс работ, связанных с проведением теплоизоляции объекта и оборудования</t>
  </si>
  <si>
    <t>Ремонтные работы УПН м/р Кожасай</t>
  </si>
  <si>
    <t>Ремонт здания и ограждении ПС-35кВ Кожасай</t>
  </si>
  <si>
    <t>52.21.22.000.000.00.0777.000000000000</t>
  </si>
  <si>
    <t>Услуги по эксплуатации автомагистралей/автомобильных дорог/улиц/мощеных дорог</t>
  </si>
  <si>
    <t>Содержание внутрипромысловых автодорог, мостов м/р Алибекмола</t>
  </si>
  <si>
    <t>Содержание внутрипромысловых автодорог, мостов Кожасай</t>
  </si>
  <si>
    <t>Затраты  для оформления и оплаты земельных участков</t>
  </si>
  <si>
    <t>33.12.12.310.000.00.0999.000000000000</t>
  </si>
  <si>
    <t>Работы по ремонту/модернизации насосного оборудования</t>
  </si>
  <si>
    <t>Капитальный ремонт насоса НЦС-200/2100 поз.№4 БКНС м.Алибекмола.</t>
  </si>
  <si>
    <t>май-август 2016 г.</t>
  </si>
  <si>
    <t>33.12.19.100.006.00.0999.000000000000</t>
  </si>
  <si>
    <t>Работы по ремонту локальных (местного значения) трубопроводов и аналогичных сетей/систем</t>
  </si>
  <si>
    <t xml:space="preserve"> Замена дренажный системы насосный внутри промысловый перекачки нефти.(насос поз.Н-7,Н-8) УПН м.Кожасай.</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</si>
  <si>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</si>
  <si>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</si>
  <si>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 xml:space="preserve"> Ремонт бетонного основания подпорного насоса 1К-100-65-250.(поз.Н-1,Н-2,Н-3) БКНС м.Кожасай.  </t>
  </si>
  <si>
    <t>41.00.40.000.001.00.0999.000000000000</t>
  </si>
  <si>
    <t>Работы по возведению (строительству) нежилых зданий/сооружений</t>
  </si>
  <si>
    <t>Полная замена основания насосов (хим-насосы).  Армирование основания и замена анкерных болтов.Ремонт бетонной стяжки и бордюра площадки УДН ЦПНиГ.</t>
  </si>
  <si>
    <t>41.00.40.000.004.00.0999.000000000000</t>
  </si>
  <si>
    <t>Работы по капитальному  ремонту печи ПТБ-10Э «В» с заменой змеевиков</t>
  </si>
  <si>
    <t>Работы по восстановлению нежилых зданий/ссоружений</t>
  </si>
  <si>
    <t>Капитальный ремонт укрытий УЭЦН 10 скважин м. Алибекмола.</t>
  </si>
  <si>
    <t>43.22.12.335.003.00.0999.000000000000</t>
  </si>
  <si>
    <t>Работы по ремонту/реконструкции местных теплопроводных/отопительных сетей и оборудования</t>
  </si>
  <si>
    <t>Капитальный ремонт теплосети и обвязки котлов УДН ЦПНиГ</t>
  </si>
  <si>
    <t>33.12.29.900.016.00.0777.000000000000</t>
  </si>
  <si>
    <t>Услуги по техническому обслуживанию добывающего оборудования</t>
  </si>
  <si>
    <t xml:space="preserve">Сервисное обслуживание нефтепромыслового оборудования на месторождении </t>
  </si>
  <si>
    <t>январь-декабрь 2016 г.</t>
  </si>
  <si>
    <t>33.19.10.800.001.00.0777.000000000000</t>
  </si>
  <si>
    <t>Услуги по техническому обслуживанию систем водоснабжения/водопровода</t>
  </si>
  <si>
    <t>Сервисное обслуживание питьевого водоснабжения</t>
  </si>
  <si>
    <t>Сервисное обслуживание технического водоснабжения</t>
  </si>
  <si>
    <t>33.20.39.900.001.00.0999.000000000000</t>
  </si>
  <si>
    <t>Пуско-наладочные работы</t>
  </si>
  <si>
    <t>Работы по пуско-наладке оборудования</t>
  </si>
  <si>
    <t>Режимно-наладочные работы по котлам</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</si>
  <si>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</si>
  <si>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</si>
  <si>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Техническое обслуживание и ремонт грузоподъемного оборудования Компании</t>
  </si>
  <si>
    <t>33.12.29.900.021.00.0777.000000000000</t>
  </si>
  <si>
    <t>Услуги по техническому обслуживанию газовых установок/оборудования/систем/аппаратов/газопроводов</t>
  </si>
  <si>
    <t>Сервисное обслуживание  газового хозяйства</t>
  </si>
  <si>
    <t xml:space="preserve">Сервисное обслуживание технического теплоснабжения </t>
  </si>
  <si>
    <t>71.20.12.000.000.00.0777.000000000000</t>
  </si>
  <si>
    <t>Услуги дефектоскопические</t>
  </si>
  <si>
    <t>Проведение дефектоскопии, толщинометрии сосудов и технического аудита (обьединенный) и сертификация оборудования</t>
  </si>
  <si>
    <t>33.14.11.200.001.00.0777.000000000000</t>
  </si>
  <si>
    <t xml:space="preserve">01.01.17 г. - 31.12.17 г. </t>
  </si>
  <si>
    <t>33.14.11.100.001.00.0999.000000000000</t>
  </si>
  <si>
    <t>Ремонт электротехнического оборудования (электродвигатели, генераторы, трансформаторы, выключатели, подшипники, платы управления и т.д.)</t>
  </si>
  <si>
    <t>март 2017 г.</t>
  </si>
  <si>
    <t>Перенос контрольного кабеля на скв. технического водозабора месторождение "Алибекмола"</t>
  </si>
  <si>
    <t>Электромонтажные работы</t>
  </si>
  <si>
    <t>июнь 2017 г.</t>
  </si>
  <si>
    <t>январь 2017г.</t>
  </si>
  <si>
    <t>февральь-декабрь 2017 г.</t>
  </si>
  <si>
    <t>71.20.19.000.000.00.0777.000000000000</t>
  </si>
  <si>
    <t>33.13.11.100.013.00.0777.000000000000</t>
  </si>
  <si>
    <t>с февраля по декабрь 2016 года</t>
  </si>
  <si>
    <t>74.90.20.000.050.00.0777.000000000000</t>
  </si>
  <si>
    <t>71.20.19.000.001.00.0777.000000000000</t>
  </si>
  <si>
    <t>с февраля по декабрь 2015 года</t>
  </si>
  <si>
    <t>Поверка средств измерения</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</si>
  <si>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</si>
  <si>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</si>
  <si>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магистральных нефтепроводов ТОО "Казахстанско-Китайский Трубопровод", является монополистом данных услуг</t>
  </si>
  <si>
    <t>52.29.19.100.000.00.0777.000000000000</t>
  </si>
  <si>
    <t>Услуги по транспортно-экспедиторскому обслуживанию</t>
  </si>
  <si>
    <t>Комплекс услуг по транспортно-экспедиторскому обслуживанию</t>
  </si>
  <si>
    <t>транспортно-экспедиторские услуги, связанные с отгрузками сырой нефти морским транспортом (на морском терминале ЗАО "КТК")</t>
  </si>
  <si>
    <t>84.11.12.200.000.00.0777.000000000000</t>
  </si>
  <si>
    <t>Услуги по таможенному оформлению</t>
  </si>
  <si>
    <t>услуги таможенного представителя в РФ</t>
  </si>
  <si>
    <t>услуги по таможенному оформлению экспорта продукции в РК (нефть и СПБТ)</t>
  </si>
  <si>
    <t>94.11.10.335.001.00.0777.000000000000</t>
  </si>
  <si>
    <t>Услуги представительства в отношениях с государственными/негосударственными организациями</t>
  </si>
  <si>
    <t>представительские  услуги по оформлению документации на АНПЗ</t>
  </si>
  <si>
    <t>74.90.20.000.024.00.0777.000000000000</t>
  </si>
  <si>
    <t>Услуги по сертификации продукции/процессов/работы/услуги</t>
  </si>
  <si>
    <t>услуги по сертификации продукции (нефть, сжиженный газ), согласно Закону РК "О нац. палате предпринимателей РК" услуги по сертификации предоставляет "Палата предпринимателей Акт. области"</t>
  </si>
  <si>
    <t>услуги по проведению экспертизы происхождения товара (нефти, товарного и сжиженного газа, серы)</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</si>
  <si>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</si>
  <si>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</si>
  <si>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</si>
  <si>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информационные услуги по мировым ценам на углеводородное сырье, согласно ПП РК определен перечень официальных информационных источников (Platts, Argus)</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</si>
  <si>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</si>
  <si>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</si>
  <si>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 xml:space="preserve">транспортные  услуги, связанные с отгрузками сжиженного газа автотранспортом на сливо-наливной терминал </t>
  </si>
  <si>
    <t>52.21.11.900.002.00.0777.000000000000</t>
  </si>
  <si>
    <t>Услуги по подаче и уборке вагонов</t>
  </si>
  <si>
    <t xml:space="preserve">Услуги АО "НК КТЖ" по подаче-уборке, взешиванию ж/д вагонов, собственник ж/д путей </t>
  </si>
  <si>
    <t>33.19.10.800.003.00.0777.000000000000</t>
  </si>
  <si>
    <t>Услуги по техническому обслуживанию/содержанию магистральных/местных трубопроводов и аналогичных сетей/систем</t>
  </si>
  <si>
    <t>Возмещение затрат на содержание и эксплуатацию МГ "Жанажол-КС-13", собственник газопровода  "СНПС АктобеМунайГаз"</t>
  </si>
  <si>
    <t>70.22.13.000.001.00.0777.000000000000</t>
  </si>
  <si>
    <t>Услуги по маркетинговым консультациям</t>
  </si>
  <si>
    <t>Консалтинговые услуги</t>
  </si>
  <si>
    <t>49.50.19.000.002.00.0777.000000000000</t>
  </si>
  <si>
    <t>Услуги по транспортировке газа</t>
  </si>
  <si>
    <t>Услуги по грузоотправлению с ж/д станции</t>
  </si>
  <si>
    <t>ОРН</t>
  </si>
  <si>
    <t>65.12.11.335.000.00.0777.000000000000</t>
  </si>
  <si>
    <t>Услуги по страхованию от несчастных случаев</t>
  </si>
  <si>
    <t>В соответствии с Законом РК о "Об обязательном страховании работника от несчастных случаев при исполнении 
им трудовых (служебных) обязанностей" работодатель осуществляет обязательное страхование имущественного интереса работника, жизни и здоровью которого причинен вред в результате несчастного случая, приведшего к установлению ему степени утраты профессиональной трудоспособности либо его смерти, при наличии либо отсутствии вины пострадавшего работника.</t>
  </si>
  <si>
    <t>декабрь 2016г.</t>
  </si>
  <si>
    <t>01.01.2016-31.12.2016г</t>
  </si>
  <si>
    <t>65.12.12.335.000.00.0777.000000000000</t>
  </si>
  <si>
    <t>Услуги по медицинскому страхованию на случай болезни</t>
  </si>
  <si>
    <t>Страхование руководящих работников Компании по программе "ВИП"</t>
  </si>
  <si>
    <t>Страхование персонала Компании по программе "Стандарт"</t>
  </si>
  <si>
    <t>84.21.11.000.001.00.0777.000000000000</t>
  </si>
  <si>
    <t xml:space="preserve">Оформлению разрешения на работу иностранным специалистам  </t>
  </si>
  <si>
    <t>март 2017 год</t>
  </si>
  <si>
    <t>01.05.2016-31.08.2016г</t>
  </si>
  <si>
    <t>78.10.11.000.001.00.0777.000000000000</t>
  </si>
  <si>
    <t>Проведение анкетирования по вовлеченности персонала</t>
  </si>
  <si>
    <t>сентябрь 2017 год</t>
  </si>
  <si>
    <t>78.10.11.000.003.00.0777.000000000000</t>
  </si>
  <si>
    <t>Услуги по аутсорсингу персонала</t>
  </si>
  <si>
    <t>Предоставление персонала</t>
  </si>
  <si>
    <t>декабрь 2017 год</t>
  </si>
  <si>
    <t>01.01.2017-31.12.2017г</t>
  </si>
  <si>
    <t>55.20.11.335.000.00.0777.000000000000</t>
  </si>
  <si>
    <t>Услуги домов/баз/лагерей для отдыха</t>
  </si>
  <si>
    <t>Путевки в детский лагерь</t>
  </si>
  <si>
    <t>01.06.2017-31.07.2017г</t>
  </si>
  <si>
    <t>41.00.40.000.005.00.0999.000000000000</t>
  </si>
  <si>
    <t>Ремонт складов №  51, 15</t>
  </si>
  <si>
    <t>С даты заключения договора, исполнение июль - месяц</t>
  </si>
  <si>
    <t>52.24.19.100.000.00.0999.000000000000</t>
  </si>
  <si>
    <t>Зарядка огнетушителей, установка нормального давления.</t>
  </si>
  <si>
    <t>С даты заключения договора, исполнение октябрь - месяц</t>
  </si>
  <si>
    <t>74.90.13.000.002.00.0777.000000000000</t>
  </si>
  <si>
    <t>Услуги по проведению экологического мониторинга</t>
  </si>
  <si>
    <t xml:space="preserve">Производственный экологический контроль на месторожд. Алибекмола
и Кожасай </t>
  </si>
  <si>
    <t>январь - декабрь</t>
  </si>
  <si>
    <t>74.90.13.000.003.00.0777.000000000000</t>
  </si>
  <si>
    <t>Услуги по проведению радиологического мониторинга/обследования/контроля</t>
  </si>
  <si>
    <t>Радиационный мониторинг объектов</t>
  </si>
  <si>
    <t xml:space="preserve">март-декабрь </t>
  </si>
  <si>
    <t>Корректировка и разработка проекта ПДВ</t>
  </si>
  <si>
    <t>май- июль</t>
  </si>
  <si>
    <t>Проект на рекультивацию техногенно нарушенных земель и очистки территории на месторождениях</t>
  </si>
  <si>
    <t>май-июль</t>
  </si>
  <si>
    <t>39.00.21.000.001.00.0777.000000000000</t>
  </si>
  <si>
    <t>Услуги по организации рекультивации объектов</t>
  </si>
  <si>
    <t>Рекультивация земель и очистка территории на месторождениях</t>
  </si>
  <si>
    <t>июль-ноябрь</t>
  </si>
  <si>
    <t>38.22.29.000.000.00.0777.000000000000</t>
  </si>
  <si>
    <t>Услуги по удалению опасных отходов/имущества/материалов (захоронение/сжигание/утилизация и аналогичные услуги)</t>
  </si>
  <si>
    <t>Управления производственными отходами  и стоками м/р Алибекмола</t>
  </si>
  <si>
    <t>Управления производственными  отходами и стоками   м/о Кожасай</t>
  </si>
  <si>
    <t xml:space="preserve">Управления растворами отработанной щелочи </t>
  </si>
  <si>
    <t>Прием на утилизацию отработанных  люминесцентных ламп и приборов с ртутным заполнением</t>
  </si>
  <si>
    <t>август- декабрь</t>
  </si>
  <si>
    <t>Управления металлическими бочками  из -под химреагентов, непригодных к дальнейшему использованию, а также металлоломом</t>
  </si>
  <si>
    <t>июнь - декабрь</t>
  </si>
  <si>
    <t>Управление производственными отходами отработанного компрессорного масла и  маслянных фильтров</t>
  </si>
  <si>
    <t>июль - декабрь</t>
  </si>
  <si>
    <t>Разработка отчета об инвентаризации источников выбросов парниковых газов</t>
  </si>
  <si>
    <t>январь- март</t>
  </si>
  <si>
    <t>Верификация проекта парниковых газов</t>
  </si>
  <si>
    <t>февраль- апрель</t>
  </si>
  <si>
    <t>Корректировка проекта санитарно-защитной зоны (СЗЗ)</t>
  </si>
  <si>
    <t>Оценка риска здоровья населения ( к проекту СЗЗ)</t>
  </si>
  <si>
    <t>март- апрель</t>
  </si>
  <si>
    <t>78.30.16.000.000.00.0777.000000000000</t>
  </si>
  <si>
    <t>Услуги по предоставлению медицинского обслуживания персонала</t>
  </si>
  <si>
    <t>Медицинские услуги подрядной организации</t>
  </si>
  <si>
    <t>81.29.13.000.001.00.0777.000000000000</t>
  </si>
  <si>
    <t>Услуги санитарные (дезинфекция, дезинсекция, дератизация и аналогичные)</t>
  </si>
  <si>
    <t>Санитарное поддержание объектов</t>
  </si>
  <si>
    <t>71.20.19.000.011.00.0777.000000000000</t>
  </si>
  <si>
    <t>Услуги по проведению лабораторных/лабораторно-инструментальных исследований/анализов</t>
  </si>
  <si>
    <t xml:space="preserve">Производственный контроль за вредными факторами усл. труда на рабочих местах </t>
  </si>
  <si>
    <t xml:space="preserve">июнь - 
декабрь </t>
  </si>
  <si>
    <t>84.25.19.000.000.00.0777.000000000000</t>
  </si>
  <si>
    <t>Услуги газоспасательной службы</t>
  </si>
  <si>
    <t>84.25.11.000.001.00.0777.000000000000</t>
  </si>
  <si>
    <t>Услуги по противопожарной охране (в т.ч. техобслуживание охранно-пожарной сигнализации)</t>
  </si>
  <si>
    <t>84.25.11.000.002.00.0777.000000000000</t>
  </si>
  <si>
    <t>Услуги по предупреждению возникновения открытых газовых и нефтяных фонтанов фонда добывающих и нагнетательных скважин</t>
  </si>
  <si>
    <t>Услуги противофонтанного отряда (по обеспечению противофонтанной безопасности)</t>
  </si>
  <si>
    <t>Очистка резервуара  РВС-5 000 м3 ЦППД Алибекмола</t>
  </si>
  <si>
    <t>Очистка резервуара  РВС-5 000 м3 УППВ Алибекмола</t>
  </si>
  <si>
    <t>июнь-июль 17г.</t>
  </si>
  <si>
    <t>Очистка резервуаров РВС-10 000 м3 ЦПНиГАлибекмола</t>
  </si>
  <si>
    <t>июнь 17г.</t>
  </si>
  <si>
    <t>Очистка оборудования ЦПНиГ Алибекмола</t>
  </si>
  <si>
    <t>май-сентябрь 17г.</t>
  </si>
  <si>
    <t>Очистка оборудования УДНиГ Кожасай (АГЗУ дренаж. емк)</t>
  </si>
  <si>
    <t>09.10.12.900.022.00.0999.000000000000</t>
  </si>
  <si>
    <t>Открытие циркуляционных клапанов</t>
  </si>
  <si>
    <t>Работы по переобрудованию/переоснащению/дооснащению скважин</t>
  </si>
  <si>
    <t>декабрь 16г.</t>
  </si>
  <si>
    <t>январь 17г.</t>
  </si>
  <si>
    <t>09.10.11.500.000.00.0999.000000000000</t>
  </si>
  <si>
    <t xml:space="preserve"> Ловильные работы</t>
  </si>
  <si>
    <t>Работы по ремонту/реконструкции скважин</t>
  </si>
  <si>
    <t>февраль 17г.</t>
  </si>
  <si>
    <t>ноябрь 17г.</t>
  </si>
  <si>
    <t>декабрь 17г.</t>
  </si>
  <si>
    <t>Совершенствование применяемой технологии проведения регламентных работ по очистке внутренней поверхности выкидных линий ЦДНГ от отложений АСПГО месторождения "Алибекмола".</t>
  </si>
  <si>
    <t>февраль -апрель 17г.</t>
  </si>
  <si>
    <t>33.12.24.100.000.00.0999.000000000000</t>
  </si>
  <si>
    <t>Ремонт  Автомашины Урал - 2ед</t>
  </si>
  <si>
    <t>09.10.12.900.025.00.0777.000000000000</t>
  </si>
  <si>
    <t>Очистка скважин от АСПГО</t>
  </si>
  <si>
    <t>Услуги по обслуживанию скважин</t>
  </si>
  <si>
    <t>77.39.19.900.000.00.0777.000000000000</t>
  </si>
  <si>
    <t>Услуги по технологическому транспорту</t>
  </si>
  <si>
    <t>Услуги по аренде специальной техники</t>
  </si>
  <si>
    <t>Услуги по земельным работам</t>
  </si>
  <si>
    <t>49.32.12.000.000.00.0777.000000000000</t>
  </si>
  <si>
    <t>Услуги по перевозке персонала</t>
  </si>
  <si>
    <t>Услуги по аренде легковых автомобилей с водителем</t>
  </si>
  <si>
    <t>Услуги по легковому транспорту для ИТР КОА</t>
  </si>
  <si>
    <t>73.11.19.900.007.00.0999.000000000000</t>
  </si>
  <si>
    <t>Работы по изготовлению рекламных/информационных и аналогичных конструкций</t>
  </si>
  <si>
    <t>74.90.20.000.009.00.0777.000000000000</t>
  </si>
  <si>
    <t>Аудит-проверка Аккредитованной испытательной лаборатории (2этап)</t>
  </si>
  <si>
    <t>Услуги по проведению технического аудита</t>
  </si>
  <si>
    <t>август 17г.</t>
  </si>
  <si>
    <t>Государственный, ежегодный технический осмотр транспортных средств</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</si>
  <si>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</si>
  <si>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</si>
  <si>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37.00.11.100.002.00.0777.000000000000</t>
  </si>
  <si>
    <t>Услуги по техническому обслуживанию канализационных и аналогичных систем и оборудования</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</si>
  <si>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</si>
  <si>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</si>
  <si>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</si>
  <si>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</si>
  <si>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</si>
  <si>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очистке подтоварной воды от механических примесей на месторождении "Кожасай"</t>
  </si>
  <si>
    <t>Работы по авторскому надзору за  «Методическими рекомендациями по управлению скважинами с межколонными давлениями на месторождениях ТОО «Казахойл Актобе»»</t>
  </si>
  <si>
    <t>Работы по разработке, пересмотру и внесению изменений в технологический регламент  испытательной лаборатории по анализу нефти</t>
  </si>
  <si>
    <t xml:space="preserve">ТЭО "Оценка возможности внедрения системы водогазового воздействия (ВГВ)" м. Кожасай Формирования технической схемы применении ВГВ для мр Кожасай по анализу текущего состояния добычи и утилизации газа, анализу осуществимости применения ВГВ </t>
  </si>
  <si>
    <t>Работы по изготовлению табличек и стендов</t>
  </si>
  <si>
    <t>Работы по СКО при КРС и освоении скважин Проведение работ по соляно-кислотной обработке скважин на месторождениях  ТОО "Казахойл Актобе" Полная комплектация   2-х флотов для проведения СКО. Давление закачки кислоты 700 атм, производительность 5 м3/мин.</t>
  </si>
  <si>
    <t>Работы по ПГРП при КРС и освоении скважин Проведение работ по соляно-кислотной обработке скважин на месторождениях  ТОО "Казахойл Актобе" Полная комплектация   1-го флота для проведения ПГРП. Давление закачки кислоты 700-800 атм, производительность 7 м3/мин.</t>
  </si>
  <si>
    <t>Работы по пакерным компановкам Предоставление Услуг по  устаноке пакеров при ГРП и соляно-кислотной обработке скважин на месторождениях  ТОО "Казахойл Актобе" Максимальный   перепад давления 700 атм</t>
  </si>
  <si>
    <t xml:space="preserve">Работы по строительству  скв.№ К-048НН                      ( под ключ). Предоставление услуг по добуриванию скважины "под ключ". Завершение строительства скважины бурением «под ключ»   
наклонно-направленной эксплуатационной секции               177,8 мм ( в инт.3323-3863м)                                    скважины К-048 на месторождения Кожасай
</t>
  </si>
  <si>
    <t xml:space="preserve">Монтаж и ввод в эксплуатацию источников бесперебойного питания на ЦПиПГ, УПГ-29.   </t>
  </si>
  <si>
    <t>Работы по ремонту/благоустройству территории</t>
  </si>
  <si>
    <t>Работы по реконструкции жилых зданий/сооружений/помещений</t>
  </si>
  <si>
    <t>Работы по ремонту нежилых зданий/сооружений/помещений (кроме оборудования, инженерных систем и коммуникаций)</t>
  </si>
  <si>
    <t>Работы погрузочно-разгрузочные</t>
  </si>
  <si>
    <t>Работы по переобрудованию скважин</t>
  </si>
  <si>
    <t>Работы по ремонту/модернизации спецтехники (кроме автомобилей, оборудования)</t>
  </si>
  <si>
    <t>Работы научно-исследовательские в геологической отрасли</t>
  </si>
  <si>
    <t>Работы по соляно-кислотной обработке скважин</t>
  </si>
  <si>
    <t>Работы по установке (монтажу) взрывного пакера</t>
  </si>
  <si>
    <t>Работы по повторному бурению скважины</t>
  </si>
  <si>
    <t>43.21.10.335.003.00.0999.000000000000</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</si>
  <si>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</si>
  <si>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</si>
  <si>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</si>
  <si>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Работы по ремонту/модернизации электродвигателей/генераторов и аналогичного оборудования (кроме применяемых на транспорте)</t>
  </si>
  <si>
    <t>33.13.11.100.014.00.0777.000000000000</t>
  </si>
  <si>
    <t>80.20.10.000.002.00.0777.000000000000</t>
  </si>
  <si>
    <t>Услуги аренды бассейна</t>
  </si>
  <si>
    <t>Проведение корпоративных мероприятий</t>
  </si>
  <si>
    <t>Услуги по хранению исходных данных сейсморазведки 3Д Для хранения в специальных помещениях магнитных лентс полевыми исходными  данными по сейсморазведке</t>
  </si>
  <si>
    <t>Геодинамический мониторинг за состоянием  недр  ТОО "КОА" для измерения поверхностей земной коры</t>
  </si>
  <si>
    <t>Оказание инженерно-консультационных услуг по построению регламентных карт по разработке и поддержанию в актуальном состоянии геолого-промысловых Баз данных с целью контроля мр Алибекмола и Кожасай  Построение регламентных карт по разработке. Поддержание в актуальном состоянии геолого-промысловых Баз Данных в программе Баспро</t>
  </si>
  <si>
    <t>Услуги экспертов ЦКРР РК  Назначаются ЦКР для экспертизы отчетов</t>
  </si>
  <si>
    <t>Авторский надзор питьевого водозабора Кумжарган  для контроля реализации проекта</t>
  </si>
  <si>
    <t>Авторский надзор технического  водозабора Кожасай  для контроля реализации проекта</t>
  </si>
  <si>
    <t>Авторский надзор технического водозабора Алибекмола  для контроля реализации проекта</t>
  </si>
  <si>
    <t>Услуги экспертов ГКЗ РК   для проведения экспертизы   отчета  по пересчету запасов.</t>
  </si>
  <si>
    <t>Услуги экспертов по сейсмике  для сопровождения работ по сейсмике</t>
  </si>
  <si>
    <t xml:space="preserve">Услуги по пересчету запасов УВС м/р Кожасай  согласно протоколу ГКЗ РК №886 -9-У от 05.12.2009г.  </t>
  </si>
  <si>
    <t>Анализ разработки м.Алибекмола  По причине переноса на 2018 год работы по "Дополнению к уточненной технологической схеме разработки м.Алибекмола", предполагается к выполнению в 2017 году. Согласно протокола ГТС по рассмотрению ПП-2017 ТОО НИИ "Каспиймунайгаз".</t>
  </si>
  <si>
    <t>Проект расширения горного отвода м. Кожасай  по результатам рассмотрения отчета по пересчету запасов  в ГКЗ РК в2017году, будет выполняться данная работа</t>
  </si>
  <si>
    <t>Научное сопровождение разработки месторождений КОА  Подбор, анализ и внедрение эффективных ГТМ на скважинах, оптимизация работы скважин (насосное оборудование), оптимизация системы заводнения, включает создание и поддержку базы данных NGT Smart.Согласно протокола ГТС по рассмотрению ПП-2017 ТОО НИИ "Каспиймунайгаз" от 11.10.2016г и протокол совместного совещания ТОО «КОА», ТОО НИИ «Каспиймунайгаз» и ТОО НИИ ТДБ «КМГ» от 28.10.2016г.</t>
  </si>
  <si>
    <t>Услуги экспертов по сейсмикев МД  Запказнедра  для сопровождения и защиты  работ по сейсмике</t>
  </si>
  <si>
    <t xml:space="preserve">Техническое обслуживание и ремонт оборудования по анализу газа установленного на объектах газового комплекса  </t>
  </si>
  <si>
    <t xml:space="preserve">Техническое  обслуживание системы измерения расхода газа (СИРГ)   </t>
  </si>
  <si>
    <t xml:space="preserve">Техническое  обслуживание средств пожарной, газовой сигнализации, системы оповещения (ПАГА), газоанализатора MRU и систем автоматического пожаротушения объектов КОА  </t>
  </si>
  <si>
    <t xml:space="preserve">Техническое  обслуживание контрольно-измерительных приборов и исполнительных механизмов объектов газового комплекса  </t>
  </si>
  <si>
    <t xml:space="preserve">Техническое  обслуживание распределенной системы управления «CENTUM 3000» (РСУ), противоаварийной защиты  «ProSafe RS» (ПАЗ), сетевой системы управления «Stardom» и SCADA FAST/TOOLS, объектов газового комплекса  </t>
  </si>
  <si>
    <t xml:space="preserve">Техническое  обслуживание оборудования автоматизированных систем управления технологическими процессами DeltaV, средств автоматизации,  контрольно-измерительных приборов, регулирующих устройств, исполнительных механизмов объектов КОА  </t>
  </si>
  <si>
    <t xml:space="preserve">Метрологическое обеспечение месторождения Алибекмола Поверка теплотехнических СИ (давления, уровень, температура, расход) лабораторные СИ ( термометры, вискозиметры, гигрометры, лабораторные весы, анализаторы и испытательные оборудования), электрическиеи СИ (шитовые приборы), медецинские СИ.                                                                                                                               </t>
  </si>
  <si>
    <t xml:space="preserve">Метрологическое обеспечение месторождения Алибекмола Сервисное обслуживания и поверка газосигнализаторов и газоанализаторов фирмы "Drager".    </t>
  </si>
  <si>
    <t xml:space="preserve">Метрологическое обеспечение месторождения Алибекмола Техническое обслуживания и ремонт АПК на базе хроматографа Кристалл.                                                                </t>
  </si>
  <si>
    <t xml:space="preserve">Метрологическое обеспечение месторождения Алибекмола Поверка лабораторных СИ в Алматинском филиале АО "НаЦЭкС"- вискозиметр-9шт., термометры лабораторные-7шт., дозиметр-1шт., барометр анироидный -1шт., ,                                                                        </t>
  </si>
  <si>
    <t xml:space="preserve">Метрологическое обеспечение месторождения Алибекмола Поверка системы измерений количества и показатели качества нефти (СИКН) - двухниточная.                                                                              </t>
  </si>
  <si>
    <t xml:space="preserve">Метрологическое обеспечение месторождения Алибекмола Поверка преобразователя плотности Solartron-7835 - 2шт.                                                                                                       </t>
  </si>
  <si>
    <t xml:space="preserve">Метрологическое обеспечение месторождения Алибекмола Градуировка резервуаров.                                     </t>
  </si>
  <si>
    <t xml:space="preserve">Метрологическое обеспечение месторождения Алибекмола Актуализация нормативно-технических документации.   </t>
  </si>
  <si>
    <t xml:space="preserve">Метрологическое обеспечение месторождения Алибекмола Техническое освидетельствование баллонов от дыхательного аппарата фирмы "Drager". </t>
  </si>
  <si>
    <t xml:space="preserve">Метрологическое обеспечение месторождения Кожасай Поверка теплотехнических СИ (давления, уровень, температура, расход) лабораторные СИ ( термометры, вискозиметры, гигрометры, лабораторные весы, анализаторы и испытательные оборудования), электрическиеи СИ (шитовые приборы), медецинские СИ.                                                                                                                               </t>
  </si>
  <si>
    <t xml:space="preserve">Метрологическое обеспечение месторождения Кожасай Сервисное обслуживания и поверка газосигнализаторов и газоанализаторов фирмы "Drager".    </t>
  </si>
  <si>
    <t xml:space="preserve">Метрологическое обеспечение ЦПиПГ Поверка теплотехнических СИ (давления, уровень, температура, расход, диафрагмы, калибратор многофункциональный), лабораторные СИ (рН-метры, электроды, термометры, хроматографы, вискозиметры, гигрометры, лабораторные весы и испытательные оборудования),  механические СИ (весы, гири), электрические СИ (шитавые приборы).                                                                                                                                                                                                                                 </t>
  </si>
  <si>
    <t xml:space="preserve">Метрологическое обеспечение ЦПиПГ                                                                          Поверка газосигнализаторов и газоанализаторов фирмы "Drager" 1.Анализатор остаточных газов АМЕТЕК, модель 900ZI - 1шт. 2.Анализатор газа концентрации на трубе дожига  модель MRU SWG 300-1 -1шт. 3.Газоанализатор Комета-М, О2-0-30мг/м³, СН4-0-5%об, Н2S-0-30мг/м³ - 1шт. 4.Газоанализатор   многокомпонентный  «Полар Ех Т»  в  комплекте   трубка  напорная модификации  ПИТО  ГР №21099-1 - 1шт.
         </t>
  </si>
  <si>
    <t xml:space="preserve">Метрологическое обеспечение ЦПиПГ Поверка и юстировка  анализаторов 1.Поточный газовый хроматограф Эмерсон модель 500 -1шт.,                  2.Поточный газовый хроматограф Эмерсон модель 700 -1шт.                     3.Поточный газовый хроматограф  Maxum II – 2шт.                                                   4.Анализатор точки росы по углеводороду АМЕТЕК, модель 241 СЕ II -2шт.                            5.Анализатор  точки расы по влаге АМЕТЕК, модель  3050-OLV – 2шт. 6.Анализатор кислорода GE Panametrics модель: ХМО2-2Н-31-0-XCAL-611.0 - 1шт.                         7.Анализатор кисларода цирконевый Yokogawa-1шт.   </t>
  </si>
  <si>
    <t xml:space="preserve">Метрологическое обеспечение ЦПиПГ Поверка системы измерений количества и показатели качества газа (СИРГ). </t>
  </si>
  <si>
    <t xml:space="preserve">Метрологическое обеспечение УПГ-29 Поверка теплотехнических СИ (давления, уровень, температура, расход и диафрагмы), лабораторные СИ (рН-метры, электроды, термометры, гигрометры, хроматографы, лабораторные весы  и испытательные оборудования), механические СИ (весы,гири), электрические СИ(шитавые приборы).                                                                                         </t>
  </si>
  <si>
    <t xml:space="preserve">Метрологическое обеспечение УПГ-29 Поверка газосигнализаторов и газоанализаторов фирмы "Drager" на 2015год. </t>
  </si>
  <si>
    <t xml:space="preserve">Метрологическое обеспечение УПГ-29 Поверка 1.Поточный газовый хроматограф Эмерсон модель 500 -1шт.,            2.Поточный газовый хроматограф Эмерсон модель 700-2шт.                  3.Анализатор точки росы по углеводороду АМЕТЕК, модель 241 СЕ II -1шт.                            4.Анализатор  точки расы по влаге АМЕТЕК, модель  3050-OLV-1шт.                            5. Гигрометр точки росы MICHELL  Promet EExd SAMPLING SUSTEM - 1шт </t>
  </si>
  <si>
    <t>Поверка средств измерения Заподноказахстанском  филиала ОАО «НаЦЭкС» Согласно прейскуранта цен   Заподноказахстанскомфилиала ОАО «НаЦЭкС»</t>
  </si>
  <si>
    <t>Сервисное обслуживание  электрооборудования добычи и подготовки нефти  и электрооборудования переработки газа   объектов  ТОО "Казахойл Актобе" в 2017 г.</t>
  </si>
  <si>
    <t xml:space="preserve">Сервисное обслуживание РЗ и А, сложных электронных устройств электрооборудования и профиспытания электрооборудования на  объектах  добычи и подготовки нефти и переработки газа  ТОО "Казахойл Актобе"  в 2017  г.  </t>
  </si>
  <si>
    <t>Услуги по аренде средств транспортных воздушных с экипажем</t>
  </si>
  <si>
    <t>Техническое сопровождение автотранспортных средств и спецтехники</t>
  </si>
  <si>
    <t>Услуги по предоставлению услуг обслуживания гардероба (прием/выдача/хранение вещей и аналогичное)</t>
  </si>
  <si>
    <t>Услуги по вывозу (сбору) неопасных отходов/имущества/материалов</t>
  </si>
  <si>
    <t>Работы по обслуживанию зданий/сооружений/помещений и прилегающих территорий</t>
  </si>
  <si>
    <t>Услуги парков развлечений и тематических парков</t>
  </si>
  <si>
    <t>Услуги по бронированию и продаже проездных билетов</t>
  </si>
  <si>
    <t>Услуги по фото/видеосъемке</t>
  </si>
  <si>
    <t>Услуги по управлению IT-инфраструктурой</t>
  </si>
  <si>
    <t>Услуги по трансляции телевизионных программ по подписке (кроме в режиме онлайн)</t>
  </si>
  <si>
    <t>Услуги супервайзерские в области строительства и ремонта скважин</t>
  </si>
  <si>
    <t>Услуги исследований скважин/месторождений</t>
  </si>
  <si>
    <t>Услуги по техническому обслуживанию электрического, электрораспределительного/регулирующего оборудования и аналогичной аппаратуры</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</si>
  <si>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</si>
  <si>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</si>
  <si>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по поверке средств измерений</t>
  </si>
  <si>
    <t>Услуги по техническому обслуживанию испытательного/диагностического оборудования и аналогичных средств тестирования</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</si>
  <si>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</si>
  <si>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испытаниям средств индивидуальной защиты</t>
  </si>
  <si>
    <t>Услуги по оформлению виз, консульский сбор</t>
  </si>
  <si>
    <t>Услуги консультационные по подбору персонала</t>
  </si>
  <si>
    <t>Услуги по удалению опасных отходов/имущества/материалов</t>
  </si>
  <si>
    <t>Услуги аварийно-спасательной службы</t>
  </si>
  <si>
    <t>Услуги по тушению пожаров/предупреждению пожаров</t>
  </si>
  <si>
    <t>Аренда специальной техники</t>
  </si>
  <si>
    <t>74.90.20.000.037.00.0777.000000000000</t>
  </si>
  <si>
    <t>Услуги по заправке техническими газами/жидкостями</t>
  </si>
  <si>
    <t>Заправка (закачка) технических газов/жидкостей</t>
  </si>
  <si>
    <t>Т</t>
  </si>
  <si>
    <t>Р</t>
  </si>
  <si>
    <t>У</t>
  </si>
  <si>
    <t>28.29.12.900.002.00.0796.000000000001</t>
  </si>
  <si>
    <t>фильтрующий, тонкость фильтрации 3-5 мкм</t>
  </si>
  <si>
    <t>28.29.12.900.002.00.0796.000000000002</t>
  </si>
  <si>
    <t>фильтрующий, тонкость фильтрации 5-10 мкм</t>
  </si>
  <si>
    <t>28.29.12.900.002.00.0796.000000000004</t>
  </si>
  <si>
    <t>фильтрующий, тонкость фильтрации 15-25 мкм</t>
  </si>
  <si>
    <t>28.29.12.900.002.00.0796.000000000021</t>
  </si>
  <si>
    <t>фильтрующий, тонкость фильтрации 790 мкм</t>
  </si>
  <si>
    <t>28.29.12.900.002.00.0796.000000000012</t>
  </si>
  <si>
    <t>фильтрующий, тонкость фильтрации 3-25 мкм</t>
  </si>
  <si>
    <t>06.20.10.300.000.01.0114.000000000000</t>
  </si>
  <si>
    <t>Газ</t>
  </si>
  <si>
    <t>нефтяной попутный, теплота сгорания 16-63 МДж/м3</t>
  </si>
  <si>
    <t>28.13.14.900.002.02.0796.000000000125</t>
  </si>
  <si>
    <t>центробежный, одноканальный, фекальный, канализационный, максимальный размер частиц 100 мм, мощность 7,5 кВт</t>
  </si>
  <si>
    <t>28.29.12.900.016.00.0796.000000000001</t>
  </si>
  <si>
    <t>Модуль электродеионизации</t>
  </si>
  <si>
    <t>фильтр-пресс, производительность 3 м3/ч</t>
  </si>
  <si>
    <t>28.13.14.510.000.00.0796.000000000636</t>
  </si>
  <si>
    <t>вертикальный, многоступенчатый, подача 10 м3/ч, напор 165,2 м, мощность электродвигателя 7,5 кВт, центробежный</t>
  </si>
  <si>
    <t>28.13.14.510.000.00.0796.000000000637</t>
  </si>
  <si>
    <t>горизантальный, моноблочный, подача 10 м3/ч, напор 31 м, мощность электродвигателя 1,2 кВт, центробежный</t>
  </si>
  <si>
    <t>28.13.14.510.000.00.0796.000000000638</t>
  </si>
  <si>
    <t>горизонтальный, моноблочный, подача 3,5 м3/ч, напор 50 м, мощность электродвигателя 1,2 кВт, центробежный</t>
  </si>
  <si>
    <t>28.14.20.000.016.00.0796.000000000004</t>
  </si>
  <si>
    <t>Регулятор давления газа</t>
  </si>
  <si>
    <t>прямого действия</t>
  </si>
  <si>
    <t>26.51.82.500.014.00.0796.000000000000</t>
  </si>
  <si>
    <t>Поплавок</t>
  </si>
  <si>
    <t>для измерения верхнего уровня раздела, к поплавкомому уровнемеру</t>
  </si>
  <si>
    <t>25.99.29.490.094.00.0796.000000000000</t>
  </si>
  <si>
    <t>Механизм управляющий</t>
  </si>
  <si>
    <t>для открытия и закрытия клапана хлопушки, ручной, боковой</t>
  </si>
  <si>
    <t>28.13.14.510.000.00.0796.000000000630</t>
  </si>
  <si>
    <t>вертикальный, моноблочный, подача 25,8 м3/ч, напор 3,2 м, мощность электродвигателя 0,64 кВт, центробежный</t>
  </si>
  <si>
    <t>28.13.14.510.000.00.0796.000000000631</t>
  </si>
  <si>
    <t>вертикальный, моноблочный, подача 86 м3/ч, напор 28 м, мощность электродвигателя 11 кВт, центробежный</t>
  </si>
  <si>
    <t>28.13.14.510.000.00.0796.000000000632</t>
  </si>
  <si>
    <t>вертикальный, моноблочный, подача 9,7 м3/ч, напор 21,8 м, мощность электродвигателя 1,29 кВт, центробежный</t>
  </si>
  <si>
    <t>28.13.14.510.000.00.0796.000000000633</t>
  </si>
  <si>
    <t>вертикальный, моноблочный, подача 0,23 м3/ч, напор 28 м, мощность электродвигателя 0,46 кВт, центробежный</t>
  </si>
  <si>
    <t>28.13.14.510.000.00.0796.000000000634</t>
  </si>
  <si>
    <t>вертикальный, многоступенчатый, подача 6,25 м3/ч, напор 160 м, мощность электродвигателя 3 кВт, центробежный</t>
  </si>
  <si>
    <t>28.13.14.510.000.00.0796.000000000635</t>
  </si>
  <si>
    <t>вертикальный, многоступенчатый, подача 16 м3/ч, напор 30 м, мощность электродвигателя 4 кВт, центробежный</t>
  </si>
  <si>
    <t>23.99.14.000.006.00.0796.000000000000</t>
  </si>
  <si>
    <t>металло-графитовая, в оболочке из алюминия</t>
  </si>
  <si>
    <t>27.90.31.500.006.00.0796.000000000000</t>
  </si>
  <si>
    <t>Сопло</t>
  </si>
  <si>
    <t>для плазменной горелки (плазмотрона)</t>
  </si>
  <si>
    <t>28.11.41.300.015.00.0796.000000000000</t>
  </si>
  <si>
    <t>для двигателя внутреннего сгорания</t>
  </si>
  <si>
    <t>25.11.10.300.007.00.0796.000000000001</t>
  </si>
  <si>
    <t>стальной, направляющий, размер 28*27 мм</t>
  </si>
  <si>
    <t>23.61.20.900.002.00.0796.000000000054</t>
  </si>
  <si>
    <t>модульный</t>
  </si>
  <si>
    <t>13.96.16.900.009.00.0006.000000000007</t>
  </si>
  <si>
    <t>Рукав напорный</t>
  </si>
  <si>
    <t>резиновый, класса ПАР-1, с текстильным каркасом, ГОСТ 18698-79</t>
  </si>
  <si>
    <t>28.14.13.350.003.00.0796.000000000003</t>
  </si>
  <si>
    <t>Клапан запорный</t>
  </si>
  <si>
    <t>стальной, с электрическим приводом</t>
  </si>
  <si>
    <t>27.11.50.530.000.00.0796.000000000000</t>
  </si>
  <si>
    <t>для электро и радиоаппаратуры, выходное напряжение 24 В, максимальный ток нагрузки 1,25 А</t>
  </si>
  <si>
    <t>26.51.82.500.085.00.0796.000000000000</t>
  </si>
  <si>
    <t>Датчик-сигнализатор</t>
  </si>
  <si>
    <t>для сигнализатора горючих газов и паров</t>
  </si>
  <si>
    <t>27.33.13.900.012.00.0796.000000000000</t>
  </si>
  <si>
    <t>Коробка соединительная</t>
  </si>
  <si>
    <t>КС-1, для присоединения жил электрического бронированого кабеля</t>
  </si>
  <si>
    <t>28.11.33.000.004.00.0796.000000000000</t>
  </si>
  <si>
    <t>минимального давления, для газоперекачивающих агрегатов, давление воздуха не менее 0,45 Мпа</t>
  </si>
  <si>
    <t>25.30.12.300.003.00.0796.000000000000</t>
  </si>
  <si>
    <t>Клапан электромагнитный</t>
  </si>
  <si>
    <t>для водогрейного аппарата</t>
  </si>
  <si>
    <t>28.14.11.390.000.00.0796.000000000105</t>
  </si>
  <si>
    <t>клеточный, проходной</t>
  </si>
  <si>
    <t>25.72.13.900.001.00.0796.000000000002</t>
  </si>
  <si>
    <t>встраиваемая</t>
  </si>
  <si>
    <t>28.14.11.900.004.00.0796.000000000023</t>
  </si>
  <si>
    <t>чугунный, тип соединения - муфтовый, малоподъемный, однорычажный, давление условное 1,6 Мпа, условный диаметр 50 мм</t>
  </si>
  <si>
    <t>28.14.11.900.004.00.0796.000000000066</t>
  </si>
  <si>
    <t>стальной, пружинный, с сильфонным уплотнением штока, СППК4С, уравновешенного типа, давление условное 1,6 Мпа, условный диаметр 50 мм</t>
  </si>
  <si>
    <t>28.14.11.900.004.00.0796.000000000068</t>
  </si>
  <si>
    <t>стальной, пружинный, с сильфонным уплотнением штока, СППК4С, уравновешенного типа, давление условное 4 Мпа, условный диаметр 80 мм</t>
  </si>
  <si>
    <t>26.51.82.500.071.00.0796.000000000000</t>
  </si>
  <si>
    <t>Стекло смотровое</t>
  </si>
  <si>
    <t>для указания уровня жидкости в сосудах работающих под давлением</t>
  </si>
  <si>
    <t>26.51.63.300.001.01.0796.000000000018</t>
  </si>
  <si>
    <t>газовый, ротационный, тип RVG G16</t>
  </si>
  <si>
    <t>26.51.52.750.000.00.0796.000000000008</t>
  </si>
  <si>
    <t>технический, диаметр корпуса 160 мм, класс точности 1,5, диапазон показаний 0-1</t>
  </si>
  <si>
    <t>26.51.52.750.000.00.0796.000000000016</t>
  </si>
  <si>
    <t>технический, диаметр корпуса 160 мм, класс точности 1,5, диапазон показаний 0-16</t>
  </si>
  <si>
    <t>26.51.52.700.002.00.0796.000000000054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</si>
  <si>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0-1, ГОСТ 2405-88</t>
  </si>
  <si>
    <t>26.51.52.700.002.00.0796.000000000060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</si>
  <si>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0-16, ГОСТ 2405-88</t>
  </si>
  <si>
    <t>26.51.52.700.002.00.0796.000000000059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</si>
  <si>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0-10, ГОСТ 2405-88</t>
  </si>
  <si>
    <t>26.51.51.300.000.00.0796.000000000088</t>
  </si>
  <si>
    <t>тип ТГП, манометрический</t>
  </si>
  <si>
    <t>28.29.83.300.002.00.0796.000000000000</t>
  </si>
  <si>
    <t>Раструб</t>
  </si>
  <si>
    <t>для огнетушителя ОП-5, длина 40 см</t>
  </si>
  <si>
    <t>24.20.40.300.007.00.0796.000000000000</t>
  </si>
  <si>
    <t>переходная, пожарная, ГП, 51x77</t>
  </si>
  <si>
    <t>13.96.16.300.001.00.0796.000000000002</t>
  </si>
  <si>
    <t>пожарный, внутренний диаметр 51   , ГОСТ 7877-75</t>
  </si>
  <si>
    <t>22.21.29.700.054.00.0796.000000000003</t>
  </si>
  <si>
    <t>пожарный, из латекса, внутренний диаметр 80 мм</t>
  </si>
  <si>
    <t>26.30.50.900.007.00.0796.000000000000</t>
  </si>
  <si>
    <t>Гидрант</t>
  </si>
  <si>
    <t>пожарный</t>
  </si>
  <si>
    <t>28.14.13.350.002.00.0796.000000000010</t>
  </si>
  <si>
    <t>Задвижка (затвор)</t>
  </si>
  <si>
    <t>стальная, тип присоединения к трубопроводу - фланцевое, номинальное давление 1,6 Мпа, номинальный диаметр 100 мм</t>
  </si>
  <si>
    <t>22.21.29.700.000.03.0796.000000000001</t>
  </si>
  <si>
    <t>из полипропилена, переходной</t>
  </si>
  <si>
    <t>22.21.29.700.005.00.0796.000000000003</t>
  </si>
  <si>
    <t>полиэтиленовая, с накидной гайкой, с металлической вставкой</t>
  </si>
  <si>
    <t>28.14.13.350.000.00.0796.000000000037</t>
  </si>
  <si>
    <t>стальной, запорный, условный диаметр 25 мм, условное давление 10 МПа</t>
  </si>
  <si>
    <t>28.14.13.730.002.00.0796.000000000048</t>
  </si>
  <si>
    <t>шаровой, стальной, трехходовой, тип соединения муфтовое, условное давление 6,4 Мпа</t>
  </si>
  <si>
    <t>Конденсатоотводчик</t>
  </si>
  <si>
    <t>27.90.52.790.000.02.0796.000000000000</t>
  </si>
  <si>
    <t>поплавковый, со сферическим поплавком закрытого типа, фланцевое соединение, давление 4 Мпа, диаметр 40 мм</t>
  </si>
  <si>
    <t>28.14.11.900.004.00.0796.000000000071</t>
  </si>
  <si>
    <t>стальной, пружинный, с сильфонным уплотнением штока, СППК4С, уравновешенного типа, давление условное 63 Мпа, условный диаметр 50 мм</t>
  </si>
  <si>
    <t>Пластина</t>
  </si>
  <si>
    <t>24.20.40.100.000.01.0796.000000000184</t>
  </si>
  <si>
    <t>стальной, параллельный, Ст 38-32-2-ППУ-ПЭ, ГОСТ 30732-2006</t>
  </si>
  <si>
    <t>24.20.40.100.000.01.0796.000000000012</t>
  </si>
  <si>
    <t>стальной, параллельный, Ст 32-32-1-ППУ-ПЭ, ГОСТ 30732-2006</t>
  </si>
  <si>
    <t>24.20.40.100.000.01.0796.000000000021</t>
  </si>
  <si>
    <t>стальной, параллельный, Ст 57-57-1-ППУ-ПЭ, ГОСТ 30732-2006</t>
  </si>
  <si>
    <t>24.20.40.100.000.01.0796.000000000030</t>
  </si>
  <si>
    <t>стальной, параллельный, Ст 89-57-1-ППУ-ПЭ, ГОСТ 30732-2006</t>
  </si>
  <si>
    <t>24.20.40.100.000.01.0796.000000000048</t>
  </si>
  <si>
    <t>стальной, параллельный, Ст 159-32-1-ППУ-ПЭ, ГОСТ 30732-2006</t>
  </si>
  <si>
    <t>24.20.40.500.002.00.0796.000000000294</t>
  </si>
  <si>
    <t>стальной, размер 114*6 мм, ГОСТ 17376-2001</t>
  </si>
  <si>
    <t>24.20.40.500.002.00.0796.000000000059</t>
  </si>
  <si>
    <t>стальной, размер 159*6 мм</t>
  </si>
  <si>
    <t>22.21.42.700.000.00.0166.000000000017</t>
  </si>
  <si>
    <t>листовой, толщина 20 мм</t>
  </si>
  <si>
    <t>22.21.42.700.000.00.0166.000000000018</t>
  </si>
  <si>
    <t>листовой, толщина 1,5 мм</t>
  </si>
  <si>
    <t>25.99.29.490.092.00.0839.000000000005</t>
  </si>
  <si>
    <t>Комплект шпилька с гайкой</t>
  </si>
  <si>
    <t>металлический, диаметр 16 мм, длина 100 мм, ГОСТ 9066-75</t>
  </si>
  <si>
    <t>25.99.29.490.092.00.0839.000000000006</t>
  </si>
  <si>
    <t>металлический, диаметр 16 мм, длина 110 мм, ГОСТ 9066-75</t>
  </si>
  <si>
    <t>25.99.29.490.092.00.0839.000000000011</t>
  </si>
  <si>
    <t>металлический, диаметр 20 мм, длина 160 мм, ГОСТ 9066-75</t>
  </si>
  <si>
    <t>25.94.11.310.002.00.0166.000000000240</t>
  </si>
  <si>
    <t>с шестигранной головкой  , диаметр резьбы 16 мм, длина 70 мм</t>
  </si>
  <si>
    <t>25.94.11.310.002.00.0166.000000000513</t>
  </si>
  <si>
    <t>с шестигранной головкой  , диаметр резьбы 30 мм, длина 120 мм</t>
  </si>
  <si>
    <t>22.19.40.300.000.00.0796.000000000009</t>
  </si>
  <si>
    <t>клиновый, приводный, с сечением Z(0)-850, ГОСТ 1284.2-89</t>
  </si>
  <si>
    <t>13.96.16.900.009.00.0006.000000000006</t>
  </si>
  <si>
    <t>резиновый, класса ВГ, с текстильным каркасом, ГОСТ 18698-79</t>
  </si>
  <si>
    <t>13.96.16.900.009.00.0006.000000000000</t>
  </si>
  <si>
    <t>резиновый, класса Б, с текстильным каркасом, ГОСТ 18698-79</t>
  </si>
  <si>
    <t>13.94.11.900.002.00.0796.000000000001</t>
  </si>
  <si>
    <t>ленточный, текстильный, грузоподъемность 1 т, петлевой</t>
  </si>
  <si>
    <t>24.10.21.170.000.01.0796.000000000000</t>
  </si>
  <si>
    <t>стальная, прижимная, для герметизации фланцевых соединений</t>
  </si>
  <si>
    <t>25.73.30.300.000.03.0796.000000000255</t>
  </si>
  <si>
    <t>Ключ</t>
  </si>
  <si>
    <t>гаечный, разводной, ГОСТ 7275-75</t>
  </si>
  <si>
    <t>25.73.30.630.000.01.0796.000000000001</t>
  </si>
  <si>
    <t>Отвертка</t>
  </si>
  <si>
    <t>плоская, длина стержня 75 мм, ширина лезвия 5 мм</t>
  </si>
  <si>
    <t>25.73.30.300.002.00.0704.000000000003</t>
  </si>
  <si>
    <t>шестигранники, в наборе 11 предметов 2-22 мм, Г-образной формы</t>
  </si>
  <si>
    <t>28.22.20.100.000.00.0796.000000000000</t>
  </si>
  <si>
    <t>Центратор</t>
  </si>
  <si>
    <t>звенный, наружный, диаметр 1020 мм</t>
  </si>
  <si>
    <t>28.24.11.900.007.00.0796.000000000000</t>
  </si>
  <si>
    <t>Машина шлифовальная</t>
  </si>
  <si>
    <t>прямая, с цанговым зажимом, мощность не менее 315 Вт, частота вращения не менее 25000 об/мин</t>
  </si>
  <si>
    <t>20.52.10.900.010.00.0796.000000000000</t>
  </si>
  <si>
    <t>Герметик - прокладка</t>
  </si>
  <si>
    <t>силиконовая</t>
  </si>
  <si>
    <t>20.41.32.590.000.06.0868.000000000000</t>
  </si>
  <si>
    <t>для металических поверхностей, жидкость, СТ РК ГОСТ Р 51696-2003</t>
  </si>
  <si>
    <t>25.73.30.100.011.00.0796.000000000000</t>
  </si>
  <si>
    <t>Надфиль</t>
  </si>
  <si>
    <t>плоский</t>
  </si>
  <si>
    <t>25.73.30.630.000.00.0796.000000000010</t>
  </si>
  <si>
    <t>крестообразная, номер 0, ГОСТ 21010-75</t>
  </si>
  <si>
    <t>28.49.24.500.008.00.0796.000000000000</t>
  </si>
  <si>
    <t>Нож</t>
  </si>
  <si>
    <t>станочный</t>
  </si>
  <si>
    <t>28.24.11.900.011.00.0796.000000000000</t>
  </si>
  <si>
    <t>Разжиматель фланцев</t>
  </si>
  <si>
    <t>гидравлический</t>
  </si>
  <si>
    <t>25.73.30.650.010.00.0796.000000000001</t>
  </si>
  <si>
    <t>Лом</t>
  </si>
  <si>
    <t>монтажный</t>
  </si>
  <si>
    <t>25.73.30.300.000.03.0796.000000000093</t>
  </si>
  <si>
    <t>гаечный, накидной, ударный, размер зева 75 мм</t>
  </si>
  <si>
    <t>25.73.30.300.000.03.0796.000000000094</t>
  </si>
  <si>
    <t>гаечный, накидной, ударный, размер зева 80 мм</t>
  </si>
  <si>
    <t>25.73.30.300.000.03.0796.000000000095</t>
  </si>
  <si>
    <t>гаечный, накидной, ударный, размер зева 85 мм</t>
  </si>
  <si>
    <t>25.73.30.370.001.00.0704.000000000009</t>
  </si>
  <si>
    <t>Набор головок торцевых</t>
  </si>
  <si>
    <t>из 30 предметов</t>
  </si>
  <si>
    <t>25.73.30.370.001.00.0704.000000000005</t>
  </si>
  <si>
    <t>из 57 предметов</t>
  </si>
  <si>
    <t>25.73.30.100.007.00.0796.000000000001</t>
  </si>
  <si>
    <t>Плоскогубцы</t>
  </si>
  <si>
    <t>с диэлектрическими ручками</t>
  </si>
  <si>
    <t>25.73.30.550.001.00.0796.000000000004</t>
  </si>
  <si>
    <t>Кувалда</t>
  </si>
  <si>
    <t>универсальная, тупоносая, фибергласовая рукоятка</t>
  </si>
  <si>
    <t>25.73.30.300.002.00.0704.000000000021</t>
  </si>
  <si>
    <t>рожковые, в наборе не более 25 предметов, 8-41 мм</t>
  </si>
  <si>
    <t>25.73.40.390.001.00.0704.000000000002</t>
  </si>
  <si>
    <t>Набор сверл</t>
  </si>
  <si>
    <t>по металлу, в наборе 10 предметов</t>
  </si>
  <si>
    <t>25.73.30.100.017.00.0704.000000000000</t>
  </si>
  <si>
    <t>Набор напильников</t>
  </si>
  <si>
    <t>в наборе до 10 предметов</t>
  </si>
  <si>
    <t>32.91.19.900.000.00.0796.000000000000</t>
  </si>
  <si>
    <t>металлическая, шестирядная</t>
  </si>
  <si>
    <t>24.10.41.100.000.00.0166.000000000000</t>
  </si>
  <si>
    <t>Прокат</t>
  </si>
  <si>
    <t>холоднокатаный, из углеродистой стали, листовой, толщина 2 мм, ширина 1250 мм, ГОСТ 19904-90</t>
  </si>
  <si>
    <t>24.34.13.100.000.00.0055.000000000016</t>
  </si>
  <si>
    <t>нержавеющая сталь, плетеная, одинарная, номер сетки 1, ГОСТ 3826-82</t>
  </si>
  <si>
    <t>24.34.13.100.000.00.0055.000000000017</t>
  </si>
  <si>
    <t>нержавеющая сталь, плетеная, одинарная, номер сетки 2, ГОСТ 3826-82</t>
  </si>
  <si>
    <t>24.20.13.900.000.01.0168.000000000404</t>
  </si>
  <si>
    <t>электросварная, cтальная, толщина стенки 3,2 мм, прямошовная, наружный диметр 15 мм</t>
  </si>
  <si>
    <t>24.20.11.100.000.00.0168.000000000006</t>
  </si>
  <si>
    <t>для нефтеперерабатывающей и нефтехимической промышленности, стальная, бесшовная, наружный диаметр 25 мм, толщина стенки 3,0 мм, группа А, ГОСТ 550-75</t>
  </si>
  <si>
    <t>24.20.13.900.000.02.0168.000000000016</t>
  </si>
  <si>
    <t>горячедеформированная, углеродистая сталь, бесшовная, наружный диаметр 57 мм, толщина стенки 3,5 мм, ГОСТ 30564-98</t>
  </si>
  <si>
    <t>24.20.11.100.000.00.0018.000000000072</t>
  </si>
  <si>
    <t>для нефтеперерабатывающей и нефтехимической промышленности, стальная, бесшовная, наружный диаметр 159 мм, толщина стенки 6,0 мм, группа А, ГОСТ 550-75</t>
  </si>
  <si>
    <t>23.91.11.700.000.00.0796.000000000000</t>
  </si>
  <si>
    <t>отрезной, на бакелитовой связке, шлифматериал алмаз, диаметр 125 мм</t>
  </si>
  <si>
    <t>30.20.40.300.652.00.0796.000000000001</t>
  </si>
  <si>
    <t>для рельсосверлильного станка, отрезной</t>
  </si>
  <si>
    <t>23.91.11.600.006.00.0796.000000000000</t>
  </si>
  <si>
    <t>шлифовальный, в форме круга</t>
  </si>
  <si>
    <t>23.91.11.700.000.01.0796.000000000000</t>
  </si>
  <si>
    <t>шлифовальный, алмазный, плоский, с выточкой, ГОСТ 16170-91</t>
  </si>
  <si>
    <t>23.91.11.800.001.00.0055.000000000000</t>
  </si>
  <si>
    <t>бумажная, водостойкая</t>
  </si>
  <si>
    <t>25.93.15.100.000.00.0168.000000000007</t>
  </si>
  <si>
    <t>марка УОНИ, тип Э50А, диаметр 3мм, ГОСТ 9466-75</t>
  </si>
  <si>
    <t>25.93.15.100.000.00.0168.000000000008</t>
  </si>
  <si>
    <t>марка УОНИ, тип Э50А, диаметр 4мм, ГОСТ 9466-75</t>
  </si>
  <si>
    <t>25.93.15.100.000.00.0166.000000000029</t>
  </si>
  <si>
    <t>марка LB-74.70, диаметр 4 мм</t>
  </si>
  <si>
    <t>24.34.13.100.001.01.0166.000000000000</t>
  </si>
  <si>
    <t>наплавочная, стальная, диаметр 0,8 мм</t>
  </si>
  <si>
    <t>24.34.13.100.001.01.0166.000000000001</t>
  </si>
  <si>
    <t>наплавочная, стальная, диаметр 1 мм</t>
  </si>
  <si>
    <t>24.34.13.100.001.01.0166.000000000002</t>
  </si>
  <si>
    <t>наплавочная, стальная, диаметр 1,2 мм</t>
  </si>
  <si>
    <t>25.73.20.100.001.00.0796.000000000001</t>
  </si>
  <si>
    <t>Ножовка</t>
  </si>
  <si>
    <t>по дереву, ручная, пластиковая рукоятка</t>
  </si>
  <si>
    <t>25.73.10.400.000.00.0796.000000000002</t>
  </si>
  <si>
    <t>Топор</t>
  </si>
  <si>
    <t>25.73.20.100.001.00.0796.000000000002</t>
  </si>
  <si>
    <t>по металлу, ручная, деревянная рукоятка</t>
  </si>
  <si>
    <t>25.73.30.850.001.00.0796.000000000000</t>
  </si>
  <si>
    <t>Тиски</t>
  </si>
  <si>
    <t>слесарные</t>
  </si>
  <si>
    <t>25.73.40.900.018.00.0796.000000000000</t>
  </si>
  <si>
    <t>Оправка</t>
  </si>
  <si>
    <t>для расточной головки</t>
  </si>
  <si>
    <t>25.99.29.190.031.00.0796.000000000000</t>
  </si>
  <si>
    <t>стальная, переходная</t>
  </si>
  <si>
    <t>28.49.21.330.002.00.0796.000000000000</t>
  </si>
  <si>
    <t>Патрон цанговый</t>
  </si>
  <si>
    <t>для концевого инструмента</t>
  </si>
  <si>
    <t>25.73.30.850.001.00.0796.000000000001</t>
  </si>
  <si>
    <t>станочные</t>
  </si>
  <si>
    <t>28.49.23.000.007.00.0796.000000000000</t>
  </si>
  <si>
    <t>универсальная, делительная</t>
  </si>
  <si>
    <t>28.41.40.000.033.00.0796.000000000000</t>
  </si>
  <si>
    <t>для станка, фрезерная</t>
  </si>
  <si>
    <t>25.73.40.190.003.02.0796.000000000003</t>
  </si>
  <si>
    <t>Резец токарный</t>
  </si>
  <si>
    <t>из твердого сплава, отрезной, ГОСТ 18884-73</t>
  </si>
  <si>
    <t>25.73.40.190.003.03.0796.000000000005</t>
  </si>
  <si>
    <t>из сверхтвердых материалов, резьбовой, ГОСТ 18885-73</t>
  </si>
  <si>
    <t>25.73.40.190.003.03.0796.000000000000</t>
  </si>
  <si>
    <t>из сверхтвердых материалов, проходной, ГОСТ 28980-91</t>
  </si>
  <si>
    <t>25.73.40.190.003.02.0796.000000000010</t>
  </si>
  <si>
    <t>из твердого сплава, проходной отогнутый, ГОСТ 18877-73</t>
  </si>
  <si>
    <t>25.73.40.190.003.02.0796.000000000011</t>
  </si>
  <si>
    <t>из твердого сплава, проходной, ГОСТ 18878-73</t>
  </si>
  <si>
    <t>25.73.40.190.003.02.0796.000000000012</t>
  </si>
  <si>
    <t>из твердого сплава, расточный, ГОСТ 18883-73</t>
  </si>
  <si>
    <t>25.73.40.100.002.00.0839.000000000000</t>
  </si>
  <si>
    <t>Комплект метчиков</t>
  </si>
  <si>
    <t>для сверления, комплектность до 25 метчиков</t>
  </si>
  <si>
    <t>25.73.40.160.000.00.0796.000000000014</t>
  </si>
  <si>
    <t>Плашка</t>
  </si>
  <si>
    <t>круглая, диаметр резьбы М5, шаг резьбы 0,8 мм, резьба-правая, ГОСТ 9740 - 71</t>
  </si>
  <si>
    <t>25.73.40.160.000.00.0796.000000000016</t>
  </si>
  <si>
    <t>круглая, диаметр резьбы М6, шаг резьбы 1 мм, резьба-правая, ГОСТ 9740 - 71</t>
  </si>
  <si>
    <t>25.73.40.160.000.00.0796.000000000017</t>
  </si>
  <si>
    <t>круглая, диаметр резьбы М8, шаг резьбы 1 мм, резьба-правая, ГОСТ 9740 - 71</t>
  </si>
  <si>
    <t>25.73.40.160.000.00.0796.000000000032</t>
  </si>
  <si>
    <t>круглая, диаметр резьбы М10, шаг резьбы 1 мм, резьба правая, ГОСТ 17587-72</t>
  </si>
  <si>
    <t>25.73.40.160.000.00.0796.000000000035</t>
  </si>
  <si>
    <t>круглая, диаметр резьбы М12, шаг резьбы 1 мм, резьба правая, ГОСТ 17587-72</t>
  </si>
  <si>
    <t>25.73.40.160.000.00.0796.000000000039</t>
  </si>
  <si>
    <t>круглая, диаметр резьбы М14, шаг резьбы 1,5 мм, резьба правая, ГОСТ 17587-72</t>
  </si>
  <si>
    <t>25.73.40.160.000.00.0796.000000000055</t>
  </si>
  <si>
    <t>круглая, диаметр резьбы М16, шаг резьбы 1,5 мм, резьба правая, ГОСТ 9740-71</t>
  </si>
  <si>
    <t>25.73.40.160.000.00.0796.000000000096</t>
  </si>
  <si>
    <t>круглая, диаметр резьбы М18, шаг резьбы 1,5 мм, резьба правая, ГОСТ 9740-71</t>
  </si>
  <si>
    <t>25.73.20.900.000.00.0796.000000000001</t>
  </si>
  <si>
    <t>круглая, шаг резьбы 1,5 мм, диаметр резьбы М18</t>
  </si>
  <si>
    <t>25.73.20.900.000.00.0796.000000000000</t>
  </si>
  <si>
    <t>круглая, шаг резьбы 1,5 мм, диаметр резьбы М20</t>
  </si>
  <si>
    <t>25.73.40.390.000.01.0796.000000000263</t>
  </si>
  <si>
    <t>спиральное, с коническим хвостовиком, диаметр 11,0 мм</t>
  </si>
  <si>
    <t>25.73.40.390.000.01.0796.000000000267</t>
  </si>
  <si>
    <t>спиральное, с коническим хвостовиком, диаметр 12,0 мм</t>
  </si>
  <si>
    <t>25.73.40.390.000.01.0796.000000000271</t>
  </si>
  <si>
    <t>спиральное, с коническим хвостовиком, диаметр 13,0 мм</t>
  </si>
  <si>
    <t>25.73.40.390.000.01.0796.000000000276</t>
  </si>
  <si>
    <t>спиральное, с коническим хвостовиком, диаметр 14,0 мм</t>
  </si>
  <si>
    <t>25.73.40.390.000.01.0796.000000000278</t>
  </si>
  <si>
    <t>спиральное, с коническим хвостовиком, диаметр 14,5мм</t>
  </si>
  <si>
    <t>25.73.40.390.000.01.0796.000000000280</t>
  </si>
  <si>
    <t>спиральное, с коническим хвостовиком, диаметр 15 мм</t>
  </si>
  <si>
    <t>25.73.40.390.000.01.0796.000000000285</t>
  </si>
  <si>
    <t>спиральное, с коническим хвостовиком, диаметр 16 мм</t>
  </si>
  <si>
    <t>25.73.40.390.000.01.0796.000000000287</t>
  </si>
  <si>
    <t>спиральное, с коническим хвостовиком, диаметр 16,5 мм</t>
  </si>
  <si>
    <t>25.73.40.390.000.01.0796.000000000294</t>
  </si>
  <si>
    <t>спиральное, с коническим хвостовиком, диаметр 18,0 мм</t>
  </si>
  <si>
    <t>25.73.40.390.000.01.0796.000000000303</t>
  </si>
  <si>
    <t>спиральное, с коническим хвостовиком, диаметр 20,0 мм</t>
  </si>
  <si>
    <t>28.13.13.200.000.01.0796.000000000000</t>
  </si>
  <si>
    <t>шестеренный, тип НМШФ0.6-25-0.25/25Ю-3</t>
  </si>
  <si>
    <t>28.25.20.300.000.00.0796.000000000025</t>
  </si>
  <si>
    <t>осевой, одноступенчатый, диаметр 1800 мм</t>
  </si>
  <si>
    <t>28.25.20.300.000.00.0796.000000000014</t>
  </si>
  <si>
    <t>осевой, одноступенчатый, диаметр 500 мм</t>
  </si>
  <si>
    <t>20.59.30.000.001.00.0166.000000000000</t>
  </si>
  <si>
    <t>на водной основе, металлическая</t>
  </si>
  <si>
    <t>20.30.22.100.001.00.0166.000000000000</t>
  </si>
  <si>
    <t>однокомпонентный состав, антикоррозионная</t>
  </si>
  <si>
    <t>20.59.20.000.000.00.0166.000000000000</t>
  </si>
  <si>
    <t>натуральная, из льняного/конопляного масла, сорт высший, ГОСТ 7931-76</t>
  </si>
  <si>
    <t>20.30.22.700.000.00.0868.000000000004</t>
  </si>
  <si>
    <t>для лакокрасочных материалов, марка 646, объем 0,5 литра, ГОСТ 18188-72</t>
  </si>
  <si>
    <t>25.73.10.200.000.00.0796.000000000001</t>
  </si>
  <si>
    <t>Вилы</t>
  </si>
  <si>
    <t>хозяйственные, металлические, четырехрогие, деревянный черенок</t>
  </si>
  <si>
    <t>25.73.10.300.002.00.0796.000000000003</t>
  </si>
  <si>
    <t>садово-огородные, металлические, 8-зубовые с П-образным сечением зуба, деревянный черенок</t>
  </si>
  <si>
    <t>25.73.10.100.000.00.0796.000000000001</t>
  </si>
  <si>
    <t>копальная, прямоугольная</t>
  </si>
  <si>
    <t>25.73.40.190.002.00.0796.000000000000</t>
  </si>
  <si>
    <t>длина 5 м</t>
  </si>
  <si>
    <t>28.13.14.100.000.01.0796.000000000260</t>
  </si>
  <si>
    <t>погружной, тип ГНОМ 16-16, мощность 220/380В</t>
  </si>
  <si>
    <t>16.29.11.100.005.00.0796.000000000000</t>
  </si>
  <si>
    <t>Черенок</t>
  </si>
  <si>
    <t>для лопаты, деревянный</t>
  </si>
  <si>
    <t>13.92.29.990.008.00.0018.000000000000</t>
  </si>
  <si>
    <t>хлопчатобумажная, тканая</t>
  </si>
  <si>
    <t>13.99.13.100.000.00.0055.000000000000</t>
  </si>
  <si>
    <t>22.29.23.700.001.00.0796.000000000025</t>
  </si>
  <si>
    <t>пластиковое, круглое, объем 10 л</t>
  </si>
  <si>
    <t>32.91.11.590.000.00.0796.000000000000</t>
  </si>
  <si>
    <t>хозяйственная</t>
  </si>
  <si>
    <t>13.94.11.300.000.00.0006.000000000012</t>
  </si>
  <si>
    <t>из пеньки, диаметр 8-112 мм, 16-ти прядный, ГОСТ 30055-93</t>
  </si>
  <si>
    <t>26.51.32.500.003.01.0796.000000000024</t>
  </si>
  <si>
    <t>измерительная, металлическая, предел измерений 3000 мм, ГОСТ 427-75</t>
  </si>
  <si>
    <t>25.99.29.190.017.00.0796.000000000001</t>
  </si>
  <si>
    <t>для корпуса центробежного насоса, материал изготовления чугун, наружныи диаметр 145 мм, внутреннии диаметр 125 мм</t>
  </si>
  <si>
    <t>28.15.10.900.000.00.0796.000000000124</t>
  </si>
  <si>
    <t>радиальный, специальных конструкций</t>
  </si>
  <si>
    <t>28.15.10.900.000.00.0796.000000000077</t>
  </si>
  <si>
    <t>упорный, наружный диаметр 55-125 мм, закрытого типа, качения</t>
  </si>
  <si>
    <t>28.15.39.990.001.00.0796.000000000000</t>
  </si>
  <si>
    <t>Уплотнение лабиринтное</t>
  </si>
  <si>
    <t>подшипника</t>
  </si>
  <si>
    <t>28.14.20.000.015.00.0796.000000000003</t>
  </si>
  <si>
    <t>спирально-навитая, с наружним и внутренним ограничительным кольцом</t>
  </si>
  <si>
    <t>23.99.14.000.007.00.0166.000000000004</t>
  </si>
  <si>
    <t>графитовая, сальниковая, из плетеного гибкого графитового волокна</t>
  </si>
  <si>
    <t>28.13.32.000.220.00.0796.000000000001</t>
  </si>
  <si>
    <t>Пружина клапана</t>
  </si>
  <si>
    <t>для трехплунжерного насоса</t>
  </si>
  <si>
    <t>28.11.31.000.029.00.0796.000000000002</t>
  </si>
  <si>
    <t>28.15.10.530.000.00.0796.000000000075</t>
  </si>
  <si>
    <t>радиально-упорный, наружный диаметр 72 мм, однорядный, с коническими роликами, специальной конструкции</t>
  </si>
  <si>
    <t>28.13.32.000.143.00.0796.000000000000</t>
  </si>
  <si>
    <t>крышки клапана насоса</t>
  </si>
  <si>
    <t>28.13.31.000.137.00.0796.000000000001</t>
  </si>
  <si>
    <t>Держатель</t>
  </si>
  <si>
    <t>упорного кольца, для многоступенчатого центробежного насоса, стальной</t>
  </si>
  <si>
    <t>28.13.32.000.052.00.0796.000000000002</t>
  </si>
  <si>
    <t>Палец</t>
  </si>
  <si>
    <t>для соединения коленчатого вала с электродвигателем</t>
  </si>
  <si>
    <t>28.11.41.500.004.00.0796.000000000000</t>
  </si>
  <si>
    <t>Шатун</t>
  </si>
  <si>
    <t>28.13.31.000.076.09.0796.000000000000</t>
  </si>
  <si>
    <t>для трехплунжерного насоса, в сборе</t>
  </si>
  <si>
    <t>28.13.31.000.003.01.0796.000000000000</t>
  </si>
  <si>
    <t>для насоса, изолирующий</t>
  </si>
  <si>
    <t>28.15.10.900.000.00.0796.000000000058</t>
  </si>
  <si>
    <t>радиальный, наружный диаметр 30-55 мм, однорядный, качения, с одной защитной шайбой</t>
  </si>
  <si>
    <t>28.15.10.900.000.00.0796.000000000115</t>
  </si>
  <si>
    <t>упорный, наружный диаметр 30-55 мм, без сепаратора, качения, без сепаратора</t>
  </si>
  <si>
    <t>28.15.10.900.000.00.0796.000000000112</t>
  </si>
  <si>
    <t>упорный, наружный диаметр 760 мм, двухрядный</t>
  </si>
  <si>
    <t>28.13.32.000.256.00.0796.000000000000</t>
  </si>
  <si>
    <t>Подшипник скольжения</t>
  </si>
  <si>
    <t>для центробежного консольного насоса</t>
  </si>
  <si>
    <t>28.13.31.000.160.00.0796.000000000001</t>
  </si>
  <si>
    <t>Кольцо компенсирующее</t>
  </si>
  <si>
    <t>для центробежного консольного насоса, корпуса</t>
  </si>
  <si>
    <t>28.15.10.900.000.00.0796.000000000010</t>
  </si>
  <si>
    <t>радиальный, сферический, наружный диаметр 30-55 мм, двухрядный, качения, специальной конструкции</t>
  </si>
  <si>
    <t>28.15.10.590.000.00.0796.000000000166</t>
  </si>
  <si>
    <t>радиальный, наружный диаметр 37 мм, с короткими цилиндрическими роликами, с широким безбортовым наружным кольцом, с метталическим массивным сепаратором</t>
  </si>
  <si>
    <t>28.13.31.000.091.01.0796.000000000002</t>
  </si>
  <si>
    <t>27.90.82.000.004.00.0796.000000000000</t>
  </si>
  <si>
    <t>Оболочка</t>
  </si>
  <si>
    <t>для потенциометра, диэлектрическая</t>
  </si>
  <si>
    <t>28.13.31.000.121.00.0796.000000000000</t>
  </si>
  <si>
    <t>Аппарат направляющий</t>
  </si>
  <si>
    <t>для центробежного насоса, чугун</t>
  </si>
  <si>
    <t>28.15.10.900.000.00.0796.000000000119</t>
  </si>
  <si>
    <t>упорно-радиальный, наружный диаметр 55-125 мм, качения</t>
  </si>
  <si>
    <t>28.15.10.900.000.00.0796.000000000114</t>
  </si>
  <si>
    <t>упорный, наружный диаметр 55-125 мм, без сепаратора, качения, без сепаратора</t>
  </si>
  <si>
    <t>28.13.14.170.000.01.0796.000000000000</t>
  </si>
  <si>
    <t>центробежный, герметичный тип НГ</t>
  </si>
  <si>
    <t>28.11.33.000.009.00.0796.000000000000</t>
  </si>
  <si>
    <t>для насоса, охлаждения воды</t>
  </si>
  <si>
    <t>25.93.16.900.000.02.0796.000000000000</t>
  </si>
  <si>
    <t>из стальной проволоки, спиральная</t>
  </si>
  <si>
    <t>28.13.31.000.090.00.0796.000000000004</t>
  </si>
  <si>
    <t>для насоса, графитовая</t>
  </si>
  <si>
    <t>28.15.10.300.000.00.0796.000000000022</t>
  </si>
  <si>
    <t>радиальный, наружный диаметр 30-55 мм, однорядный, качения, без сепаратора</t>
  </si>
  <si>
    <t>28.13.31.000.038.02.0796.000000000000</t>
  </si>
  <si>
    <t>для химического консольного насоса, для крышки подшипника, бумажная</t>
  </si>
  <si>
    <t>28.13.31.000.090.00.0796.000000000003</t>
  </si>
  <si>
    <t>для насоса, промежуточная</t>
  </si>
  <si>
    <t>28.13.31.000.147.00.0796.000000000000</t>
  </si>
  <si>
    <t>для мультифазной насосной установки, в сборе</t>
  </si>
  <si>
    <t>28.13.31.000.108.00.0796.000000000000</t>
  </si>
  <si>
    <t>Крыльчатка</t>
  </si>
  <si>
    <t>22.19.20.700.003.00.0796.000000000528</t>
  </si>
  <si>
    <t>армированная, однокромочная, резиновая, размер 2.1-40*60-1 мм</t>
  </si>
  <si>
    <t>26.51.85.100.022.00.0796.000000000000</t>
  </si>
  <si>
    <t>к датчику частоты вращения</t>
  </si>
  <si>
    <t>22.19.20.700.003.00.0796.000000000529</t>
  </si>
  <si>
    <t>армированная, однокромочная, резиновая, размер 2.1-120*150-1 мм</t>
  </si>
  <si>
    <t>28.15.10.700.001.00.0796.000000000002</t>
  </si>
  <si>
    <t>радиальный с игольчатыми роликами, диаметр 38 мм, однорядный без сепаратора и внутреннего кольца, со штампованным наружным кольцом, ГОСТ 4060-78</t>
  </si>
  <si>
    <t>27.11.21.000.000.00.0796.000000000006</t>
  </si>
  <si>
    <t>постоянного тока, мощность 3 кВт, частота вращения 1500 об/мин</t>
  </si>
  <si>
    <t>25.99.29.190.057.00.0796.000000000002</t>
  </si>
  <si>
    <t>герметичный, стальной, диаметр 1,5 мм, резьба метрическая М12 мм</t>
  </si>
  <si>
    <t>28.15.10.900.000.00.0796.000000000009</t>
  </si>
  <si>
    <t>радиальный, сферический, наружный диаметр менее 30 мм, двухрядный, качения, специальной конструкции</t>
  </si>
  <si>
    <t>28.29.13.300.003.00.0796.000000000005</t>
  </si>
  <si>
    <t>масляный, для двигателя внутреннего сгорания, механический, бумажный</t>
  </si>
  <si>
    <t>28.29.82.500.004.00.0796.000000000000</t>
  </si>
  <si>
    <t>Элемент фильтра</t>
  </si>
  <si>
    <t>для масляного фильтра</t>
  </si>
  <si>
    <t>28.13.32.000.246.00.0704.000000000003</t>
  </si>
  <si>
    <t>Набор сервисный</t>
  </si>
  <si>
    <t>для винтового компрессора, на 8000 часов, в наборе до 10 предметов</t>
  </si>
  <si>
    <t>28.29.12.900.001.01.0796.000000000001</t>
  </si>
  <si>
    <t>очистки, гидроциклонный картриджный</t>
  </si>
  <si>
    <t>28.29.12.900.002.00.0796.000000000014</t>
  </si>
  <si>
    <t>фильтрующий, тонкость фильтрации 5-50 мкм</t>
  </si>
  <si>
    <t>28.14.13.190.000.00.0796.000000000026</t>
  </si>
  <si>
    <t>Регулятор перепада давления</t>
  </si>
  <si>
    <t>с импульсной трубкой -1,5 м, с дренажным краном, внутренней резьбой, номинальный диаметр 32 мм, с настройкой 0,05-0,25 бар, автоматический</t>
  </si>
  <si>
    <t>20.59.59.600.043.00.0166.000000000000</t>
  </si>
  <si>
    <t>Абсорбент</t>
  </si>
  <si>
    <t>многоцелевой, гранулы</t>
  </si>
  <si>
    <t>28.13.32.000.246.00.0704.000000000000</t>
  </si>
  <si>
    <t>для винтового компрессора, на 8000 часов, в наборе 5 предметов</t>
  </si>
  <si>
    <t>28.29.12.900.002.00.0796.000000000003</t>
  </si>
  <si>
    <t>фильтрующий, тонкость фильтрации 10-15 мкм</t>
  </si>
  <si>
    <t>28.29.82.550.005.00.0796.000000000003</t>
  </si>
  <si>
    <t>крышки фильтра</t>
  </si>
  <si>
    <t>28.13.32.000.246.00.0704.000000000001</t>
  </si>
  <si>
    <t>для винтового компрессора, на 6000 часов, в наборе до 10 предметов</t>
  </si>
  <si>
    <t>28.13.31.000.062.00.0796.000000000000</t>
  </si>
  <si>
    <t>с предохранительным клапаном, температура масла +10-+70℃, температура окружающей среды +1-+40℃, вязкость 10-200 сСт, условный проход 20 мм</t>
  </si>
  <si>
    <t>27.90.52.790.000.00.0796.000000000003</t>
  </si>
  <si>
    <t>термодинамический, муфтовый, диаметр 32 мм, давление 4 МПа (40 кгс/см2)</t>
  </si>
  <si>
    <t>22.29.29.900.074.00.0796.000000000000</t>
  </si>
  <si>
    <t>полиуретановая, для фланцевых соединений нефтепроводов и газопроводов</t>
  </si>
  <si>
    <t>22.29.29.900.074.00.0796.000000000001</t>
  </si>
  <si>
    <t>тефлоновая, для винтового компрессора</t>
  </si>
  <si>
    <t>28.13.32.000.067.00.0796.000000000002</t>
  </si>
  <si>
    <t>28.13.32.000.063.01.0796.000000000001</t>
  </si>
  <si>
    <t>28.15.10.900.000.00.0796.000000000121</t>
  </si>
  <si>
    <t>радиальный, двухрядный, качения, сферический специальной конструкции</t>
  </si>
  <si>
    <t>28.13.32.000.021.00.0796.000000000000</t>
  </si>
  <si>
    <t>Кольцо-прокладка клапана</t>
  </si>
  <si>
    <t>для автогазонаполнительной компрессорной станции</t>
  </si>
  <si>
    <t>28.14.20.000.028.00.0704.000000000000</t>
  </si>
  <si>
    <t>Набор резиновых колец</t>
  </si>
  <si>
    <t>набор из 1050 единиц</t>
  </si>
  <si>
    <t>22.21.21.900.000.00.0796.000000000000</t>
  </si>
  <si>
    <t>для уплотнения фланцев, полиуретановое, разделительное, диаметр 30,5 см</t>
  </si>
  <si>
    <t>28.29.82.500.005.00.0796.000000000000</t>
  </si>
  <si>
    <t>28.29.82.500.008.00.0796.000000000000</t>
  </si>
  <si>
    <t>28.13.32.000.143.00.0839.000000000000</t>
  </si>
  <si>
    <t>торцевое, для турбокомпрессора</t>
  </si>
  <si>
    <t>28.13.32.000.059.00.0796.000000000000</t>
  </si>
  <si>
    <t>Фильтроэлемент</t>
  </si>
  <si>
    <t>28.13.31.000.165.00.0796.000000000000</t>
  </si>
  <si>
    <t>Часть механического уплотнения</t>
  </si>
  <si>
    <t>для центробежного консольного насоса, вращающаяся</t>
  </si>
  <si>
    <t>22.19.20.300.000.00.0796.000000000000</t>
  </si>
  <si>
    <t>уплотнительное, из фторкаучука, термостойкое, марка 70, внутренний диаметр 220 мм, диаметр сечения кольца 5 мм</t>
  </si>
  <si>
    <t>28.11.33.000.020.00.0796.000000000000</t>
  </si>
  <si>
    <t>уплотнительное, для газоперекачивающего агрегата, диаметр 129,5 мм, толщина 5,3 мм</t>
  </si>
  <si>
    <t>28.11.33.000.020.00.0796.000000000002</t>
  </si>
  <si>
    <t>уплотнительное, для газоперекачивающего агрегата, диаметр 201,5 мм, толщина 5,8 мм</t>
  </si>
  <si>
    <t>23.14.12.900.021.00.0796.000000000000</t>
  </si>
  <si>
    <t>зубчатый, для центробежного насоса, из стекловолоконного корда, размер 4578*40 мм, количество зубьев 327 штук</t>
  </si>
  <si>
    <t>28.15.10.300.001.00.0796.000000000007</t>
  </si>
  <si>
    <t>шарнирный, с отверстиями и канавкой для смазки во внутреннем кольце, для подвижных соединений, наружный диаметр 35 мм, ГОСТ 3635-78</t>
  </si>
  <si>
    <t>28.13.31.000.110.00.0796.000000000000</t>
  </si>
  <si>
    <t>Крейцкопф</t>
  </si>
  <si>
    <t>в сборе, для насоса</t>
  </si>
  <si>
    <t>28.15.10.530.000.00.0796.000000000222</t>
  </si>
  <si>
    <t>радиально-упорный, наружный диаметр 40 мм, однорядный, с коническими роликами, ГОСТ 520-2011</t>
  </si>
  <si>
    <t>28.14.13.350.004.01.0796.000000000001</t>
  </si>
  <si>
    <t>невозвратно - запорный, стальной</t>
  </si>
  <si>
    <t>28.13.31.000.103.00.0796.000000000001</t>
  </si>
  <si>
    <t>для насоса, стальной, наружный диаметр 100 мм</t>
  </si>
  <si>
    <t>23.99.11.990.005.00.0166.000000000020</t>
  </si>
  <si>
    <t>асбестовая, марка АП (АП-31), круглая, сальниковая, размер 7 мм, ГОСТ 5152-84</t>
  </si>
  <si>
    <t>23.99.11.990.005.00.0166.000000000016</t>
  </si>
  <si>
    <t>асбестовая, марка АП (АП-31), круглая, сальниковая, размер 3 мм</t>
  </si>
  <si>
    <t>23.99.11.990.005.00.0166.000000000014</t>
  </si>
  <si>
    <t>асбестовая, марка-АР, скатанная, сальниковая, прорезиненная, ГОСТ 5152-84</t>
  </si>
  <si>
    <t>28.13.31.000.001.00.0796.000000000000</t>
  </si>
  <si>
    <t>Палец крейцкопфа</t>
  </si>
  <si>
    <t>для насоса, наружный диаметр 70 мм, длина 120 мм</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</si>
  <si>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</si>
  <si>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</si>
  <si>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24.20.40.500.001.00.0796.000000000001</t>
  </si>
  <si>
    <t>Заглушка</t>
  </si>
  <si>
    <t>стальная, сферическая, ГОСТ 17379-2001</t>
  </si>
  <si>
    <t>28.11.33.000.004.01.0796.000000000001</t>
  </si>
  <si>
    <t>дыхательный, для предотвращения повышения давления и вакуума сверх установленных значений, условный проход 250 мм, пропускная способность 300 м3/ч</t>
  </si>
  <si>
    <t>28.13.32.000.145.01.0796.000000000000</t>
  </si>
  <si>
    <t>регулятор, (модульное устройство), применяется в пневмосистемах, работающих на сжатом воздухе, давление от 0,16 до 1,0 Мпа, условный диаметр 6 мм</t>
  </si>
  <si>
    <t>20.14.19.300.000.00.0166.000000000000</t>
  </si>
  <si>
    <t>Тетрафторэтан (Фреон R134A)</t>
  </si>
  <si>
    <t>28.13.32.000.145.05.0839.000000000000</t>
  </si>
  <si>
    <t>воздушный, для воздушного компрессора, в комплекте шайба и кольцо</t>
  </si>
  <si>
    <t>28.13.32.000.068.02.0796.000000000000</t>
  </si>
  <si>
    <t>Сепаратор</t>
  </si>
  <si>
    <t>для винтового воздушного компрессора, для маслоотделителя</t>
  </si>
  <si>
    <t>28.14.13.190.000.00.0796.000000000024</t>
  </si>
  <si>
    <t>с импульсной трубкой -1,5 м, с дренажным краном, внутренней резьбой, номинальный диаметр 20 мм, с настройкой 0,05-0,25 бар, автоматический</t>
  </si>
  <si>
    <t>28.30.93.990.106.00.0796.000000000000</t>
  </si>
  <si>
    <t>Термостат</t>
  </si>
  <si>
    <t>для поддержания постоянной температуры в ограниченном объеме</t>
  </si>
  <si>
    <t>28.13.32.000.209.00.0796.000000000000</t>
  </si>
  <si>
    <t>Кольцо поршневое</t>
  </si>
  <si>
    <t>маслосъемное</t>
  </si>
  <si>
    <t>28.13.32.000.209.00.0796.000000000001</t>
  </si>
  <si>
    <t>уплотнительное</t>
  </si>
  <si>
    <t>28.13.32.000.075.00.0796.000000000002</t>
  </si>
  <si>
    <t>для детандера</t>
  </si>
  <si>
    <t>28.13.32.000.075.00.0839.000000000000</t>
  </si>
  <si>
    <t>22.21.29.700.019.00.0796.000000000004</t>
  </si>
  <si>
    <t>из поливинилхлорида, плоское, для буртов, диаметр 50 мм</t>
  </si>
  <si>
    <t>22.21.29.700.019.00.0796.000000000013</t>
  </si>
  <si>
    <t>из полипропилена, плоское, для буртов, диаметр 40 мм</t>
  </si>
  <si>
    <t>22.21.29.700.019.00.0796.000000000012</t>
  </si>
  <si>
    <t>из полипропилена, плоское, для буртов, диаметр 32 мм</t>
  </si>
  <si>
    <t>28.13.32.000.024.00.0839.000000000000</t>
  </si>
  <si>
    <t>Фильтровый элемент сепаратора</t>
  </si>
  <si>
    <t>для воздушного компрессора, в комплекте уплотнительное кольцо</t>
  </si>
  <si>
    <t>28.13.31.000.079.00.0796.000000000000</t>
  </si>
  <si>
    <t>Гидроклапан гидроуправляемый</t>
  </si>
  <si>
    <t>условный проход 16 мм, встраиваемый</t>
  </si>
  <si>
    <t>22.21.29.700.019.00.0796.000000000010</t>
  </si>
  <si>
    <t>из полипропилена, плоское, для буртов, диаметр 20 мм</t>
  </si>
  <si>
    <t>22.21.29.700.019.00.0796.000000000011</t>
  </si>
  <si>
    <t>из полипропилена, плоское, для буртов, диаметр 25 мм</t>
  </si>
  <si>
    <t>22.21.29.700.019.00.0796.000000000030</t>
  </si>
  <si>
    <t>из нитрила, гидравлическое, диаметр 25 мм</t>
  </si>
  <si>
    <t>28.15.10.900.000.00.0796.000000000123</t>
  </si>
  <si>
    <t>радиальный, двухрядный</t>
  </si>
  <si>
    <t>28.15.10.900.000.00.0796.000000000122</t>
  </si>
  <si>
    <t>радиальный, двухрядный, качения сферический с цилиндрическим отверстием со штампованным сепаратором</t>
  </si>
  <si>
    <t>28.13.32.000.076.00.0796.000000000000</t>
  </si>
  <si>
    <t>Крышка подшипника</t>
  </si>
  <si>
    <t>28.14.20.000.007.00.0796.000000000010</t>
  </si>
  <si>
    <t>материал акрилнитрил -бутадиен, внутренний диаметр 8 мм, толщина 4 мм</t>
  </si>
  <si>
    <t>28.14.20.000.007.00.0796.000000000011</t>
  </si>
  <si>
    <t>материал акрилнитрил -бутадиен, внутренний диаметр 33 мм, толщина 5 мм</t>
  </si>
  <si>
    <t>28.30.93.990.025.00.0796.000000000000</t>
  </si>
  <si>
    <t>Дефлектор</t>
  </si>
  <si>
    <t>для тракторной техники</t>
  </si>
  <si>
    <t>30.20.31.000.103.00.0796.000000000000</t>
  </si>
  <si>
    <t>конвейера</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</si>
  <si>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</si>
  <si>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</si>
  <si>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</si>
  <si>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28.23.25.000.015.00.0796.000000000000</t>
  </si>
  <si>
    <t>Роллер</t>
  </si>
  <si>
    <t>прижимной, комбинированный, для конвертовального оборудования</t>
  </si>
  <si>
    <t>28.23.25.000.019.00.0796.000000000000</t>
  </si>
  <si>
    <t>дисковая, комбинированная, для конвертовального оборудования</t>
  </si>
  <si>
    <t>28.14.20.000.000.01.0796.000000000004</t>
  </si>
  <si>
    <t>для сжатия и растяжения, одножильная, II класса, диаметр условный 0,2-5,0 мм</t>
  </si>
  <si>
    <t>28.22.18.300.000.01.0796.000000000003</t>
  </si>
  <si>
    <t>Рольганг</t>
  </si>
  <si>
    <t>неприводной, с желобчатыми роликовыми опорами</t>
  </si>
  <si>
    <t>28.14.20.000.000.01.0796.000000000009</t>
  </si>
  <si>
    <t>для сжатия и растяжения, одножильная, III класса, диаметр условный 3,0-12,0 мм</t>
  </si>
  <si>
    <t>25.99.29.400.000.00.0796.000000000002</t>
  </si>
  <si>
    <t>Штуцер</t>
  </si>
  <si>
    <t>соединительный, металлический, переходной</t>
  </si>
  <si>
    <t>28.11.31.000.005.00.0796.000000000000</t>
  </si>
  <si>
    <t>для паровой турбины</t>
  </si>
  <si>
    <t>28.23.25.000.010.00.0796.000000000001</t>
  </si>
  <si>
    <t>направляющая, металлическая, для конвертовального оборудования</t>
  </si>
  <si>
    <t>28.30.92.000.001.00.0796.000000000000</t>
  </si>
  <si>
    <t>Лемех</t>
  </si>
  <si>
    <t>для плуга, трапецеидальный</t>
  </si>
  <si>
    <t>25.11.23.600.020.00.0796.000000000000</t>
  </si>
  <si>
    <t>Кожух защитный</t>
  </si>
  <si>
    <t>металлический</t>
  </si>
  <si>
    <t>28.22.19.300.099.00.0796.000000000000</t>
  </si>
  <si>
    <t>Очиститель барабана</t>
  </si>
  <si>
    <t>для конвейера</t>
  </si>
  <si>
    <t>22.19.73.900.006.00.0796.000000000000</t>
  </si>
  <si>
    <t>Скребок</t>
  </si>
  <si>
    <t>резиновый</t>
  </si>
  <si>
    <t>28.14.20.000.001.00.0796.000000000000</t>
  </si>
  <si>
    <t>для задвижки, резиновый</t>
  </si>
  <si>
    <t>28.49.21.500.004.00.0796.000000000001</t>
  </si>
  <si>
    <t>к станку</t>
  </si>
  <si>
    <t>28.15.23.500.000.00.0796.000000000152</t>
  </si>
  <si>
    <t>Корпус подшипника</t>
  </si>
  <si>
    <t>с четырьмя крепежными отверстиями, диаметр 125 мм, скольжения, тип соединения - фланцевый, ГОСТ 11524-82</t>
  </si>
  <si>
    <t>28.15.39.990.002.00.0796.000000000000</t>
  </si>
  <si>
    <t>Тяга</t>
  </si>
  <si>
    <t>выходного вала редуктора</t>
  </si>
  <si>
    <t>28.22.19.300.095.00.0796.000000000000</t>
  </si>
  <si>
    <t>28.15.21.300.001.00.0796.000000000003</t>
  </si>
  <si>
    <t>Цепь</t>
  </si>
  <si>
    <t>приводная, роликовая, однорядная, типоразмер цепи ПР-12,7-9, ГОСТ 13568-97</t>
  </si>
  <si>
    <t>25.73.30.300.000.03.0796.000000000322</t>
  </si>
  <si>
    <t>гаечный, торцевой, размер зева 13*14 мм, ГОСТ 25789-83</t>
  </si>
  <si>
    <t>25.73.30.300.000.03.0796.000000000163</t>
  </si>
  <si>
    <t>гаечный, рожковый, двусторонний, размер зева 18*19 мм, ГОСТ 2839-80</t>
  </si>
  <si>
    <t>28.24.11.100.000.00.0796.000000000000</t>
  </si>
  <si>
    <t>инструмент пневматический</t>
  </si>
  <si>
    <t>ручной, переносной, вращательно-ударного действия</t>
  </si>
  <si>
    <t>28.15.31.300.000.01.0796.000000000005</t>
  </si>
  <si>
    <t>для подшипника, номинальный диаметр 3,0 мм, ГОСТ 6870-81</t>
  </si>
  <si>
    <t>28.15.10.900.000.00.0796.000000000034</t>
  </si>
  <si>
    <t>радиально-упорный, наружный диаметр менее 30 мм, специальных конструкций, качения</t>
  </si>
  <si>
    <t>28.22.18.300.000.01.0796.000000000001</t>
  </si>
  <si>
    <t>неприводной, мобильный</t>
  </si>
  <si>
    <t>28.15.10.300.000.00.0796.000000000021</t>
  </si>
  <si>
    <t>радиальный, наружный диаметр менее 30 мм, однорядный, качения, без сепаратора</t>
  </si>
  <si>
    <t>28.22.19.300.013.00.0796.000000000001</t>
  </si>
  <si>
    <t>28.92.61.500.042.00.0796.000000000000</t>
  </si>
  <si>
    <t>направляющее, для гусеничного бульдозера</t>
  </si>
  <si>
    <t>28.22.19.300.089.00.0796.000000000000</t>
  </si>
  <si>
    <t>для конвейерных роликов, навесной</t>
  </si>
  <si>
    <t>28.14.20.000.007.00.0796.000000000012</t>
  </si>
  <si>
    <t>материал акрилнитрил -бутадиен, внутренний диаметр 55 мм, толщина 3 мм</t>
  </si>
  <si>
    <t>28.14.20.000.007.00.0796.000000000013</t>
  </si>
  <si>
    <t>материал акрилнитрил -бутадиен, внутренний диаметр 69,5 мм, толщина 3 мм</t>
  </si>
  <si>
    <t>28.14.20.000.007.00.0796.000000000002</t>
  </si>
  <si>
    <t>резиновое, сечение 2,5 мм, ГОСТ 9833-73</t>
  </si>
  <si>
    <t>28.14.20.000.007.00.0796.000000000003</t>
  </si>
  <si>
    <t>резиновое, сечение 3,0 мм, ГОСТ 9833-73</t>
  </si>
  <si>
    <t>28.14.20.000.007.00.0796.000000000001</t>
  </si>
  <si>
    <t>резиновое, сечение 1,9 мм, ГОСТ 9833-73</t>
  </si>
  <si>
    <t>28.14.20.000.007.00.0796.000000000005</t>
  </si>
  <si>
    <t>резиновое, сечение 4,6 мм, ГОСТ 9833-73</t>
  </si>
  <si>
    <t>28.14.20.000.007.00.0796.000000000009</t>
  </si>
  <si>
    <t>резиновое, сечение 3,6 мм, ГОСТ 9833-73</t>
  </si>
  <si>
    <t>28.92.61.500.016.00.0796.000000000000</t>
  </si>
  <si>
    <t>для формовочной машины</t>
  </si>
  <si>
    <t>28.92.61.500.036.00.0839.000000000000</t>
  </si>
  <si>
    <t>Комплект уплотнений</t>
  </si>
  <si>
    <t>герметизатора</t>
  </si>
  <si>
    <t>28.92.61.500.021.00.0796.000000000000</t>
  </si>
  <si>
    <t>Нож (лемех)</t>
  </si>
  <si>
    <t>для снегоуборочного отвала, полиуретановый</t>
  </si>
  <si>
    <t>28.93.13.000.000.00.0796.000000000000</t>
  </si>
  <si>
    <t>Дозатор</t>
  </si>
  <si>
    <t>для жидких и сыпучих ингредиентов</t>
  </si>
  <si>
    <t>28.30.93.990.104.00.0796.000000000000</t>
  </si>
  <si>
    <t>вала, основной, отбора мощностей</t>
  </si>
  <si>
    <t>28.99.14.700.006.00.0796.000000000000</t>
  </si>
  <si>
    <t>для очистки клише от остатков жидкого фотополимера</t>
  </si>
  <si>
    <t>28.15.10.500.000.00.0796.000000000001</t>
  </si>
  <si>
    <t>радиальный,опорный, наружный диаметр 190 мм, двухрядный, с прикладными бортами без сепаратора</t>
  </si>
  <si>
    <t>28.25.14.000.001.00.0796.000000000000</t>
  </si>
  <si>
    <t>рукавный, циклонный, температура -35-+120 °С, давление воздуха -10-+3 Кпа (-1000-+300 кгс/м2)</t>
  </si>
  <si>
    <t>15.12.19.300.000.00.0796.000000000001</t>
  </si>
  <si>
    <t>из тяжелой натуральной кожи, ГОСТ 20836-75</t>
  </si>
  <si>
    <t>28.13.32.000.159.00.0796.000000000000</t>
  </si>
  <si>
    <t>Стопор</t>
  </si>
  <si>
    <t>для газоперекачивающих агрегатов (ГПА)</t>
  </si>
  <si>
    <t>28.15.31.500.000.00.0796.000000000005</t>
  </si>
  <si>
    <t>диаметр 40 мм, для подшипника</t>
  </si>
  <si>
    <t>28.14.20.000.007.00.0796.000000000007</t>
  </si>
  <si>
    <t>резиновое, сечение 7,5 мм, ГОСТ 9833-73</t>
  </si>
  <si>
    <t>28.13.32.000.065.03.0796.000000000000</t>
  </si>
  <si>
    <t>28.22.19.300.109.01.0796.000000000001</t>
  </si>
  <si>
    <t>Съемник</t>
  </si>
  <si>
    <t>механический, для демонтажа деталей, универсальный</t>
  </si>
  <si>
    <t>28.13.31.000.115.00.0796.000000000000</t>
  </si>
  <si>
    <t>моторный, к насосу</t>
  </si>
  <si>
    <t>25.94.11.310.002.00.0796.000000000055</t>
  </si>
  <si>
    <t>с шестигранной головкой, диаметр резьбы 12 мм, длина 60 мм</t>
  </si>
  <si>
    <t>28.13.23.900.000.00.0796.000000000011</t>
  </si>
  <si>
    <t>холодильный, спиральный, при 0  - 40 °С, мощность 20 кВт</t>
  </si>
  <si>
    <t>28.29.82.500.007.00.0796.000000000000</t>
  </si>
  <si>
    <t>для масляного фильтра, металлический</t>
  </si>
  <si>
    <t>25.99.29.190.033.00.0796.000000000004</t>
  </si>
  <si>
    <t>тип 5, условный проход 10 мм, номинальное давление 28 МПа, ГОСТ 23405-78</t>
  </si>
  <si>
    <t>24.20.40.500.002.00.0796.000000000348</t>
  </si>
  <si>
    <t>стальной, размер 32*20*32 мм, ГОСТ 17376-2001</t>
  </si>
  <si>
    <t>28.29.82.550.011.00.0796.000000000000</t>
  </si>
  <si>
    <t>фильтирующий</t>
  </si>
  <si>
    <t>24.20.40.500.000.00.0796.000000000126</t>
  </si>
  <si>
    <t>стальной, бесшовный, диаметр 20*3,5 мм, крутоизогнутый</t>
  </si>
  <si>
    <t>28.13.31.000.036.00.0839.000000000000</t>
  </si>
  <si>
    <t>Комплект металлорукавов</t>
  </si>
  <si>
    <t>для судового двигателя ДР59Л, ГПА-10-01</t>
  </si>
  <si>
    <t>28.13.32.000.065.06.0796.000000000000</t>
  </si>
  <si>
    <t>для поршневого компрессора, к картеру, верхняя</t>
  </si>
  <si>
    <t>28.13.32.000.251.01.0796.000000000000</t>
  </si>
  <si>
    <t>Прокладка крышки  фонарной части</t>
  </si>
  <si>
    <t>для шестирядного поршневого компрессора</t>
  </si>
  <si>
    <t>28.13.32.000.064.00.0796.000000000001</t>
  </si>
  <si>
    <t>28.13.32.000.128.00.0839.000000000002</t>
  </si>
  <si>
    <t>для газомотокомпрессора</t>
  </si>
  <si>
    <t>28.13.32.000.119.00.0796.000000000001</t>
  </si>
  <si>
    <t>для компрессора, упругая</t>
  </si>
  <si>
    <t>28.13.32.000.051.00.0796.000000000000</t>
  </si>
  <si>
    <t>для газомотокомпрессора, для главного шатуна</t>
  </si>
  <si>
    <t>28.13.32.000.004.00.0796.000000000000</t>
  </si>
  <si>
    <t>Контргайка</t>
  </si>
  <si>
    <t>для газомотокомпрессора, ГОСТ 1050-2013</t>
  </si>
  <si>
    <t>28.13.32.000.125.00.0796.000000000000</t>
  </si>
  <si>
    <t>для компрессора, сальника</t>
  </si>
  <si>
    <t>28.13.32.000.065.00.0796.000000000000</t>
  </si>
  <si>
    <t>28.13.32.000.062.00.0796.000000000001</t>
  </si>
  <si>
    <t>для ремонта клапанов газомотокомпрессора 10 ГКНА</t>
  </si>
  <si>
    <t>28.13.32.000.123.04.0796.000000000002</t>
  </si>
  <si>
    <t>нагнетательный, 2 ступени компрессора</t>
  </si>
  <si>
    <t>28.13.32.000.123.03.0796.000000000002</t>
  </si>
  <si>
    <t>всасывающий, 2 ступени компрессора</t>
  </si>
  <si>
    <t>28.13.32.000.064.00.0796.000000000002</t>
  </si>
  <si>
    <t>для компрессора, клапанная</t>
  </si>
  <si>
    <t>28.13.32.000.063.02.0796.000000000000</t>
  </si>
  <si>
    <t>для клапана компрессора</t>
  </si>
  <si>
    <t>28.13.32.000.069.02.0796.000000000000</t>
  </si>
  <si>
    <t>Седло</t>
  </si>
  <si>
    <t>28.13.32.000.075.00.0796.000000000004</t>
  </si>
  <si>
    <t>к компрессору</t>
  </si>
  <si>
    <t>28.13.32.000.075.00.0796.000000000001</t>
  </si>
  <si>
    <t>для газомотокомпрессора 10 ГКНА, поршневое, компрессорного цилиндра</t>
  </si>
  <si>
    <t>28.13.32.000.143.00.0796.000000000002</t>
  </si>
  <si>
    <t>механическое, для газокомпрессорной установки</t>
  </si>
  <si>
    <t>28.13.32.000.127.00.0796.000000000001</t>
  </si>
  <si>
    <t>для поршня компрессора</t>
  </si>
  <si>
    <t>28.13.32.000.003.00.0796.000000000000</t>
  </si>
  <si>
    <t>масляного сальника, для поршневого копрессора, 3-ступени, диаметр 235 мм, длина 60 мм</t>
  </si>
  <si>
    <t>28.13.32.000.012.00.0796.000000000000</t>
  </si>
  <si>
    <t>28.13.32.000.126.01.0839.000000000000</t>
  </si>
  <si>
    <t>для компрессора, масляный</t>
  </si>
  <si>
    <t>28.13.32.000.254.00.0796.000000000000</t>
  </si>
  <si>
    <t>Распределительный блок</t>
  </si>
  <si>
    <t>для поршневого компрессора, лубрикаторной системы</t>
  </si>
  <si>
    <t>28.13.32.000.258.01.0796.000000000000</t>
  </si>
  <si>
    <t>Диск  разрывной</t>
  </si>
  <si>
    <t>для лубрикаторной системы поршневого компрессора</t>
  </si>
  <si>
    <t>28.13.32.000.087.01.0796.000000000001</t>
  </si>
  <si>
    <t>Шестерня</t>
  </si>
  <si>
    <t>компрессора, стальная, наружный диаметр 75, ширина 52 мм</t>
  </si>
  <si>
    <t>28.13.32.000.087.01.0796.000000000000</t>
  </si>
  <si>
    <t>компрессора, стальная, наружный диаметр 155, ширина 52 мм</t>
  </si>
  <si>
    <t>28.13.32.000.087.00.0796.000000000003</t>
  </si>
  <si>
    <t>для редуктора компрессора</t>
  </si>
  <si>
    <t>28.13.32.000.087.00.0796.000000000008</t>
  </si>
  <si>
    <t>к турбокомпрессору</t>
  </si>
  <si>
    <t>28.11.33.000.020.00.0796.000000000001</t>
  </si>
  <si>
    <t>уплотнительное, для газоперекачивающего агрегата, диаметр 191,5 мм, толщина 3,6 мм</t>
  </si>
  <si>
    <t>28.13.32.000.086.00.0796.000000000004</t>
  </si>
  <si>
    <t>раздаточный, для редуктора</t>
  </si>
  <si>
    <t>28.13.32.000.065.05.0796.000000000000</t>
  </si>
  <si>
    <t>для двухцилиндрового поршневого компрессора, крышки фонарной части</t>
  </si>
  <si>
    <t>28.13.32.000.052.00.0796.000000000000</t>
  </si>
  <si>
    <t>для компрессора, крейцкопфа</t>
  </si>
  <si>
    <t>28.13.32.000.060.00.0796.000000000000</t>
  </si>
  <si>
    <t>28.29.82.500.011.00.0796.000000000000</t>
  </si>
  <si>
    <t>дифференциальный</t>
  </si>
  <si>
    <t>28.13.31.000.171.00.0796.000000000000</t>
  </si>
  <si>
    <t>Клапан дыхательный</t>
  </si>
  <si>
    <t>для картера поршневого компрессора, с фильтрующим элементом</t>
  </si>
  <si>
    <t>28.14.13.900.014.00.0796.000000000008</t>
  </si>
  <si>
    <t>стальной, тип присоединения - фланцевое, давление условное 6,3 Мпа, ГОСТ 27477-87</t>
  </si>
  <si>
    <t>28.13.32.000.143.00.0796.000000000003</t>
  </si>
  <si>
    <t>набор-запуск, для газокомпрессорной установки</t>
  </si>
  <si>
    <t>28.15.21.900.001.01.0018.000000000000</t>
  </si>
  <si>
    <t>приводная, роликовая, однорядная, шаг 25,4 мм</t>
  </si>
  <si>
    <t>24.20.40.100.001.00.0796.000000000001</t>
  </si>
  <si>
    <t>Соединитель фитинга</t>
  </si>
  <si>
    <t>для трубы с наружным диаметром 30 мм, из нержавеющей стали</t>
  </si>
  <si>
    <t>24.20.40.100.001.00.0796.000000000004</t>
  </si>
  <si>
    <t>для трубы с наружным диаметром 38 мм, из нержавеющей стали</t>
  </si>
  <si>
    <t>28.13.32.000.062.00.0796.000000000002</t>
  </si>
  <si>
    <t>для ремонта компрессора</t>
  </si>
  <si>
    <t>28.13.32.000.093.00.0796.000000000000</t>
  </si>
  <si>
    <t>Стакан форкамера</t>
  </si>
  <si>
    <t>28.13.32.000.240.00.0796.000000000000</t>
  </si>
  <si>
    <t>скольжения, для газокомпрессорной установки</t>
  </si>
  <si>
    <t>28.13.32.000.193.00.0796.000000000000</t>
  </si>
  <si>
    <t>компрессора</t>
  </si>
  <si>
    <t>28.11.33.000.004.01.0796.000000000000</t>
  </si>
  <si>
    <t>дыхательный, для газоперекачивающих агрегатов, условный проход 50 мм, пропускная способность 25-50 м3/ч</t>
  </si>
  <si>
    <t>28.13.32.000.079.00.0796.000000000000</t>
  </si>
  <si>
    <t>Блок цилиндра</t>
  </si>
  <si>
    <t>28.13.32.000.234.00.0796.000000000000</t>
  </si>
  <si>
    <t>для газокомпрессорной установки, регулировочная</t>
  </si>
  <si>
    <t>28.11.41.900.037.00.0796.000000000001</t>
  </si>
  <si>
    <t>Фильтрующий элемент</t>
  </si>
  <si>
    <t>тонкой очистки масла, марки фторопласт-4, тонкость фильтрации 5мкм, ГОСТ 10007-80</t>
  </si>
  <si>
    <t>22.21.10.900.004.00.0796.000000000001</t>
  </si>
  <si>
    <t>фторопластовый</t>
  </si>
  <si>
    <t>28.13.31.000.004.02.0796.000000000000</t>
  </si>
  <si>
    <t>для газоперекачивающего агрегата</t>
  </si>
  <si>
    <t>28.13.32.000.041.00.0796.000000000000</t>
  </si>
  <si>
    <t>для системы уплотнения масло-газ вала ротора ГПА, из стали, наружный диаметр 170 мм, внутренний диаметр 125 мм, ГОСТ 1050-2013</t>
  </si>
  <si>
    <t>28.11.33.000.023.00.0796.000000000000</t>
  </si>
  <si>
    <t>25.94.11.310.002.00.0796.000000000009</t>
  </si>
  <si>
    <t>с шестигранной головкой  , диаметр резьбы 5 мм, длина 20 мм</t>
  </si>
  <si>
    <t>28.13.32.000.119.00.0796.000000000000</t>
  </si>
  <si>
    <t>стальная, для компрессора</t>
  </si>
  <si>
    <t>28.13.31.000.018.00.0796.000000000000</t>
  </si>
  <si>
    <t>28.13.32.000.192.01.0796.000000000000</t>
  </si>
  <si>
    <t>25.94.11.250.000.00.0796.000000000000</t>
  </si>
  <si>
    <t>резьба М6, длина резьбы 18 мм</t>
  </si>
  <si>
    <t>28.13.32.000.103.00.0796.000000000000</t>
  </si>
  <si>
    <t>Подшипник входного вала</t>
  </si>
  <si>
    <t>для газового компрессора</t>
  </si>
  <si>
    <t>25.94.11.310.002.00.0796.000000000000</t>
  </si>
  <si>
    <t>с шестигранной головкой  , диаметр резьбы 4 мм, длина 10 мм</t>
  </si>
  <si>
    <t>26.51.52.700.002.00.0796.000000000000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</si>
  <si>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</si>
  <si>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24.44.26.500.000.00.0796.000000000001</t>
  </si>
  <si>
    <t>Фитинг</t>
  </si>
  <si>
    <t>медный, резьбовой</t>
  </si>
  <si>
    <t>28.13.32.000.135.00.0796.000000000000</t>
  </si>
  <si>
    <t>Кольцо компрессионное</t>
  </si>
  <si>
    <t>для газомотокомпрессора 10 ГКНА, силового поршня</t>
  </si>
  <si>
    <t>22.21.29.700.019.00.0796.000000000000</t>
  </si>
  <si>
    <t>из поливинилхлорида, плоское, для буртов, диаметр 20 мм</t>
  </si>
  <si>
    <t>28.13.32.000.075.00.0796.000000000003</t>
  </si>
  <si>
    <t>уплотнительное, для клапану компрессора</t>
  </si>
  <si>
    <t>26.20.40.000.190.02.0796.000000000000</t>
  </si>
  <si>
    <t>тип  RS-232, для соединения устройств</t>
  </si>
  <si>
    <t>27.20.11.990.004.01.0796.000000000000</t>
  </si>
  <si>
    <t>Батарея электротехническая</t>
  </si>
  <si>
    <t>для электронного измерительного прибора, тип LR44, алкалиновая</t>
  </si>
  <si>
    <t>26.51.52.390.003.00.0796.000000000000</t>
  </si>
  <si>
    <t>Датчик уровня охлаждающей жидкости</t>
  </si>
  <si>
    <t>26.40.42.700.003.00.0796.000000000000</t>
  </si>
  <si>
    <t>сенсорная, настенная</t>
  </si>
  <si>
    <t>26.30.30.900.047.00.0796.000000000000</t>
  </si>
  <si>
    <t>Процессор</t>
  </si>
  <si>
    <t>обработки сигнализации цифровых интерфейсов</t>
  </si>
  <si>
    <t>27.20.11.900.001.00.0796.000000000001</t>
  </si>
  <si>
    <t>Батарея</t>
  </si>
  <si>
    <t>свинцово-кислотная, аккумуляторная, напряжение 12 В, емкость 80 А/ч</t>
  </si>
  <si>
    <t>26.51.44.000.002.00.0796.000000000001</t>
  </si>
  <si>
    <t>Преобразователь систем</t>
  </si>
  <si>
    <t>передача информации дистанционная, унифицированный сигнал</t>
  </si>
  <si>
    <t>27.12.10.900.003.00.0796.000000000000</t>
  </si>
  <si>
    <t>тип F1A, напряжение 250 В, размер 5*20 </t>
  </si>
  <si>
    <t>28.13.32.000.145.05.0796.000000000000</t>
  </si>
  <si>
    <t>воздушный, для газового компрессора, пылеемкость 2 кг</t>
  </si>
  <si>
    <t>28.13.31.000.058.06.0796.000000000000</t>
  </si>
  <si>
    <t>гидравлический, для гидравлического привода, материал фильтрующего элемента - пропитанная смолой целлюлоза, номинальная фильтрующая эффективность 3 мкм</t>
  </si>
  <si>
    <t>28.13.32.000.164.00.0796.000000000000</t>
  </si>
  <si>
    <t>Свеча зажигания</t>
  </si>
  <si>
    <t>28.13.32.000.075.00.0796.000000000000</t>
  </si>
  <si>
    <t>для газомотокомпрессора 10 ГКНА, уплотнительное</t>
  </si>
  <si>
    <t>28.13.32.000.237.00.0796.000000000000</t>
  </si>
  <si>
    <t>Детектор пламени</t>
  </si>
  <si>
    <t>28.13.32.000.163.00.0796.000000000000</t>
  </si>
  <si>
    <t>Катушка зажигания</t>
  </si>
  <si>
    <t>28.13.32.000.095.01.0796.000000000000</t>
  </si>
  <si>
    <t>28.11.41.900.104.00.0796.000000000000</t>
  </si>
  <si>
    <t>Маховик</t>
  </si>
  <si>
    <t>28.12.11.300.001.00.0796.000000000021</t>
  </si>
  <si>
    <t>Гидроцилиндр</t>
  </si>
  <si>
    <t>поршневой, действие двухстороннее, с односторонним штоком без торможения, с прочими видами крепления</t>
  </si>
  <si>
    <t>28.13.32.000.003.03.0796.000000000000</t>
  </si>
  <si>
    <t>угольного фильтра, для газокомпрессорной установки, стальной</t>
  </si>
  <si>
    <t>28.13.32.000.196.00.0796.000000000000</t>
  </si>
  <si>
    <t>Бобышка</t>
  </si>
  <si>
    <t>28.13.32.000.129.01.0796.000000000000</t>
  </si>
  <si>
    <t>Соединитель</t>
  </si>
  <si>
    <t>для компрессора, с уплотнителем</t>
  </si>
  <si>
    <t>25.94.12.300.000.00.0796.000000000004</t>
  </si>
  <si>
    <t>стопорная, с внутренними зубьями, диаметр 5 мм</t>
  </si>
  <si>
    <t>28.13.32.000.175.00.0796.000000000001</t>
  </si>
  <si>
    <t>Клапан впуска</t>
  </si>
  <si>
    <t>28.13.32.000.123.03.0796.000000000006</t>
  </si>
  <si>
    <t>всасывающий, для газокомпрессорной установки</t>
  </si>
  <si>
    <t>28.13.32.000.219.00.0796.000000000000</t>
  </si>
  <si>
    <t>масляная, к турбокомпрессору</t>
  </si>
  <si>
    <t>25.94.12.300.000.00.0796.000000000055</t>
  </si>
  <si>
    <t>стопорная, многолапчатая, диаметр 10 мм</t>
  </si>
  <si>
    <t>28.13.32.000.003.02.0796.000000000000</t>
  </si>
  <si>
    <t>механического фильтра, для газокомпрессорной установки, стальной</t>
  </si>
  <si>
    <t>25.94.12.300.000.00.0796.000000000006</t>
  </si>
  <si>
    <t>стопорная, с внутренними зубьями, диаметр 8 мм</t>
  </si>
  <si>
    <t>28.13.32.000.207.00.0796.000000000000</t>
  </si>
  <si>
    <t>Гребень</t>
  </si>
  <si>
    <t>для турбокомпрессора</t>
  </si>
  <si>
    <t>27.12.10.900.010.00.0839.000000000001</t>
  </si>
  <si>
    <t>масляный, однобаковый</t>
  </si>
  <si>
    <t>28.13.32.000.162.00.0796.000000000000</t>
  </si>
  <si>
    <t>Система зажигания</t>
  </si>
  <si>
    <t>для газомотокомпрессоров</t>
  </si>
  <si>
    <t>28.13.32.000.045.00.0796.000000000000</t>
  </si>
  <si>
    <t>27.12.21.500.000.01.0796.000000000000</t>
  </si>
  <si>
    <t>плавкий, номинальный ток 16 А</t>
  </si>
  <si>
    <t>28.13.32.000.066.01.0796.000000000000</t>
  </si>
  <si>
    <t>Шпилька</t>
  </si>
  <si>
    <t>крепления крышки силового цилиндра, для газомотокомпрессора</t>
  </si>
  <si>
    <t>28.13.25.300.000.00.0796.000000000001</t>
  </si>
  <si>
    <t>Турбокомпрессор</t>
  </si>
  <si>
    <t>центробежный, одноступенчатый, с подачей до 500 м3/мин</t>
  </si>
  <si>
    <t>28.29.13.300.003.01.0796.000000000012</t>
  </si>
  <si>
    <t>топливный, для спецтехники</t>
  </si>
  <si>
    <t>28.13.32.000.107.00.0796.000000000004</t>
  </si>
  <si>
    <t>для поршневого компрессора</t>
  </si>
  <si>
    <t>28.14.11.300.000.00.0796.000000000000</t>
  </si>
  <si>
    <t>редукционный, проходной, условный диаметр 15*20 мм, условное давление 400 кгс/см² (Мпа), штуцерный</t>
  </si>
  <si>
    <t>28.14.20.000.019.00.0796.000000000006</t>
  </si>
  <si>
    <t>пневматический, многооборотный</t>
  </si>
  <si>
    <t>28.14.11.390.000.00.0796.000000000100</t>
  </si>
  <si>
    <t>запорно-дроссельный, односедельный</t>
  </si>
  <si>
    <t>28.13.32.000.084.00.0796.000000000000</t>
  </si>
  <si>
    <t>Активатор форсунок</t>
  </si>
  <si>
    <t>28.11.33.000.002.00.0796.000000000000</t>
  </si>
  <si>
    <t>Компенсатор</t>
  </si>
  <si>
    <t>линзовый, для газотурбинной установки, проход условный 1600 мм, давление номинальное 1620 кгс/см2, стальной, однолинзовый</t>
  </si>
  <si>
    <t>25.94.12.300.000.00.0796.000000000007</t>
  </si>
  <si>
    <t>стопорная, с внутренними зубьями, диаметр 10 мм</t>
  </si>
  <si>
    <t>24.10.75.200.012.00.0839.000000000000</t>
  </si>
  <si>
    <t>Комплект накладок</t>
  </si>
  <si>
    <t>изолирующие металлополимерные, комплектность накладки, болты высокопрочные, гайки, шайбы пружинные путевые, стальной сердечник накладки, стопорные планки, торцевая изоляция</t>
  </si>
  <si>
    <t>26.51.51.700.023.00.0796.000000000003</t>
  </si>
  <si>
    <t>класс точности 0,5</t>
  </si>
  <si>
    <t>26.51.51.700.023.00.0796.000000000002</t>
  </si>
  <si>
    <t>класс точности 0,25</t>
  </si>
  <si>
    <t>26.51.51.700.007.00.0796.000000000000</t>
  </si>
  <si>
    <t>масла</t>
  </si>
  <si>
    <t>22.21.29.700.015.00.0796.000000000009</t>
  </si>
  <si>
    <t>из поливинилхлорида, шаровый, обратный, диаметр 110 мм</t>
  </si>
  <si>
    <t>26.51.70.990.031.00.0796.000000000000</t>
  </si>
  <si>
    <t>Узел управления краном</t>
  </si>
  <si>
    <t>для дистанционного и местного (ручного) управления операциями по открытию и закрытию кранов, условный проход крана 50-1400 мм, диаметр условного прохода клапана 9 мм, выходной сигнал пневматический, дискретный, равный давлению питания</t>
  </si>
  <si>
    <t>27.12.24.500.000.03.0796.000000000000</t>
  </si>
  <si>
    <t>тепловое, тип РТЛ, номинальное напряжение 380 В, номенальный ток 95 А</t>
  </si>
  <si>
    <t>27.32.13.300.003.00.0796.000000000000</t>
  </si>
  <si>
    <t>Жгут</t>
  </si>
  <si>
    <t>электропроводки, для газокомпрессорной установки, датчика детонации</t>
  </si>
  <si>
    <t>19.20.29.560.000.00.0168.000000000000</t>
  </si>
  <si>
    <t>компрессорное, марка К-12, ГОСТ 1861-73</t>
  </si>
  <si>
    <t>моторное, для газовых двигателей и компрессоров, кинематическая вязкость  при 100°C - 12,7 мм2/c</t>
  </si>
  <si>
    <t>19.20.29.560.000.00.0168.000000000001</t>
  </si>
  <si>
    <t>компрессорное, марка К-19, ГОСТ 1861-73</t>
  </si>
  <si>
    <t>для смазывания компрессоров холодильных машин, вязкость кинематическая при 40°C - 33,5 мм2/сек, вязкость кинематическая при 100°C - 6,2 мм2/сек, плотность при 15°C - 1005 кг/м3</t>
  </si>
  <si>
    <t>20.59.43.960.001.00.0168.000000000001</t>
  </si>
  <si>
    <t>19.20.29.500.000.01.0166.000000000001</t>
  </si>
  <si>
    <t>моторное, для дизельных двигателей, обозначение по SAE 10W-40</t>
  </si>
  <si>
    <t>19.20.29.500.000.01.0166.000000000002</t>
  </si>
  <si>
    <t>моторное, для бензиновых двигателей, обозначение по SAE 20W-40</t>
  </si>
  <si>
    <t>19.20.29.500.000.01.0166.000000000004</t>
  </si>
  <si>
    <t>моторное, для бензиновых двигателей, обозначение по SAE 10W-50</t>
  </si>
  <si>
    <t>19.20.29.500.000.01.0166.000000000007</t>
  </si>
  <si>
    <t>моторное, для авиационных, морских и промышленных газовых турбин, вязкость ISO VG 22/32</t>
  </si>
  <si>
    <t>19.20.29.500.000.01.0166.000000000000</t>
  </si>
  <si>
    <t>моторное, для дизельных двигателей, обозначение по SAE 15W-40</t>
  </si>
  <si>
    <t>20.59.41.990.002.04.0166.000000000002</t>
  </si>
  <si>
    <t>термостойкая, марка ВНИИНП-231</t>
  </si>
  <si>
    <t>19.20.29.520.000.00.0166.000000000001</t>
  </si>
  <si>
    <t>гидравлическое, марка МГЕ-46В</t>
  </si>
  <si>
    <t>19.20.29.530.000.00.0112.000000000012</t>
  </si>
  <si>
    <t>индустриальное, вязкость кинематическая при 40°C 220 мм2/с, при 100°C 19,4 мм2/с, плотность 899 кг/м3 при 15°С</t>
  </si>
  <si>
    <t>19.20.29.560.000.02.0112.000000000000</t>
  </si>
  <si>
    <t>20.14.42.900.002.00.0168.000000000000</t>
  </si>
  <si>
    <t>Метилдиэтаноламин</t>
  </si>
  <si>
    <t>химический реагент, сорт высший</t>
  </si>
  <si>
    <t>20.13.25.200.000.00.0168.000000000010</t>
  </si>
  <si>
    <t>марка А, очищенный, ГОСТ 11078-78</t>
  </si>
  <si>
    <t>19.20.31.300.000.00.0168.000000000000</t>
  </si>
  <si>
    <t>технический, массовая доля сероводорода и меркаптановой серы не больше 0,013 %, интенсивность запаха не менее 3 баллов</t>
  </si>
  <si>
    <t>20.14.63.900.002.00.0168.000000000000</t>
  </si>
  <si>
    <t>Триэтиленгликоль</t>
  </si>
  <si>
    <t>20.14.23.200.000.00.0166.000000000000</t>
  </si>
  <si>
    <t>Пропиленгликоль (1,2-пропандиол)</t>
  </si>
  <si>
    <t>20.59.41.990.002.13.0168.000000000008</t>
  </si>
  <si>
    <t>на основе силоксана модифицированного с полиэфиром</t>
  </si>
  <si>
    <t>20.59.59.900.000.00.0168.000000000000</t>
  </si>
  <si>
    <t>Поглотитель меркаптана</t>
  </si>
  <si>
    <t>гранулы</t>
  </si>
  <si>
    <t>08.99.29.920.000.00.0166.000000000001</t>
  </si>
  <si>
    <t>твердость 3,5-5,5, плотность 0,6-0,7 г/см3</t>
  </si>
  <si>
    <t>20.59.59.600.047.00.0168.000000000000</t>
  </si>
  <si>
    <t>Углеродное молекулярное сито</t>
  </si>
  <si>
    <t>20.59.56.900.026.00.0168.000000000001</t>
  </si>
  <si>
    <t>Катализатор серы</t>
  </si>
  <si>
    <t>для получения серы из сероводорода и диоксида серы</t>
  </si>
  <si>
    <t>20.11.11.250.000.00.5108.000000000004</t>
  </si>
  <si>
    <t>газообразный, высокой чистоты</t>
  </si>
  <si>
    <t>20.59.59.600.007.00.5108.000000000096</t>
  </si>
  <si>
    <t>поверочная газовая, диоксид углерода 0,009 %,кислород 0,118 %,азот 2,15 %, этан 6,72 %, пропан 2,68 %, изо-бутан 0,58 %, н- бутан 0,18 %, изо-пентан 0,104 %,н-пентан 0,061 %, нео-пентан 0,00017 %, изо-гексан 0,0028 %, метан 87,395 %</t>
  </si>
  <si>
    <t>20.59.59.600.007.00.5108.000000000098</t>
  </si>
  <si>
    <t>поверочная газовая, сероводород 2,2 %, диоксид углерода 0,5 %, кислород+азот 1,512 %, этан 8,54 %, пропан 4,64 %, изо-бутан 0,51 %, н-бутан 0,78 %, изо-пентан 0,204 %, н-пентан 0,201 %, нео-пентан 0,00017 %, изо-гексан 0,287 %, н-гептан 0,286 %, метан 80,339 %</t>
  </si>
  <si>
    <t>20.59.59.600.007.00.5108.000000000100</t>
  </si>
  <si>
    <t>поверочная газовая, диоксид углерода 21,0%, метан 2,32%, этан 0,91%, пропан 0,92%, изо-бутан 0,48%, н-бутан 0,46%, изо-пентан 0,27%, н-пентан 0,28%, гексан 0,09%, сероводород 73,27 %</t>
  </si>
  <si>
    <t>20.15.10.770.000.00.0166.000000000002</t>
  </si>
  <si>
    <t>водный, чистый, ГОСТ 3760-79</t>
  </si>
  <si>
    <t>20.14.62.110.000.00.0166.000000000000</t>
  </si>
  <si>
    <t>химически чистый</t>
  </si>
  <si>
    <t>20.14.32.790.005.00.0166.000000000000</t>
  </si>
  <si>
    <t>Уксуснокислый аммоний (ацетат аммония)</t>
  </si>
  <si>
    <t>химически чистый, ГОСТ 3117-78</t>
  </si>
  <si>
    <t>20.13.31.300.009.00.0166.000000000000</t>
  </si>
  <si>
    <t>Хлорид бария</t>
  </si>
  <si>
    <t>химически чистый, ГОСТ 4108-72</t>
  </si>
  <si>
    <t>20.59.59.690.005.00.0872.000000000001</t>
  </si>
  <si>
    <t>Государственный стандартный образец</t>
  </si>
  <si>
    <t>на основе белого минерального масла и серосодержащих органических веществ</t>
  </si>
  <si>
    <t>20.13.52.900.000.00.0166.000000000001</t>
  </si>
  <si>
    <t>чистый для анализа, 1-водный, ГОСТ 4520-78</t>
  </si>
  <si>
    <t>20.14.23.600.000.00.0166.000000000000</t>
  </si>
  <si>
    <t>Глицерин</t>
  </si>
  <si>
    <t>чистый для анализа, ГОСТ 6259-75</t>
  </si>
  <si>
    <t>20.13.25.800.004.00.0166.000000000002</t>
  </si>
  <si>
    <t>Гидрохлорид гидроксиламина</t>
  </si>
  <si>
    <t>химически чистый, ГОСТ 5456-79</t>
  </si>
  <si>
    <t>20.59.59.630.013.00.0872.000000000004</t>
  </si>
  <si>
    <t>Стандартный раствор</t>
  </si>
  <si>
    <t>железо с точно известной концентрацией</t>
  </si>
  <si>
    <t>20.59.59.130.000.00.0778.000000000000</t>
  </si>
  <si>
    <t>Стандартный образец</t>
  </si>
  <si>
    <t>фракционного состава нефти и нефтепродуктов</t>
  </si>
  <si>
    <t>20.59.59.690.005.00.0872.000000000000</t>
  </si>
  <si>
    <t>на основе нефтепродукта, для давления насыщенных паров </t>
  </si>
  <si>
    <t>20.59.59.630.012.00.0872.000000000005</t>
  </si>
  <si>
    <t>давление насыщенного пара</t>
  </si>
  <si>
    <t>20.59.59.100.011.00.0872.000000000001</t>
  </si>
  <si>
    <t>фракционного состава, для нефти и нефтепродукта</t>
  </si>
  <si>
    <t>20.59.59.100.011.00.0870.000000000034</t>
  </si>
  <si>
    <t>общей жесткости воды</t>
  </si>
  <si>
    <t>20.15.20.200.002.00.0166.000000000000</t>
  </si>
  <si>
    <t>химически чистый, ГОСТ 4144-79</t>
  </si>
  <si>
    <t>20.59.59.630.012.00.0872.000000000006</t>
  </si>
  <si>
    <t>кальций</t>
  </si>
  <si>
    <t>20.15.60.700.000.00.0166.000000000000</t>
  </si>
  <si>
    <t>Нитрат натрия</t>
  </si>
  <si>
    <t>химически чистый, ГОСТ 4168-79</t>
  </si>
  <si>
    <t>08.93.10.100.000.00.0166.000000000000</t>
  </si>
  <si>
    <t>Хлорид натрия</t>
  </si>
  <si>
    <t>химически чистый, ГОСТ 4233-77</t>
  </si>
  <si>
    <t>20.59.59.600.006.00.0870.000000000015</t>
  </si>
  <si>
    <t>мутности (формазиновая суспензия)</t>
  </si>
  <si>
    <t>20.59.59.900.003.00.0166.000000000000</t>
  </si>
  <si>
    <t>Сахароза</t>
  </si>
  <si>
    <t>химически чистая, порошок, ГОСТ 5833-75</t>
  </si>
  <si>
    <t>20.59.59.900.004.00.0870.000000000008</t>
  </si>
  <si>
    <t>общей минерализации воды (сухой остаток )</t>
  </si>
  <si>
    <t>20.13.41.800.002.00.0166.000000000002</t>
  </si>
  <si>
    <t>20.13.51.830.000.00.0166.000000000001</t>
  </si>
  <si>
    <t>Нитрат серебра</t>
  </si>
  <si>
    <t>чистый для анализа, ГОСТ 1277-75</t>
  </si>
  <si>
    <t>11.01.10.700.000.01.0112.000000000001</t>
  </si>
  <si>
    <t>пищевой, этиловый, доля спирта 96,3%, марка Люкс, ГОСТ 5962-2013</t>
  </si>
  <si>
    <t>20.13.24.100.000.00.0166.000000000001</t>
  </si>
  <si>
    <t>химически чистый, ГОСТ 3118-77</t>
  </si>
  <si>
    <t>20.13.21.200.001.00.0870.000000000000</t>
  </si>
  <si>
    <t>серы в нефтепродуктах</t>
  </si>
  <si>
    <t>20.13.41.590.001.00.0839.000000000000</t>
  </si>
  <si>
    <t>сульфат-иона</t>
  </si>
  <si>
    <t>20.59.59.630.012.00.0870.000000000001</t>
  </si>
  <si>
    <t>сульфат ионов</t>
  </si>
  <si>
    <t>19.20.23.300.001.00.0112.000000000001</t>
  </si>
  <si>
    <t>нефтяной, первый сорт, плотность 0,864-0,867 г/см3 при 20 °C, ГОСТ 14710-78</t>
  </si>
  <si>
    <t>20.59.59.900.004.00.0870.000000000004</t>
  </si>
  <si>
    <t>УЭП-4</t>
  </si>
  <si>
    <t>20.59.59.900.004.00.0870.000000000005</t>
  </si>
  <si>
    <t>УЭП-5</t>
  </si>
  <si>
    <t>20.16.59.200.003.00.0166.000000000000</t>
  </si>
  <si>
    <t>1,10-фенантролингидрохлорид моногидрат</t>
  </si>
  <si>
    <t>для анализа, кристаллический порошок, чистый</t>
  </si>
  <si>
    <t>20.13.31.300.027.00.0778.000000000001</t>
  </si>
  <si>
    <t>состава водного раствора хлорид-ионов</t>
  </si>
  <si>
    <t>20.59.59.100.011.00.0872.000000000010</t>
  </si>
  <si>
    <t>хлорид иона</t>
  </si>
  <si>
    <t>20.59.59.900.004.00.0870.000000000030</t>
  </si>
  <si>
    <t>водного раствора ионов цветности</t>
  </si>
  <si>
    <t>20.59.59.900.004.00.0870.000000000007</t>
  </si>
  <si>
    <t>общей (карбонатной) щелочности воды</t>
  </si>
  <si>
    <t>23.19.23.300.000.01.0796.000000000014</t>
  </si>
  <si>
    <t>индикаторная, определяемый компонент диоксид серы</t>
  </si>
  <si>
    <t>26.51.82.600.045.00.0778.000000000003</t>
  </si>
  <si>
    <t>индикаторная, определяемый компонент сероводород</t>
  </si>
  <si>
    <t>23.19.23.300.000.01.0796.000000000034</t>
  </si>
  <si>
    <t>индикаторная, определяемый компонент углеводород в воздухе рабочей зоны</t>
  </si>
  <si>
    <t>20.59.59.700.002.00.0778.000000000000</t>
  </si>
  <si>
    <t>рН-стандарт</t>
  </si>
  <si>
    <t>для приготовления раствора точно известной концентрации, стандарт-титр (фиксанал)</t>
  </si>
  <si>
    <t>20.59.59.600.017.00.0778.000000000003</t>
  </si>
  <si>
    <t>натрия гидроокись 0,1 Н</t>
  </si>
  <si>
    <t>20.13.25.300.000.00.0778.000000000000</t>
  </si>
  <si>
    <t>20.59.59.100.006.01.0166.000000000000</t>
  </si>
  <si>
    <t>25.99.29.200.001.00.0796.000000000000</t>
  </si>
  <si>
    <t>Корзина</t>
  </si>
  <si>
    <t>транспортировочная, стальная, из сварной решетки, усиленное дно</t>
  </si>
  <si>
    <t>22.21.29.700.042.01.0796.000000000002</t>
  </si>
  <si>
    <t>шаровой, из полипропилена, с муфтовыми окончаниями под клеевое соединение</t>
  </si>
  <si>
    <t>23.19.23.300.002.00.0796.000000000000</t>
  </si>
  <si>
    <t>стеклянная, вместимость 36 см3, ГОСТ 19908-90</t>
  </si>
  <si>
    <t>23.19.23.300.002.00.0796.000000000004</t>
  </si>
  <si>
    <t>стеклянная, вместимость 90 см3, ГОСТ 19908-90</t>
  </si>
  <si>
    <t>23.19.23.300.002.00.0796.000000000005</t>
  </si>
  <si>
    <t>стеклянная, вместимость 110 см3, ГОСТ 19908-90</t>
  </si>
  <si>
    <t>23.19.23.300.002.00.0796.000000000009</t>
  </si>
  <si>
    <t>стеклянная, лабораторная, тип В, диаметр верхний 56 мм, высота 80 мм</t>
  </si>
  <si>
    <t>32.50.13.100.045.00.0796.000000000000</t>
  </si>
  <si>
    <t>медицинский</t>
  </si>
  <si>
    <t>22.21.29.700.042.00.0796.000000000195</t>
  </si>
  <si>
    <t>шаровый, из поливинилиденфторида, трехходовой, с штуцерными окончаниями, диаметр 9 мм, давление условное 0,1 Мпа</t>
  </si>
  <si>
    <t>22.29.29.900.046.00.0778.000000000000</t>
  </si>
  <si>
    <t>Кювета</t>
  </si>
  <si>
    <t>одноразовая, для проведения исследований </t>
  </si>
  <si>
    <t>23.19.23.300.027.00.0796.000000000023</t>
  </si>
  <si>
    <t>26.51.66.400.014.00.0796.000000000001</t>
  </si>
  <si>
    <t>потока газа, минимальное значение потока до 150 мл/мин</t>
  </si>
  <si>
    <t>25.99.29.490.086.00.0796.000000000000</t>
  </si>
  <si>
    <t>Ложка</t>
  </si>
  <si>
    <t>стальная, для реактивов</t>
  </si>
  <si>
    <t>28.13.11.500.000.03.0796.000000000001</t>
  </si>
  <si>
    <t>ножной, для бочек и контейнеров, диаметр 22 мм, глубина погружения 900 мм</t>
  </si>
  <si>
    <t>22.21.29.700.012.00.0796.000000000002</t>
  </si>
  <si>
    <t>полипропиленовый, прямоточный, штуцерный, диаметр условный 10 мм</t>
  </si>
  <si>
    <t>26.51.82.600.017.00.0796.000000000000</t>
  </si>
  <si>
    <t>Осушитель</t>
  </si>
  <si>
    <t>для анализатора влажности, ресурс осушителя газа сравнения 2 000 000 ppm/ч</t>
  </si>
  <si>
    <t>23.19.23.300.001.00.0796.000000000011</t>
  </si>
  <si>
    <t>градуированная, объем 1 см3</t>
  </si>
  <si>
    <t>23.19.23.300.001.00.0796.000000000012</t>
  </si>
  <si>
    <t>градуированная, объем 2 см3</t>
  </si>
  <si>
    <t>23.19.23.300.001.00.0796.000000000013</t>
  </si>
  <si>
    <t>градуированная, объем 5 см3</t>
  </si>
  <si>
    <t>23.19.23.300.001.00.0796.000000000014</t>
  </si>
  <si>
    <t>градуированная, объем 10 см3</t>
  </si>
  <si>
    <t>23.19.23.300.001.00.0796.000000000008</t>
  </si>
  <si>
    <t>с одной отметкой, объем 50 мл</t>
  </si>
  <si>
    <t>23.19.23.300.001.00.0796.000000000009</t>
  </si>
  <si>
    <t>с одной отметкой, объем 100 мл</t>
  </si>
  <si>
    <t>22.29.29.900.001.00.0796.000000000000</t>
  </si>
  <si>
    <t>с одной меткой, полиэтиленовая</t>
  </si>
  <si>
    <t>22.21.29.700.029.00.0796.000000000000</t>
  </si>
  <si>
    <t>Переходник</t>
  </si>
  <si>
    <t>из полипропилена, с наружней/внутренней резьбой</t>
  </si>
  <si>
    <t>23.65.12.900.004.00.0796.000000000000</t>
  </si>
  <si>
    <t>целлюлозная, конусная, диаметр нижний 8,5 мм</t>
  </si>
  <si>
    <t>23.65.12.900.004.00.0796.000000000001</t>
  </si>
  <si>
    <t>целлюлозная, конусная, диаметр нижний 9,5 мм</t>
  </si>
  <si>
    <t>23.65.12.900.004.00.0796.000000000002</t>
  </si>
  <si>
    <t>целлюлозная, конусная, диаметр нижний 12,5 мм</t>
  </si>
  <si>
    <t>25.73.30.100.008.00.0796.000000000000</t>
  </si>
  <si>
    <t>Пинцет технический</t>
  </si>
  <si>
    <t>для крепления обрабатываемых деталей и изделий</t>
  </si>
  <si>
    <t>32.50.50.900.009.00.0796.000000000000</t>
  </si>
  <si>
    <t>Подставка</t>
  </si>
  <si>
    <t>для колб, диаметр 170 мм, высота 50 мм</t>
  </si>
  <si>
    <t>28.21.13.600.000.00.0796.000000000000</t>
  </si>
  <si>
    <t>Плита нагревательная</t>
  </si>
  <si>
    <t>для быстрого и равномерного нагрева стаканов, колб и других объектов, лабораторная, размер платформы 300*400 мм, напряжение 220-240 В, рабочая температура +5-+200°С</t>
  </si>
  <si>
    <t>23.19.23.300.043.00.0796.000000000000</t>
  </si>
  <si>
    <t>Склянка Дресселя</t>
  </si>
  <si>
    <t>стеклянная, объем 100 мл</t>
  </si>
  <si>
    <t>22.21.29.700.005.00.0796.000000000044</t>
  </si>
  <si>
    <t>для шлангов, соединительная</t>
  </si>
  <si>
    <t>23.19.23.300.013.00.0796.000000000001</t>
  </si>
  <si>
    <t>по стеклу</t>
  </si>
  <si>
    <t>22.29.29.900.051.00.0796.000000000001</t>
  </si>
  <si>
    <t>Контейнер</t>
  </si>
  <si>
    <t>пластиковый, лабораторный</t>
  </si>
  <si>
    <t>22.22.14.700.000.01.0796.000000000001</t>
  </si>
  <si>
    <t>пластиковый, лабораторный, объем 10 мл</t>
  </si>
  <si>
    <t>22.22.14.700.000.01.0796.000000000003</t>
  </si>
  <si>
    <t>пластиковый, лабораторный, объем 25 мл</t>
  </si>
  <si>
    <t>22.22.14.700.000.01.0796.000000000002</t>
  </si>
  <si>
    <t>пластиковый, лабораторный, объем 50 мл</t>
  </si>
  <si>
    <t>22.29.29.900.002.01.0796.000000000005</t>
  </si>
  <si>
    <t>полипропиленовый, низкий, объем 250 мл</t>
  </si>
  <si>
    <t>23.19.23.300.004.01.0796.000000000000</t>
  </si>
  <si>
    <t>из стеклоуглерода, лабораторный</t>
  </si>
  <si>
    <t>23.19.23.300.004.05.0796.000000000001</t>
  </si>
  <si>
    <t>из термически и химически стойкого стекла, высокий с носиком, марка В-1-100 ТХС, номинальная вместимость 100 см3, ГОСТ 25336-82</t>
  </si>
  <si>
    <t>23.19.23.300.004.05.0796.000000000031</t>
  </si>
  <si>
    <t>из термически и химически стойкого стекла, низкий с носиком, марка Н-1-800 ТХС, номинальная вместимость 800 см3, ГОСТ 25336-82</t>
  </si>
  <si>
    <t>26.51.51.700.002.00.0796.000000000122</t>
  </si>
  <si>
    <t>АСП-2, диапазон измерения концентрации 96-101%, ГОСТ 18481-81</t>
  </si>
  <si>
    <t>26.51.63.300.001.01.0796.000000000026</t>
  </si>
  <si>
    <t>газовый, барабанный, тип ГСБ-400 М</t>
  </si>
  <si>
    <t>25.73.30.970.003.00.0796.000000000001</t>
  </si>
  <si>
    <t>Совок</t>
  </si>
  <si>
    <t>пластиковый</t>
  </si>
  <si>
    <t>26.51.51.700.017.00.0796.000000000000</t>
  </si>
  <si>
    <t>Термогигрометр</t>
  </si>
  <si>
    <t>22.29.29.900.070.00.0796.000000000000</t>
  </si>
  <si>
    <t>Узел</t>
  </si>
  <si>
    <t>для лабораторного штатива, крепежный</t>
  </si>
  <si>
    <t>23.19.23.300.018.02.0796.000000000040</t>
  </si>
  <si>
    <t>лабораторный, марка 1-10-2, вместимость 10 см3, исполнения 1, класс точности 2, ГОСТ 1770-74</t>
  </si>
  <si>
    <t>23.19.23.300.018.02.0796.000000000042</t>
  </si>
  <si>
    <t>лабораторный, марка 1-50-2, вместимость 50 см3, исполнения 1, класс точности 2, ГОСТ 1770-74</t>
  </si>
  <si>
    <t>22.29.29.900.061.00.0796.000000000000</t>
  </si>
  <si>
    <t>лабораторный, полипропиленовый</t>
  </si>
  <si>
    <t>23.19.23.300.018.02.0796.000000000043</t>
  </si>
  <si>
    <t>лабораторный, марка 1-100-2, вместимость 100 см3, исполнения 1, класс точности 2, ГОСТ 1770-74</t>
  </si>
  <si>
    <t>23.19.23.300.030.00.0796.000000000000</t>
  </si>
  <si>
    <t>Чаша</t>
  </si>
  <si>
    <t>выпарительная, стеклянная, объем до 250 мл</t>
  </si>
  <si>
    <t>23.19.23.300.030.00.0796.000000000001</t>
  </si>
  <si>
    <t>выпарительная, стеклянная, объем 250 мл и выше</t>
  </si>
  <si>
    <t>23.44.11.000.019.01.0796.000000000000</t>
  </si>
  <si>
    <t>лабораторная, фарфоровая, плоская, объем 110 мл, для озоления с носиком</t>
  </si>
  <si>
    <t>23.19.23.300.030.00.0796.000000000002</t>
  </si>
  <si>
    <t>выпарительная, кварцевая</t>
  </si>
  <si>
    <t>23.19.23.300.018.01.0796.000000000000</t>
  </si>
  <si>
    <t>стеклянный, мерный</t>
  </si>
  <si>
    <t>23.13.13.700.027.00.0796.000000000002</t>
  </si>
  <si>
    <t>Флакон</t>
  </si>
  <si>
    <t>из стекла, лабораторный, цилиндрический, объем 50 мл</t>
  </si>
  <si>
    <t>23.19.23.300.000.02.0796.000000000002</t>
  </si>
  <si>
    <t>лабораторная, хлоркальциевая</t>
  </si>
  <si>
    <t>22.29.29.900.091.01.0796.000000000000</t>
  </si>
  <si>
    <t>Шпатель-ложка</t>
  </si>
  <si>
    <t>из полистирола, длина 180 мм</t>
  </si>
  <si>
    <t>26.51.82.200.000.00.0796.000000000000</t>
  </si>
  <si>
    <t>лабораторная, для подачи образца</t>
  </si>
  <si>
    <t>22.29.29.900.092.01.0796.000000000001</t>
  </si>
  <si>
    <t>из полистирола, лабораторный, длина 120 мм</t>
  </si>
  <si>
    <t>25.99.29.490.096.00.0796.000000000001</t>
  </si>
  <si>
    <t>Ложка-шпатель</t>
  </si>
  <si>
    <t>стальная, лабораторная, длина 180 мм</t>
  </si>
  <si>
    <t>25.71.14.410.000.00.0796.000000000000</t>
  </si>
  <si>
    <t>Щипцы</t>
  </si>
  <si>
    <t>27.20.23.200.000.00.0796.000000000006</t>
  </si>
  <si>
    <t>никель-металлгидридный, напряжение 1,2 В, емкость 2300 мА/ч</t>
  </si>
  <si>
    <t>22.29.29.900.008.00.0796.000000000002</t>
  </si>
  <si>
    <t>Бутыль</t>
  </si>
  <si>
    <t>полипропиленовая, широкогорлая</t>
  </si>
  <si>
    <t>16.24.12.000.000.00.0796.000000000002</t>
  </si>
  <si>
    <t>Бочка</t>
  </si>
  <si>
    <t>для непищевых продуктов, ГОСТ 8777-80</t>
  </si>
  <si>
    <t>22.29.29.900.008.00.0796.000000000003</t>
  </si>
  <si>
    <t>полипропиленовая, узкогорлая</t>
  </si>
  <si>
    <t>22.29.29.900.008.00.0796.000000000000</t>
  </si>
  <si>
    <t>полиэтиленовый, объем 1 л</t>
  </si>
  <si>
    <t>25.29.11.300.004.00.0796.000000000015</t>
  </si>
  <si>
    <t>Емкость</t>
  </si>
  <si>
    <t>металлическая, объем 10 м3</t>
  </si>
  <si>
    <t>27.90.33.700.001.00.0796.000000000000</t>
  </si>
  <si>
    <t>для аккумуляторных батарей типа АА/ААА</t>
  </si>
  <si>
    <t>32.50.13.600.003.00.0796.000000000000</t>
  </si>
  <si>
    <t>для штатива</t>
  </si>
  <si>
    <t>28.23.12.100.000.00.0796.000000000000</t>
  </si>
  <si>
    <t>Калькулятор</t>
  </si>
  <si>
    <t>бухгалтерский</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</si>
  <si>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</si>
  <si>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</si>
  <si>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</si>
  <si>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22.21.30.100.003.00.0166.000000000000</t>
  </si>
  <si>
    <t>уплотнительная, размер 15 мм</t>
  </si>
  <si>
    <t>22.29.29.900.028.00.0796.000000000001</t>
  </si>
  <si>
    <t>лабораторная, силиконовая</t>
  </si>
  <si>
    <t>26.20.40.000.147.00.0796.000000000000</t>
  </si>
  <si>
    <t>автоматический</t>
  </si>
  <si>
    <t>25.73.40.400.000.01.0796.000000000000</t>
  </si>
  <si>
    <t>для трубореза</t>
  </si>
  <si>
    <t>32.99.11.900.017.04.0796.000000000000</t>
  </si>
  <si>
    <t>противогазоаэрозольный</t>
  </si>
  <si>
    <t>22.29.29.900.011.00.0778.000000000001</t>
  </si>
  <si>
    <t>для автоматической пипетки</t>
  </si>
  <si>
    <t>26.51.51.100.001.00.0796.000000000189</t>
  </si>
  <si>
    <t>ТЛ-4, диапазон измерения температуры 50-105 °С</t>
  </si>
  <si>
    <t>27.33.13.900.006.00.0796.000000000001</t>
  </si>
  <si>
    <t>электрический, бытовой, длина 5 метров</t>
  </si>
  <si>
    <t>14.12.30.290.004.00.0796.000000000001</t>
  </si>
  <si>
    <t>женский, для защиты от растворов кислот и щелочей, из смесовой ткани (хлопок 35%, полиэфир 65 %), ГОСТ 12.4.131-83</t>
  </si>
  <si>
    <t>22.19.73.900.005.00.0778.000000000000</t>
  </si>
  <si>
    <t>из перфорированной резиновой ленты, для крепления кабеля</t>
  </si>
  <si>
    <t>22.21.29.700.001.00.0778.000000000000</t>
  </si>
  <si>
    <t>стяжка пластиковая, крепежная, длина 135 мм</t>
  </si>
  <si>
    <t>22.21.29.700.001.00.0778.000000000001</t>
  </si>
  <si>
    <t>стяжка пластиковая, крепежная, длина 160 мм</t>
  </si>
  <si>
    <t>27.51.26.900.001.00.0796.000000000004</t>
  </si>
  <si>
    <t>электрический, мощность 2,5 кВт</t>
  </si>
  <si>
    <t>20.41.32.790.000.00.0796.000000000003</t>
  </si>
  <si>
    <t>Средство чистящее</t>
  </si>
  <si>
    <t>для чистки ванн и раковин, порошкообразное, абразивное</t>
  </si>
  <si>
    <t>23.19.23.300.050.00.0796.000000000000</t>
  </si>
  <si>
    <t>Электрод лабораторный</t>
  </si>
  <si>
    <t>стеклянный, комбинированный</t>
  </si>
  <si>
    <t>23.19.23.300.050.00.0796.000000000001</t>
  </si>
  <si>
    <t>стеклянный</t>
  </si>
  <si>
    <t>26.51.82.500.049.02.0796.000000000000</t>
  </si>
  <si>
    <t>для хроматографа, 10 портов</t>
  </si>
  <si>
    <t>28.13.21.500.001.00.0796.000000000037</t>
  </si>
  <si>
    <t>вакуумный, мембранный, производительность до 17/8,5 л/мин</t>
  </si>
  <si>
    <t>26.51.82.500.039.00.0796.000000000000</t>
  </si>
  <si>
    <t>Пневмосопротивление</t>
  </si>
  <si>
    <t>25.99.29.400.000.00.0796.000000000000</t>
  </si>
  <si>
    <t>соединительный, металлический, ввертный</t>
  </si>
  <si>
    <t>23.19.23.300.038.00.0796.000000000003</t>
  </si>
  <si>
    <t>объем 10 мл, стеклянная</t>
  </si>
  <si>
    <t>26.51.82.600.017.00.0796.000000000002</t>
  </si>
  <si>
    <t>Мембрана ввода пробы</t>
  </si>
  <si>
    <t>для анализатора содержания серы в нефтепродуктах</t>
  </si>
  <si>
    <t>26.51.82.500.068.00.0796.000000000000</t>
  </si>
  <si>
    <t>Детектор ДТП</t>
  </si>
  <si>
    <t>26.51.82.500.105.00.0796.000000000000</t>
  </si>
  <si>
    <t>для газового хроматографа</t>
  </si>
  <si>
    <t>26.51.82.600.023.00.0839.000000000000</t>
  </si>
  <si>
    <t>для пробоотборного устройства</t>
  </si>
  <si>
    <t>28.29.12.300.010.00.0796.000000000000</t>
  </si>
  <si>
    <t>лабораторный, для системы очистки воды, фильтрующий</t>
  </si>
  <si>
    <t>25.73.30.300.002.00.0704.000000000000</t>
  </si>
  <si>
    <t>для винтов с внутренним шестигранником, ГОСТ 11737-93</t>
  </si>
  <si>
    <t>25.94.13.900.010.00.0704.000000000005</t>
  </si>
  <si>
    <t>Набор отверток</t>
  </si>
  <si>
    <t>звездообразных, в наборе 11-20 предметов</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</si>
  <si>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</si>
  <si>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</si>
  <si>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28.21.11.500.002.00.0796.000000000044</t>
  </si>
  <si>
    <t>газовая, топочная, моноблочная, включает вентилятор и устройство управления</t>
  </si>
  <si>
    <t>25.30.13.500.000.00.0796.000000000001</t>
  </si>
  <si>
    <t>Экономайзер</t>
  </si>
  <si>
    <t>для стационарного котла, ребристый</t>
  </si>
  <si>
    <t>28.13.14.130.000.01.0796.000000000002</t>
  </si>
  <si>
    <t>центробежный, для подачи воды и других чистых жидкостей, с электродвигателем и системой частотного регулирования, одноступенчатый с колесом двухстороннего входа</t>
  </si>
  <si>
    <t xml:space="preserve">фильтрующий элемент: 
материал - стеклоткань 135 с шитыми кончиками и радиальными ребрами; конструкция- металлические детали с гальванированным сердечником. 
Геометрические данные: Dнар- 270 мм, Dвнутр- 168 мм, L-642 мм. </t>
  </si>
  <si>
    <t>фильтрующий элемент:
материал - арамидный NOMEX с шитыми кончиками и радиальными ребрами.; конструкция- из нержавеющей стали марки 304 с экраном для обратной промывки.
Геометрические данные: Dнар- 187 мм, Dвнутр- 87 мм, L-286 мм.</t>
  </si>
  <si>
    <t>фильтрующий элемент:
материал – стеклоткань, конструкция   -нержавеющая сталь марки 304
Стандартный номинал в микронах   3 µ
Геометрические данные: Dнар- 187 мм, Dвнутр- 87 мм, L-286 мм.</t>
  </si>
  <si>
    <t>фильтрующий элемент:
материал - микростекло, дренажный слой- иглопробивной полиэфир, сердечник- луженая сталь, торцевые крышки- полипропилен,  прокладки- каучук Вайтон. 
Геометрические данные: Dнар- 70 мм, Dвнутр- 40 мм, L-760 мм.</t>
  </si>
  <si>
    <t>фильтрующий элемент:
материал- микростекло, сердечник-316 (нержавеющая сталь), конфигурация- двойной открытый конец. 
Геометрические данные:Dнар- 65 мм, Dвнутр- 18 мм, L-750 мм;</t>
  </si>
  <si>
    <t>Спирально- навитой мембранный элемент с комплектующими сальниками и втулками: 
Материал- ПВДФ волокно
Геометрические данные: Dвнутр-29 мм, Dнаруж-201 мм, L-1016 мм</t>
  </si>
  <si>
    <t>фильтрующий элемент: 
материал-высокопроизводительный отбеленный хлопок, исполнение- плетенное, трубчатое, материал сердечника-SS316L, конфигурация- двойной открытый конец. 
Геометрические данные: Dн-60 мм,Dвн- 30 мм, L-500мм</t>
  </si>
  <si>
    <t>фильтрующий элемент:
материал- нейлон, исполнение- трубчатое, материал сердечника-SS316L, конфигурация- двойной открытый конец. 
Геометрические данные: Dн-60 мм,Dвн- 30 мм, L-255 мм)</t>
  </si>
  <si>
    <t>фильтрующий элемент: 
Материал- полипропилен прошитый
Номинал в микронах-5 µ
Производительность-40 м3/ч
Фильтрующая площадь-0,48 м2
Материал сердечника-углеродистая сталь, оцинкованная
Геометрические данные: D-180мм, L-810 мм</t>
  </si>
  <si>
    <t>топливный газ во время остановочного кап. ремонта</t>
  </si>
  <si>
    <t>мягкие контейнеры типа "Биг-бег", двухслойные, двухстропочные с грузоподъемностью гранулированной серы 1 тн, 75х75х150</t>
  </si>
  <si>
    <t xml:space="preserve">переносной, вертикальный для откачки резевуаров нефтяного шлама, остатков химических реагентов и т.д. Высота напора 15-20м; размер диаметра не более 40см  </t>
  </si>
  <si>
    <t>Газоанализатор многокомпонентный, многоканальный на О2,CO, NO, SO2, H2S</t>
  </si>
  <si>
    <t xml:space="preserve">Модуль электродеонизации блока.  Для водоподготовки. E-CELL  EDI  Stak model# MK-3.   </t>
  </si>
  <si>
    <t xml:space="preserve"> f 50Hz  p2  7,50kw; n  2919 min¯¹   Hmax 205m; Q  10m3/h  H  165,2m; Pmax/tmax  25/120 bar/ °C;  Serial No 0001 Made in Denmark  </t>
  </si>
  <si>
    <t xml:space="preserve"> Pmax6/10bar 87/145psi  0,6/10MPa; T Lig max 90/40°C  194/104°F ; Qnom 10m3/h  44GPM; Hnom 24,6m  35PSI; Hmax 31m  44PSI. Мощность двигателя 1,2 кВт</t>
  </si>
  <si>
    <t xml:space="preserve"> Pmax 5,0 bar, Q max3,5 m3/h</t>
  </si>
  <si>
    <t>Регулятор давления газа  Ду50 с седлом ø 45:  для парового котла. РДГ-50Н(В)  Природный газ по ГОСТ 5542-87, РДГ-50 Н 30, зав№904</t>
  </si>
  <si>
    <t xml:space="preserve"> Поплавок из нержавеющей стали с магнитом       OD(D)-50mm, Length (L)-300 mm, Max.pressure-25 bar, Nominal S.G.-420 kg/m³,  Minimal S.G.-400kg/m³ Max. temperature-120°C, Min. temperature-минус 45°C  </t>
  </si>
  <si>
    <t xml:space="preserve">Поплавок из нержавеющей стали с магнитом OD(D)-50mm, Length (L)-100 mm, Max.pressure-10 bar, Nominal S.G.-500 kg/m³, Minimal S.G.-450 kg/m³ Max. temperature-30°C, Min. temperature-минус 45°C  </t>
  </si>
  <si>
    <t xml:space="preserve"> Поплавок из нержавеющей стали с магнитом          OD(D)-50 mm, Length (L)-200 mm, Max.pressure-45 bar, Nominal S.G.-1000 kg/m³, Minimal S.G.-950 kg/m³, Max. temperature-345°C, Min. temperature-минус45°C  </t>
  </si>
  <si>
    <t xml:space="preserve">Поплавок из нержавеющей стали с магнитом           OD(D)-50 mm, Length (L)-300 mm, Max.pressure-20 bar, Nominal S.G.-450 kg/m³, Minimal S.G.-400 kg/m³, Max. temperature-50°C, Min. temperature-минус 45°C  </t>
  </si>
  <si>
    <t xml:space="preserve">Поплавок из нержавеющей стали с магнитом           OD(D)-50mm, Length (L)-200 mm, Max.pressure-45 bar, Nominal S.G.-550 kg/m³, Minimal S.G.-420 kg/m³Max. temperature-70°C, Min. temperature-минус45°C  </t>
  </si>
  <si>
    <t xml:space="preserve">Поплавок из нержавеющей стали с магнитом           OD(D)-50mm, Length (L)-300 mm, Max.pressure-20 bar, Nominal S.G.-200 kg/m³, Minimal S.G.-180 kg/m³, Max. temperature-30°C, Min. temperature-минус 30°C  </t>
  </si>
  <si>
    <t xml:space="preserve">Поплавок из нержавеющей стали с магнитом           OD(D)-50mm, Length (L)-300mm, Max.pressure-20 bar, Nominal S.G.-300 kg/m³, Minimal S.G.-280 kg/m³, Max. temperature-30°C, Min. temperature-минус 30°C  </t>
  </si>
  <si>
    <t>верхняя часть клапана № 148B6116</t>
  </si>
  <si>
    <t xml:space="preserve">   UMC 65/60,  N=0,640 кВт, Н=3,2м               G=25,8 m/ч</t>
  </si>
  <si>
    <t>G=86,0 m3/h, H=28,0 m, N=11,0 kВт, U=380 V,   DN-80</t>
  </si>
  <si>
    <t>G=9,7 m/h, H=21,8 m, N=1,290 кВт, U=220/380 V</t>
  </si>
  <si>
    <t>G=0,23 m/h, H=28,0 m, N=0,46 кВт, U=220/380 V</t>
  </si>
  <si>
    <t>Расход насоса  6,25 м3/ч, Напор насоса  100 m
Двигатель  3kW, Pmax 16 bar  t max 120°C; M=49 kg  MEI ≥ 0,7</t>
  </si>
  <si>
    <t xml:space="preserve"> Обьем насоса 16м3/ч, Напор насоса  30m
 Pmax 16 bar  t max 120°C; p2=4kw  n= 2900min; M=46,3 kg  MEI ≥ 0,1</t>
  </si>
  <si>
    <t>прокладка на ревизионный люк</t>
  </si>
  <si>
    <t>сопло стандартное R512A, парт.№ 30910R1 На горелку</t>
  </si>
  <si>
    <t>головка сгорания R512A, парт.№ 30600R4 На горелку</t>
  </si>
  <si>
    <t>турбулятор стальной</t>
  </si>
  <si>
    <t xml:space="preserve">запорная арматура Ду80*16  шток 3,5м  с взрывозащищенным эл.приводом Электропривод Auma model SA 10.2-F10.  </t>
  </si>
  <si>
    <t>запорная арматура 30с41нж Ду 100*16 (производство Россия) в комплекте с воротниковыми фланцами</t>
  </si>
  <si>
    <t>запорная арматура 30с41нж Ду 80*63  (производство Россия) в комплекте с воротниковыми фланцами</t>
  </si>
  <si>
    <t>Универсальный газовый блок  двухступенчатого действия Тип MB-ZR (DLE) B01, 
Двухступенчатые газовые клапана DUNGS MB-ZRDLE 412 В01S50 (226868)  Pmax  360mbar,  -15T70. Pвr 4-50mbar. KI.A  Gr2  EN 161.  ID-No. CE-0085  AP 3156</t>
  </si>
  <si>
    <t>Рукав напорный  ПАР-2(Х)-8-25-46У  ГОСТ 18698-79  </t>
  </si>
  <si>
    <t>Клапан запорный газовый с электромагнитным приводом КЗГЭМ MB-ZRDLE. Условный проход,мм 100. Габаритный размер,мм не более270х215х300. Способ присоединения к трубопроводу фланцевый.</t>
  </si>
  <si>
    <t xml:space="preserve">Блок питания и сигнализации исполнения БПС-3-И (ИБЯЛ.426479.046-01)  для сигнализаторов адресного </t>
  </si>
  <si>
    <t xml:space="preserve">Газосигнализатор угарных газов (CO) интерфейс СТГ-3-И-СО (ИБЯЛ.413411.051-20) цифровой адресный </t>
  </si>
  <si>
    <t xml:space="preserve">Газосигнализатор горючих газов интерфейс СТГ-3-И-Ex (ИБЯЛ.413411.051-29) цифровой адресный </t>
  </si>
  <si>
    <t>Коробка соединительная для газосигнализаторов КСИ (ИБЯЛ.426479.045-02) для адресного СТГ-3</t>
  </si>
  <si>
    <t>Eclipse 112 BV-B, 3 дюйма  Воздушный клапан, № 501221, 33.0 NPT    Max Pressure 5 Psi</t>
  </si>
  <si>
    <t xml:space="preserve">Электромагнитный клапан отсекатель MAXON  фланцевая Ду-89 мм,  на печи горячего масло HEATEC.MAXON-Series 8000 Valve     Maxon  corporation, muncie in 47302 USA.    Serial# 10P805582.  Model# 300C8112-BA21-D3BO.  Normally  Closed  Shut-Off  Valve 240~ VAC,  50Hz 8,5VA,   135 PSI /9,30 BAR  M.O.P.   NAT  GAS.  Pᴀᴄᴛ min 65 PSI 4,4bar/max 100 PSI  6,9BAR. Tᴀᴍᴃ min -40F -40°C/max 140F  60°C.  Tϝ  min -40F -40°C/max 140F 60°C. PAT.NO. 6,789,563 &amp; 6,805,328  NEMA 4,4X,IP65                                                                 </t>
  </si>
  <si>
    <t xml:space="preserve"> Электромагнитный клапан отсекатель MAXON  с внутреней резьбой Ду-40мм, на печи горячего масло HEATEC.MAXON-Series 8000 Valve     Maxon  corporation, muncie in 47302 USA.   Serial# 10P806688.  Model# 100S8112-AA21-D3BO. Normally  Closed  Shut-Off  Valve 240~ VAC,  50Hz 8,5VA,  255 PSI /17.6 BAR  M.O.P.   NAT  GAS.  Pᴀᴄᴛ min 65 PSI 4,4bar/max 100 PSI  6,9BAR. Tᴀᴍᴃ min -40F -40°C/max 140F  60°C.  Tϝ  min -40F -40°C/max 140F 60°C.  PAT.NO. 6,789,563 &amp; 6,805,328  NEMA 4,4X,IP65                                                                                  </t>
  </si>
  <si>
    <t xml:space="preserve">Электромагнитный клапан отсекатель MAXON   с внутреней резьбой Ду-25мм, на печи горячего масло HEATEC. MAXON-Series 8000 Valve     Maxon  corporation, muncie in 47302 USA.   Serial# 10P806688.  Model# 100S8112-AA21-D3BO.  Normally  Closed  Shut-Off  Valve 240~ VAC,  50Hz 8,5VA,  255 PSI /17.6 BAR  M.O.P.   NAT  GAS.  Pᴀᴄᴛ min 65 PSI 4,4bar/max 100 PSI  6,9BAR. Tᴀᴍᴃ min -40F -40°C/max 140F  60°C.  Tϝ  min -40F -40°C/max 140F 60°C.  PAT.NO. 6,789,563 &amp; 6,805,328  NEMA 4,4X,IP65                                                                                  </t>
  </si>
  <si>
    <t>электрод для горелки печи HEATEC, длина 33,8 дюйм/861 мм, парт.№ 150000-17</t>
  </si>
  <si>
    <t>Регулирующие  проходные, трехходовые и угловые клапаны (для подпитки котла водой). DN40  PN 40      SAMSON 3244      00  1.0619  DN40  PN:40  art. 1541 POS:1-1  sect. KVS.25 ME  DAGT  Made in Turkey</t>
  </si>
  <si>
    <t>Паровая   запорная   арматура фланцевая DN125 PN16 стр. дл.390мм 8-отверст. Производитель  Termo or similar  материал чугун</t>
  </si>
  <si>
    <t xml:space="preserve"> Предохранительные клапаны пружино-рычажной DN65 PN16 завод изготовитель ООО " ВАРК" Производитель Termo or similar</t>
  </si>
  <si>
    <t>Указатель уровня – устройство, состоящее из двух кранов, соединенных с одним указателем прямого действия (призматическое стекло).  AYVAZ  АЙВАЗ  ГОСТ СЄ DIN EN 12953. Условный проход, мм 25, Условное давление, МПа (кгс/см2)    16 бар,  Температура, °С   184</t>
  </si>
  <si>
    <t>Кран шаровый на топливный газ ГРП     КШ 50/16 фланцовый,алюминовый ст.раз.80мм</t>
  </si>
  <si>
    <t xml:space="preserve"> счетчик газа ротационный RVG (G16–G400)     Условный проход,мм 50. ООО  "ЭЛЬСТЕР  Газоэлектроника" </t>
  </si>
  <si>
    <t>Dia 160 0-1 bar  Классом точности 1,5 Деаэратор</t>
  </si>
  <si>
    <t>Dia 160 0-16 bar  Классом точности 1,5 Котёл</t>
  </si>
  <si>
    <t>МТПСФ-100-ОМ2  0-1  bar .Классом точности 1,5 топ. газ</t>
  </si>
  <si>
    <t>МТПСФ-100-ОМ2  0-16  bar Классом точности 1,5 паропровод</t>
  </si>
  <si>
    <t>МТПСФ-100-ОМ2  0-10 bar Классом точности 1,5 теплосеть</t>
  </si>
  <si>
    <t>ДМ8010-Уф  160  0-16 bar Классом точности 1,5 Котёл</t>
  </si>
  <si>
    <t>Термометр PAKKENS    0-120  ͦC CI.2,0 Деаэратор</t>
  </si>
  <si>
    <t>Термометр PAKKENS    0-300  ͦC  CL.2 Экономайзер</t>
  </si>
  <si>
    <t>Термометр PAKKENS    0-400  ͦC CI.2,0 Котёл</t>
  </si>
  <si>
    <t xml:space="preserve">Раструб для огнетушителей Для огнетушителя  м/р"Алибекмола" и "Кожасай" </t>
  </si>
  <si>
    <t xml:space="preserve">Переходник  77Х51 мм на пожарный рукав  м/р"Алибекмола" и "Кожасай" </t>
  </si>
  <si>
    <t>Пожарный рукав напорный РПК-Н-50-1,0  У1  19,3м.</t>
  </si>
  <si>
    <t xml:space="preserve">Гофрированый рукав Ду-80/16  На гидранты м/р"Алибекмола" и "Кожасай" </t>
  </si>
  <si>
    <t xml:space="preserve">Пожарный подземный гидрант   ГОСТ 8220-85   Н=1500  ТОО "Тебек" </t>
  </si>
  <si>
    <t>тройник  переходной  ПЭ  ф280/110мм . полипропиленовый материал на трубопроводы противопожарной сети</t>
  </si>
  <si>
    <t>Обжимной фланец  для труб из ПЭ ф110мм серия2800(Вelgicast)</t>
  </si>
  <si>
    <t>Обжимная муфта  для труб из ПЭ ф110мм серия 1800(Belgicast) На трубопроводы противопожарной сети</t>
  </si>
  <si>
    <t>Обжимная муфта  для труб из ПЭ a ф63мм серия 1800 (Belgicast) На трубопроводы противопожарной сети</t>
  </si>
  <si>
    <t>Обжимная муфта  для труб из ПЭ ф40мм серия2800(Вelgicast) На трубопроводы противопожарной сети</t>
  </si>
  <si>
    <t>Автомобильный искрогаситель ИСГ ТУ 3689-019-10524112-2001 Ду- 120 мм</t>
  </si>
  <si>
    <t>Автомобильный искрогаситель ИСГ ТУ 3689-019-10524112-2002  Ду- 150 мм</t>
  </si>
  <si>
    <t>Автомобильный искрогаситель ИСГ ТУ 3689-019-10524112-2003  Ду- 75 мм</t>
  </si>
  <si>
    <t>Автомобильный искрогаситель ИСГ ТУ 3689-019-10524112-2003  Ду- 80 мм</t>
  </si>
  <si>
    <t xml:space="preserve">вентили муфтовые для пробоотборников d-15 Ру-63 </t>
  </si>
  <si>
    <t xml:space="preserve">краны муфтовые трехходовые d-15 Ру-63 </t>
  </si>
  <si>
    <t>Тройник ст 12Х18Н10Т  2 "*2 "*2 "*3 ГОСТ 17376-2001</t>
  </si>
  <si>
    <t>Тройник ст 12Х18Н10Т Ду  32х32х32х3,2 ГОСТ 17376-2001</t>
  </si>
  <si>
    <t>Тройник 57х57х57х6   ГОСТ 17376-2001</t>
  </si>
  <si>
    <t>тройник ст 12Х18Н10Т  1 "х1 "х1 "х2,5 ГОСТ 17376-2001</t>
  </si>
  <si>
    <t>Тройник ст 12Х18Н10Т  3/4 "х3/4 "х3/4 "*2,5 ГОСТ 17376-2001</t>
  </si>
  <si>
    <t>Тройник ст 12Х18Н10Т 6 "*6"*6 "*6*3 ГОСТ 17376-2001</t>
  </si>
  <si>
    <t>Тройник 114*114*114*6       ГОСТ 17376-2001</t>
  </si>
  <si>
    <t>Тройник  Ø 159 * 159* 159 *6   ст.12Х18Н10Т  ГОСТ 17376-2001</t>
  </si>
  <si>
    <t>фланец воротниковый  Ø 6 "кл300  ст12Х18Н10Т</t>
  </si>
  <si>
    <t xml:space="preserve">Фторопласт кругляк Ø 60 мм </t>
  </si>
  <si>
    <t xml:space="preserve">Фторопласт кругляк Ø 80 мм </t>
  </si>
  <si>
    <t>Фторопласт лист б 20 мм</t>
  </si>
  <si>
    <t>Фторопласт лист б 10 мм</t>
  </si>
  <si>
    <t>Фторопласт лист б1 мм</t>
  </si>
  <si>
    <t>Шпилька в комплекте  с гайками М14*80 ст. 12Х18Н10Т</t>
  </si>
  <si>
    <t>Шпилька в комплекте  с гайками М10*80 ст. 12Х18Н10Т</t>
  </si>
  <si>
    <t>Шпилька в комплекте  с гайками М12*80 ст. 12Х18Н10Т</t>
  </si>
  <si>
    <t>Шпилька в комплекте  с гайками М16*100 ст. 20</t>
  </si>
  <si>
    <t>Шпилька в комплекте  с гайками М16*100 ст. 12Х18Н10Т</t>
  </si>
  <si>
    <t>Шпилька  в комплекте с гайками М16*110 ст. 20</t>
  </si>
  <si>
    <t>Шпилька в комплекте с гайками М20*160 ст.20</t>
  </si>
  <si>
    <t>Болт   с гайкой М-6х40 ГОСТ 1050-88 с гайкой ст. 12Х18Н10Т</t>
  </si>
  <si>
    <t>Болт   с гайкой М-8х45 ГОСТ 1050-88 с гайкой ст. 12Х18Н10Т</t>
  </si>
  <si>
    <t>Болт   с гайкой М-10х50 ГОСТ 1050-88 с гайкой ст. 12Х18Н10Т</t>
  </si>
  <si>
    <t>Болт   с гайкой М-14х70 ГОСТ 1050-88 с гайкой ст. 12Х18Н10Т</t>
  </si>
  <si>
    <t>Болт   с гайкой М-12х60 ГОСТ 1050-88 с гайкой ст. 12Х18Н10Т</t>
  </si>
  <si>
    <t>Болт  с гайкой М16*90 ст. 12Х18Н10Т</t>
  </si>
  <si>
    <t>Ремень АВО (ПХУ и УАО) GATES POLY CHAIN GT2  14MGT-4410 USA 337*24</t>
  </si>
  <si>
    <t>Рукав напорный с внутренней оплеткой Ø 20 резиновый, класса Б, с текстильным каркасом, ГОСТ 18698-79</t>
  </si>
  <si>
    <t>Рукав напорный с внутренней оплеткой Ø 25 резиновый, класса Б, с текстильным каркасом, ГОСТ 18698-79</t>
  </si>
  <si>
    <t>рукав Ду-32 мм  резиновый, класса Б, с текстильным каркасом, ГОСТ 18698-79</t>
  </si>
  <si>
    <t xml:space="preserve">Шланг для тренспартировки химиеатов  Ду-50 "HANSA FLEX WP 16 Bar EN 12115" с конц.соедин "CAM-LOCK" сталь SS. </t>
  </si>
  <si>
    <t>рукав Ду-15 мм  резиновый, класса Б, с текстильным каркасом, ГОСТ 18698-79</t>
  </si>
  <si>
    <t xml:space="preserve">металлорукав Ду-50 мм  из нержавеющей стали, с  каркасом, и ответными фланцами (по эскизу заказчика) </t>
  </si>
  <si>
    <t>Строп текстильный петлевой РД 24-СЗК-01-01  грузоподъемность 1тн; длина - 1,5 м; ширина ленты 30мм.</t>
  </si>
  <si>
    <t>Строп текстильный петлевой РД 24-СЗК-01-01  грузоподъемность 2 тн; длина - 2 м; ширина ленты 60мм.</t>
  </si>
  <si>
    <t>Строп текстильный петлевой РД 24-СЗК-01-01  грузоподъемность 5 тн; длина - 3 м; ширина ленты 150мм.</t>
  </si>
  <si>
    <t>комплект пластин цетровочных  TMAS-510</t>
  </si>
  <si>
    <t>ключ газовый №1</t>
  </si>
  <si>
    <t>ключ газовый №2</t>
  </si>
  <si>
    <t>ключ газовый №3</t>
  </si>
  <si>
    <t xml:space="preserve">набо плоских отверток (к-т 6) Wollschlager </t>
  </si>
  <si>
    <t xml:space="preserve">набор шистигранников метрических от 2 мм до 20мм  Wollschlager </t>
  </si>
  <si>
    <t>Приспособление  ПЦ-1М, для центровки насосных агрегатов (ТУ4344-005-04566595-2005)</t>
  </si>
  <si>
    <t>Дрель GBM Professional</t>
  </si>
  <si>
    <t>Шлифовочная машинка  BOSH Ø125</t>
  </si>
  <si>
    <t>Шлифовочная машинка  BOSH Ø180</t>
  </si>
  <si>
    <t>Герметик влаготермостойкий тюбик 250 гр.</t>
  </si>
  <si>
    <t>WD 40 multi-purpose / WD 40 многоцелевая жидкость удаления коррозии, очистка, смазка.Каталог Wollschlager № 69 100 500</t>
  </si>
  <si>
    <t>Клей  универсальный Loctite 7649</t>
  </si>
  <si>
    <t xml:space="preserve">Набор надфилей (комплект из 10 штук-160мм) пластмассовая ручка "STAYER" </t>
  </si>
  <si>
    <t xml:space="preserve">набор отверток  фигурных (6шт) Wollschlager </t>
  </si>
  <si>
    <t xml:space="preserve">Сменный нож  на станок  – инструментальная сталь / Replacement cutting blade Type –Tool steel </t>
  </si>
  <si>
    <t xml:space="preserve">Расходчик фланцев механический  марки FSM </t>
  </si>
  <si>
    <t>лом Wollschlager № 61 301 015</t>
  </si>
  <si>
    <t>искробезопасный накидной ударный ключ 75(50)мм Wollschlager № 59 808 301</t>
  </si>
  <si>
    <t>искробезопасный накидной ударный ключ 80(55)мм Wollschlager № 59 808 304</t>
  </si>
  <si>
    <t>искробезопасный накидной ударный ключ 85(60)мм Wollschlager № 59 808 307</t>
  </si>
  <si>
    <t>Набор рожково-накидных ключей от 5,5 до 34 (28 ключей) WURTH арт.0713.301.42</t>
  </si>
  <si>
    <t>Набор рожковых ключей от 3/8" до 11/4"  (12 ключей) WURTH арт.0713.303.41</t>
  </si>
  <si>
    <t>набор Ключей ударных от 24 до 50 мм  WURTH арт.0715.261.34</t>
  </si>
  <si>
    <t>бокорез</t>
  </si>
  <si>
    <t>плоскогубцы ZEBRA 180 мм</t>
  </si>
  <si>
    <t>Набор дюймовых головок 1/2" от 3/8" до 1 1/4" WURTH арт.0964.13.21</t>
  </si>
  <si>
    <t>Набор головок от 12мм до 46мм</t>
  </si>
  <si>
    <t>Кувалда 2000 гр искробезопасная</t>
  </si>
  <si>
    <t>Кувалда 3000 гр искробезопасная</t>
  </si>
  <si>
    <t>ключи разводные Cr-V,200/ БАРС артикл 15504</t>
  </si>
  <si>
    <t>Ключ разводной CrV, 200 мм// БАРС артикл 15508</t>
  </si>
  <si>
    <t>Молоток 300гр WURTH арт.0714.730.103</t>
  </si>
  <si>
    <t>Молоток слесарный цельнокованный с деревянной ручкой</t>
  </si>
  <si>
    <t>набор накидных ключей от 13мм до 41мм(звездочка)</t>
  </si>
  <si>
    <t>набор рожково-накидных ключей от 12мм до 46мм</t>
  </si>
  <si>
    <t>набор рожковых ключей от 8мм до 55</t>
  </si>
  <si>
    <t>набор сверел от 2мм до 14мм</t>
  </si>
  <si>
    <t xml:space="preserve"> Набор напильников и шаберов WURTH  из 9 предметов арт.0965.900.90</t>
  </si>
  <si>
    <t>Щётки металические 6-рядные с пластмассовой ручкой</t>
  </si>
  <si>
    <t>Уголок ∟ 50*50 ст20</t>
  </si>
  <si>
    <t>Уголок ∟ 63*63 ст20</t>
  </si>
  <si>
    <t>лист НЖ ст12Х18Н10Т</t>
  </si>
  <si>
    <t>Швеллер 12 ГОСТ 8240-89</t>
  </si>
  <si>
    <t>Сетка нержавейка 1*1 мм</t>
  </si>
  <si>
    <t xml:space="preserve"> Сетка латунная с ячейками 0,08 мм </t>
  </si>
  <si>
    <t>Труба б/ш электросварная Ø 1/2"*3 ст20</t>
  </si>
  <si>
    <t>Труба б/ш электросварная Ø 25*3 ст12Х18Н10Т</t>
  </si>
  <si>
    <t>Труба б/ш электросварная Ø 57*3 ст12Х18Н10Т</t>
  </si>
  <si>
    <t>Труба б/ш электросварная Ø 6 "*6 ст12Х18Н10Т</t>
  </si>
  <si>
    <t>Диск отрезной Ø 125</t>
  </si>
  <si>
    <t>Диск отрезной Ø 180</t>
  </si>
  <si>
    <t>Диск отрезной Ø 230</t>
  </si>
  <si>
    <t>Диск шлифовальный  Ø 125</t>
  </si>
  <si>
    <t>Диск шлифовальный  Ø 180</t>
  </si>
  <si>
    <t>абразивный заточной круг Д400*32*127 (Зеленый)</t>
  </si>
  <si>
    <t>Бумага наждачная "0"</t>
  </si>
  <si>
    <t>Бумага наждачная "2"</t>
  </si>
  <si>
    <t>Бумага наждачная "3"</t>
  </si>
  <si>
    <t>Удлинитель электрический 220В (50м)</t>
  </si>
  <si>
    <t>Электроды УОНИ 13/55 3мм</t>
  </si>
  <si>
    <t>Электроды УОНИ 13/55 4мм</t>
  </si>
  <si>
    <t>Электроды ЛБ 2,6мм</t>
  </si>
  <si>
    <t>Электроды ЛБ 3,2мм</t>
  </si>
  <si>
    <t>Электроды ОКА 61.35 НЖ - 3мм</t>
  </si>
  <si>
    <t>Проволка для аргонной сварки Св-08Г2С</t>
  </si>
  <si>
    <t>Проволка для аргонной сварки Св-08ГС</t>
  </si>
  <si>
    <t>Проволка для аргонной сварки Св-02Х18Н9Т</t>
  </si>
  <si>
    <t>ножовка по дереву 450 ммм, 11-12 TPI закал. Зуб 3_D 2-х компл. ручка PIRANHA (24103) GROSS</t>
  </si>
  <si>
    <t>топор с ручкой</t>
  </si>
  <si>
    <t>ножовка по металлу</t>
  </si>
  <si>
    <t>Полотно по металлу</t>
  </si>
  <si>
    <t>тиски слесарные ТСС-140</t>
  </si>
  <si>
    <t>тиски слесарные ТСМ-250</t>
  </si>
  <si>
    <t>оправка/конус 7:24 №40 (D16) для торцовых фрез (для модели 6К82Ш)</t>
  </si>
  <si>
    <t>оправка/конус 7:24 №40 (D122) для торцовых фрез(для модели 6К82Ш)</t>
  </si>
  <si>
    <t>оправка/конус 7:24 №40 (D27) для торцовых фрез(для модели 6К82Ш)</t>
  </si>
  <si>
    <t>оправка/конус 7:24 №40 (D32) для торцовых фрез(для модели 6К82Ш)</t>
  </si>
  <si>
    <t>оправка/конус 7:24 №50 (D40) для торцовых фрез(для модели 6К82Ш)</t>
  </si>
  <si>
    <t>Ключ торцовый ДПО 10.00-88  (для модели 6К82Ш)</t>
  </si>
  <si>
    <t>Втулка переходная конус 7:24№50 на конус морзе 5 (для модели 6К82Ш)</t>
  </si>
  <si>
    <t>Втулка переходная конус 7:24№50 на конус морзе 4 (для модели 6К82Ш)</t>
  </si>
  <si>
    <t>Втулка переходная конус 7:24№50 на конус морзе №3 и №2 (для модели 6К82Ш)</t>
  </si>
  <si>
    <t>Втулка переходная конус 7:24№50 на конус морзе №1 (для модели 6К82Ш)</t>
  </si>
  <si>
    <t>Патрон цанговый (с комплектом цанг D 4, 5, 6, 8, 10, 12)</t>
  </si>
  <si>
    <t>тиски станочные поворотные с ручным приводом (7200-0220-02)</t>
  </si>
  <si>
    <t>Универсальная делительная головка (УДГ-Д250) (для модели 6К82Ш)</t>
  </si>
  <si>
    <t>Накладная долбёжная головка (для модели 6К82Ш)</t>
  </si>
  <si>
    <t>токарный резец отрезной с оправкой 16*16мм;  победит марки Т5 К10</t>
  </si>
  <si>
    <t>токарный резец резьбовой с оправкой 16*16мм;  победит марки Т5 К10</t>
  </si>
  <si>
    <t>токарный резец резьбовой-внутрений  с оправкой 16*16мм;  победит марки Т5 К10</t>
  </si>
  <si>
    <t>токарный резец проходной  с оправкой 16*16мм;  победит марки Т5 К10</t>
  </si>
  <si>
    <t>токарный резец проходной-отогнутый  с оправкой 16*16мм;  победит марки Т5 К10</t>
  </si>
  <si>
    <t>токарный резец проходной-упорный  с оправкой 16*16мм;  победит марки Т5 К10</t>
  </si>
  <si>
    <t>токарный резец торцовый  с оправкой 16*16мм;  победит марки Т5 К10</t>
  </si>
  <si>
    <t>токарный резец расточный-упорный  с оправкой 16*16мм;  победит марки Т5 К10</t>
  </si>
  <si>
    <t>токарный резец расточный-отогнутый  с оправкой 16*16мм;  победит марки Т5 К10</t>
  </si>
  <si>
    <t>метчик метрический М5 (к-т №1 и №2)</t>
  </si>
  <si>
    <t>метчик метрический М6 -(к-т №1 и №2)</t>
  </si>
  <si>
    <t>метчик метрический М7 -(к-т №1 и №2)</t>
  </si>
  <si>
    <t>метчик метрический М8 -(к-т №1 и №2)</t>
  </si>
  <si>
    <t>метчик метрический М10 -(к-т №1 и №2)</t>
  </si>
  <si>
    <t>метчик метрический М12 -(к-т №1 и №2)</t>
  </si>
  <si>
    <t>метчик метрический М14*1,5 -(к-т №1 и №2)</t>
  </si>
  <si>
    <t>метчик метрический М16 -(к-т №1 и №2)</t>
  </si>
  <si>
    <t>метчик метрический М16*1,5 -(к-т №1 и №2)</t>
  </si>
  <si>
    <t>метчик метрический М18 -(к-т №1 и №2)</t>
  </si>
  <si>
    <t>метчик метрический М18*1,5 -(к-т №1 и №2)</t>
  </si>
  <si>
    <t>метчик метрический М20 -(к-т №1 и №2)</t>
  </si>
  <si>
    <t>метчик метрический М20*1,5  -(к-т №1 и №2)</t>
  </si>
  <si>
    <t>лерка метрическая М5</t>
  </si>
  <si>
    <t>лерка метрическая М6</t>
  </si>
  <si>
    <t>лерка метрическая М8</t>
  </si>
  <si>
    <t>лерка метрическая М10</t>
  </si>
  <si>
    <t>лерка метрическая М12</t>
  </si>
  <si>
    <t>лерка метрическая М14</t>
  </si>
  <si>
    <t>лерка метрическая М16</t>
  </si>
  <si>
    <t>лерка метрическая М16*1,5</t>
  </si>
  <si>
    <t>лерка метрическая М18</t>
  </si>
  <si>
    <t>лерка метрическая М18*1,5</t>
  </si>
  <si>
    <t>лерка метрическая М20*1,5</t>
  </si>
  <si>
    <t>лерка метрическая М20</t>
  </si>
  <si>
    <t>Сверло с хвостовиком под конус морзе  11 мм</t>
  </si>
  <si>
    <t>Сверло с хвостовиком под конус морзе 12 мм</t>
  </si>
  <si>
    <t>Сверло с хвостовиком под конус морзе 13 мм</t>
  </si>
  <si>
    <t>Сверло с хвостовиком под конус морзе 14 мм</t>
  </si>
  <si>
    <t>Сверло с хвостовиком под конус морзе 14,5 мм</t>
  </si>
  <si>
    <t>Сверло с хвостовиком под конус морзе 15 мм</t>
  </si>
  <si>
    <t>Сверло с хвостовиком под конус морзе 16 мм</t>
  </si>
  <si>
    <t>Сверло с хвостовиком под конус морзе 16,5 мм</t>
  </si>
  <si>
    <t>Сверло с хвостовиком под конус морзе 18 мм</t>
  </si>
  <si>
    <t>Сверло с хвостовиком под конус морзе 20 мм</t>
  </si>
  <si>
    <t>Насос НМШ 5-25-4,0/4 1,5 кВт 1500 об/мин</t>
  </si>
  <si>
    <t>вентилятор АВО  Fan Model 1036 / 073 - U0-A/36R - VE-4-8-5      96 inch (8 ft); diameter Class 10000HD series 36 fan rotor with 5 EC VE blades serial number F207752</t>
  </si>
  <si>
    <t xml:space="preserve">Осевой вентилятор ВО16-310  №6,3  с электродвигателем 2,2 кВт АИР90L4 </t>
  </si>
  <si>
    <t xml:space="preserve">ветроуказатели </t>
  </si>
  <si>
    <t>Алюминевая пудра</t>
  </si>
  <si>
    <t>Краска НЦ-132 голубая по металлу для наружных работ, объем банки-1,7 кг</t>
  </si>
  <si>
    <t>Краска желтая НЦ-132 по металлу для наружных работ, объем банки-1,7 кг</t>
  </si>
  <si>
    <t>Краска зеленая НЦ-132 по металлу для наружных работ, объем банки-1,7 кг</t>
  </si>
  <si>
    <t>Краска красная НЦ-132 по металлу для наружных работ, объем банки-1,7 кг</t>
  </si>
  <si>
    <t>Краска черная НЦ-132 по металлу для наружных работ, объем банки-1,7 кг</t>
  </si>
  <si>
    <t>Краска белая НЦ-132 по металлу для наружных работ, объем банки-1,7 кг</t>
  </si>
  <si>
    <t>Краска серая НЦ-132 по металлу для наружных работ, объем банки-1,7 кг</t>
  </si>
  <si>
    <t>грунтовка</t>
  </si>
  <si>
    <t>Растворитель 646 для красок по металлу 0,5 литр</t>
  </si>
  <si>
    <t>Валики малярные средние-100-150 мм (материал шубок велюр)</t>
  </si>
  <si>
    <t>Ведро оцинкованное 12л</t>
  </si>
  <si>
    <t>Вилы с черенками</t>
  </si>
  <si>
    <t>Грабли с черенками</t>
  </si>
  <si>
    <t>Кисти покрасочные со смешанной щетиной, плоские, шириной 3 дюйма</t>
  </si>
  <si>
    <t>кисть покрасочная L-100мм</t>
  </si>
  <si>
    <t>Лопата совковая</t>
  </si>
  <si>
    <t>Лопата штыковая с черенком</t>
  </si>
  <si>
    <t>Рулетка с лотом- 5 м</t>
  </si>
  <si>
    <t>Тяпки с черенками</t>
  </si>
  <si>
    <t>Фонарь взрывозащитного исполнения "Дюраселл"</t>
  </si>
  <si>
    <t xml:space="preserve"> насос погружной, тип ГНОМ 16-16, мощность 220/380В</t>
  </si>
  <si>
    <t>Черенки для лопат</t>
  </si>
  <si>
    <t>Ветошь  рулонная</t>
  </si>
  <si>
    <t>Веник чилижный</t>
  </si>
  <si>
    <t>Войлок технический</t>
  </si>
  <si>
    <t>ведро пластмассовое 10 л</t>
  </si>
  <si>
    <t>Щетка для уборки, бытовой</t>
  </si>
  <si>
    <t>замок навесной</t>
  </si>
  <si>
    <t>канат пеньковый, Ду-16 мм</t>
  </si>
  <si>
    <t xml:space="preserve">метршток МШС-4,5 </t>
  </si>
  <si>
    <t>Пластмассовые лопаты  "Витязь" для уборки снега с алюминевыми черенками  и  накладкой, 380х365 мм</t>
  </si>
  <si>
    <t>9412 ААВ 0015</t>
  </si>
  <si>
    <t>Кольцо (прокладка) рабочего колеса  9410А02300К</t>
  </si>
  <si>
    <t>Механическое уплотнение РДУ-0349-16921</t>
  </si>
  <si>
    <t>815 А 02504 02 Т50200</t>
  </si>
  <si>
    <t>815 A 02018 02 T51300</t>
  </si>
  <si>
    <t>Кольцо  806 A 01945 01 R51200</t>
  </si>
  <si>
    <t>Рабочее колесо 805 D 04658 00 D12201</t>
  </si>
  <si>
    <t>Кольцо   806 A 01418 01 R51200</t>
  </si>
  <si>
    <t>Кольцо  808 A 01943 01 R51200</t>
  </si>
  <si>
    <t>Кольцо  808 A 01412 09 R51200</t>
  </si>
  <si>
    <t>Прокладка  815 B 01181 14 R20500</t>
  </si>
  <si>
    <t>Сужающая втулка 847 С 13070 01 D21400</t>
  </si>
  <si>
    <t>Радиальный подшипник  9608X 021501</t>
  </si>
  <si>
    <t>Упорный подшипник  9608X731416</t>
  </si>
  <si>
    <t>Бронзовое кольцо 817 B 02227 17 J11600</t>
  </si>
  <si>
    <t>Механическое уплотнение СОВ-0700 John Crane   Type 1648-2,  Code C2A1A23  (СО-0700-16871)</t>
  </si>
  <si>
    <t>Радиальный подшипник  п. №9010118</t>
  </si>
  <si>
    <t>Упорный подшипник  9010175</t>
  </si>
  <si>
    <t xml:space="preserve">Лабиринтное уплотнение – передн.  6769432  </t>
  </si>
  <si>
    <t>Лабиринтное уплотнение – задн.  6769423</t>
  </si>
  <si>
    <t>Прокладка корпуса   9156180</t>
  </si>
  <si>
    <t>Уплотнительное кольцо  1404740</t>
  </si>
  <si>
    <t>Внутренне пружинное кольцо 9714517</t>
  </si>
  <si>
    <t xml:space="preserve">мех.уплотнение вращаюаяся часть в сборе (картер) 6767364 </t>
  </si>
  <si>
    <t>Прокладка сальника 9154766</t>
  </si>
  <si>
    <t>муфта ДМ-6-2-88307</t>
  </si>
  <si>
    <t>сальник 1765480</t>
  </si>
  <si>
    <t xml:space="preserve">мех уплотнение основное 6764776( Аналог CKB 05-40 - А85379) </t>
  </si>
  <si>
    <t>рабочее колесо 1286388</t>
  </si>
  <si>
    <t>Втулка вала 1768450</t>
  </si>
  <si>
    <t>Уплотнение  маслосъемное 94111000103</t>
  </si>
  <si>
    <t>Пружина клапана  334 В 06347 01 D81201</t>
  </si>
  <si>
    <t xml:space="preserve">Набивка сальника МС-510 , 8x8мм. </t>
  </si>
  <si>
    <t>Плунжер 353 В 08378 09 R51200</t>
  </si>
  <si>
    <t>Седло клапана 322 В 08090 00 F21501</t>
  </si>
  <si>
    <t>Конический подшипник 9610BECA041</t>
  </si>
  <si>
    <t>Сальник 338 B 08393 02F21500</t>
  </si>
  <si>
    <t>Стопорное кольцо плунжера 9125D3290BH</t>
  </si>
  <si>
    <t>Подшипник шатуна 116 B 08299 00 R15600</t>
  </si>
  <si>
    <t>Прокладка 623 A 06195 01 U51100</t>
  </si>
  <si>
    <t>Палец шатуна 119 A07967 00 C21701</t>
  </si>
  <si>
    <t>Шатун в сборе</t>
  </si>
  <si>
    <t>Уплотнение маслосъемное 94111000103</t>
  </si>
  <si>
    <t>Уплотнение коленвала 94111000127</t>
  </si>
  <si>
    <t>Клапан 320 В 07922 00 F11505</t>
  </si>
  <si>
    <t>Седло клапана 322 В 08249 00 F21501</t>
  </si>
  <si>
    <t>Пружина клапана 334 В 07176 15 D81201</t>
  </si>
  <si>
    <t>Прокладка- корпус сальника 622 В 06475 04 R20501</t>
  </si>
  <si>
    <t>Стакан подшипника 9610BECA041</t>
  </si>
  <si>
    <t>Шатун в сборе 118792</t>
  </si>
  <si>
    <t>Сальник 338 B 08392 01 F21501</t>
  </si>
  <si>
    <t>Воротник сальника 339 B 06697 03 A41400</t>
  </si>
  <si>
    <t>Прокладка 24W1105</t>
  </si>
  <si>
    <t>Кольцевое уплотнение1,062 X 1,187 X 0,070 2400614</t>
  </si>
  <si>
    <t>Кольцевое уплотнение 0,139 X 3,984 X 4,262 20W1295</t>
  </si>
  <si>
    <t xml:space="preserve">Кольцевое уплотнение 0,125 X 4,250 X 4,500 20W1472                  </t>
  </si>
  <si>
    <t>Лабиринтное уплотнение  24W1082</t>
  </si>
  <si>
    <t>Лабиринтное уплотнение 24W1084</t>
  </si>
  <si>
    <t>Подшипник радиальный 23W0157</t>
  </si>
  <si>
    <t>Подшипник упорный 23W0156</t>
  </si>
  <si>
    <t>Рабочее колесо 02W1487</t>
  </si>
  <si>
    <t xml:space="preserve">Уплотнение подшипника SCE 35 RAD BZ  парт. № SCX18000001 </t>
  </si>
  <si>
    <t xml:space="preserve">Уплотнение подшипника SCE 35 AX BZ парт. № SCX18000002 </t>
  </si>
  <si>
    <t>Радиальный подшипник парт №1012371</t>
  </si>
  <si>
    <t>Упорный подшипник парт №5000471</t>
  </si>
  <si>
    <t>Вкладыш  парт № SCX22000008</t>
  </si>
  <si>
    <t>Компенсирующее кольцо рабочего колеса  парт №2028369</t>
  </si>
  <si>
    <t>Торцевое уплотнение  СОВ-0500-16904</t>
  </si>
  <si>
    <t>рабочее колесо 2028396</t>
  </si>
  <si>
    <t>Компенсирующее кольцо корпуса парт № 2028368</t>
  </si>
  <si>
    <t>Прокладка GK01UT03</t>
  </si>
  <si>
    <t>Кольцевое уплотнение 14-199UC</t>
  </si>
  <si>
    <t>Кольцевое уплотнение 14-161UM</t>
  </si>
  <si>
    <t>Кольцо 14-069UM</t>
  </si>
  <si>
    <t>Втулка  SL01UT03DB1</t>
  </si>
  <si>
    <t>подшипник  2MM308WICRDUL</t>
  </si>
  <si>
    <t>Уплотнительное кольцо  RJ09UT01RJ</t>
  </si>
  <si>
    <t>Механическое уплотнение SE04UT15RA11UС</t>
  </si>
  <si>
    <t>подшипник 2MM306WICR</t>
  </si>
  <si>
    <t>Прокладка GK01UT01</t>
  </si>
  <si>
    <t>Механическое уплотнение Р2-77 оригинал SE04UT12M1D7UM</t>
  </si>
  <si>
    <t>Высокооборотный вал в сборе PG02UT06</t>
  </si>
  <si>
    <t>Шарикоподшипник 21-033</t>
  </si>
  <si>
    <t>Турбина JM01UT09DBC4591</t>
  </si>
  <si>
    <t>Подшипник парт №68000367</t>
  </si>
  <si>
    <t>Прокладка 1/32 936   парт№ 60000820</t>
  </si>
  <si>
    <t>Подшипник SKF7209 BECB  парт№ 68000492</t>
  </si>
  <si>
    <t>Кольцо11 3/4Х12Х1/4 550    парт № 60000719</t>
  </si>
  <si>
    <t>Кольцо парт №60000696</t>
  </si>
  <si>
    <t>Прокладка 937  парт№ 60002210</t>
  </si>
  <si>
    <t>Кольцо парт№ 60002366</t>
  </si>
  <si>
    <t>Кольцо парт №60000667</t>
  </si>
  <si>
    <t>торцовое уплотнение СО-0317-16917</t>
  </si>
  <si>
    <t>Механическое уплотнение РО-0450 -17088 № чертежа по пасп. 23000</t>
  </si>
  <si>
    <t>Подшипник SKF7309 BЕСВР  с полиамидным сепаратором 26300</t>
  </si>
  <si>
    <t>Втулка подшипника 35100</t>
  </si>
  <si>
    <t>Втулка подшипника 35300</t>
  </si>
  <si>
    <t xml:space="preserve">Корпус подшипника  35600 </t>
  </si>
  <si>
    <t>Корпус подшипника  35601</t>
  </si>
  <si>
    <t>Масляное уплотнение D.E 500001</t>
  </si>
  <si>
    <t>Масляное уплотнение N.D.E  500002</t>
  </si>
  <si>
    <t>Прокладка 51100</t>
  </si>
  <si>
    <t>Прокладка 51301</t>
  </si>
  <si>
    <t>Прокладка 51302</t>
  </si>
  <si>
    <t>Прокладка 51400</t>
  </si>
  <si>
    <t>Прокладка 51500</t>
  </si>
  <si>
    <t>Прокладка 68200</t>
  </si>
  <si>
    <t>Кольцо 52300</t>
  </si>
  <si>
    <t>оболочка 35601</t>
  </si>
  <si>
    <t>Рабочее колесо 316SS  поз. по черт 101</t>
  </si>
  <si>
    <t>Шпонка рабочего колеса 316SS  поз. по черт178</t>
  </si>
  <si>
    <t>Шпонка первой ступени 316SS  поз. по черт 178 Е</t>
  </si>
  <si>
    <t>Шпонка SLV 316SS  поз. по черт 401</t>
  </si>
  <si>
    <t>Упорный шарикоподшипник   поз. по черт 409</t>
  </si>
  <si>
    <t>Кольцевой уплотнитель E-P-R  поз. по черт412 F</t>
  </si>
  <si>
    <t>Кольцевой уплотнитель E-P-R  поз. по черт 412H</t>
  </si>
  <si>
    <t>Кольцевой уплотнитель E-P-R  поз. по черт 412K</t>
  </si>
  <si>
    <t>Вкладыш подшипника Carbon Graphite, Nickel Impre  поз. по черт 197 A</t>
  </si>
  <si>
    <t xml:space="preserve">Стабилизационная втулка Austenitic Ferritic ASTM A276  поз. по черт310 </t>
  </si>
  <si>
    <t xml:space="preserve">Механическое промежуточное уплотнение РКВ-0476-А84459 Austenitic Ferritic ASTM A277  поз. по черт 383 </t>
  </si>
  <si>
    <t>E-P-R  поз. по черт 496A Кольцевой уплотнитель (поворотный отвод)</t>
  </si>
  <si>
    <t>Кольцевой уплотнитель E-P-R поз. по черт 497D</t>
  </si>
  <si>
    <t>Гайка 316SS  поз. по черт 304</t>
  </si>
  <si>
    <t xml:space="preserve">Направляющий аппарат 22CR-5NI-MO-N ASTM A890 GR 4A  поз. по черт 274 </t>
  </si>
  <si>
    <t>Рабочее колесо IMPFINAL</t>
  </si>
  <si>
    <t>Масляный фильтр  22-362</t>
  </si>
  <si>
    <t>Уплотнение 936А, № по каталогу 14-087UD</t>
  </si>
  <si>
    <t xml:space="preserve">Уплотнение 936F, № по каталогу 14-052UD </t>
  </si>
  <si>
    <t xml:space="preserve">Уплотнение 936G, № по каталогу 14-054UD </t>
  </si>
  <si>
    <t xml:space="preserve">Уплотнение 936H, № по каталогу 14-055UD </t>
  </si>
  <si>
    <t xml:space="preserve">Уплотнение 936J, № по каталогу 14-009UD </t>
  </si>
  <si>
    <t>Уплотнение 936K, № по каталогу 14-053UС</t>
  </si>
  <si>
    <t xml:space="preserve">Уплотнение 936P, № по каталогу 14-055UС </t>
  </si>
  <si>
    <t xml:space="preserve">Уплотнение 936Т, № по каталогу 14-040UС </t>
  </si>
  <si>
    <t xml:space="preserve">Уплотнение 936U, № по каталогу 14-005UD </t>
  </si>
  <si>
    <t xml:space="preserve">Уплотнение 936V, № по каталогу 14-035UD </t>
  </si>
  <si>
    <t>подшипник скольжения верхний  BE 09AB04</t>
  </si>
  <si>
    <t>Подшипник скольжения нижний E-BE- 09AB04</t>
  </si>
  <si>
    <t>Стопор уплотнения  SP 01AB09DB</t>
  </si>
  <si>
    <t xml:space="preserve"> Уплотнение вала SP 01AA01</t>
  </si>
  <si>
    <t>Масленный насос PU 01 AB02</t>
  </si>
  <si>
    <t xml:space="preserve"> Уплотнение  SE 04AA01</t>
  </si>
  <si>
    <t>Уплотнение  редуктора SE 04AA53 G</t>
  </si>
  <si>
    <t>Мех.уплотнение в сборе с прокладаками и уплотнениями PKB-0254 (SE04AA12G(60A))</t>
  </si>
  <si>
    <t>Пружина  масленного насоса  SP 07AB01</t>
  </si>
  <si>
    <t>вращающийся торец RJ09AA02RE</t>
  </si>
  <si>
    <t>вращающийся торец RJ09AA33REA</t>
  </si>
  <si>
    <t>Уплотнение камеры SP01AA10DB</t>
  </si>
  <si>
    <t>Кольцо № по каталогу 60000212</t>
  </si>
  <si>
    <t>Подшипник SKF 7210BECBPZZ № па каталогу 68000483</t>
  </si>
  <si>
    <t>Подшипник RTR 4511 6X1 1/4 113 № по каталогу 42000055</t>
  </si>
  <si>
    <t>Кольцо № по каталогу 60000219</t>
  </si>
  <si>
    <t>Кольцо № по каталогу 60002366</t>
  </si>
  <si>
    <t>Кольцо № по каталогу 60000618</t>
  </si>
  <si>
    <t>Рабочее колесо 32000168</t>
  </si>
  <si>
    <t>Прокладка 60000762</t>
  </si>
  <si>
    <t>Прокладка 60000820</t>
  </si>
  <si>
    <t>Прокладка 6002210</t>
  </si>
  <si>
    <t>Прокладка 68000483</t>
  </si>
  <si>
    <t>Прокладка 69000470</t>
  </si>
  <si>
    <t>Прокладка 60001083</t>
  </si>
  <si>
    <t>Лабиринтное уплотнение № по каталогу 61000295</t>
  </si>
  <si>
    <t>Лабиринтное уплотнение № по каталогу 61000294</t>
  </si>
  <si>
    <t>Дистанционная втулка</t>
  </si>
  <si>
    <t>Прокладка SCX180000001</t>
  </si>
  <si>
    <t>Прокладка SCX180000002</t>
  </si>
  <si>
    <t>Прокладка SCX45000002</t>
  </si>
  <si>
    <t>Прокладка SCX45000009</t>
  </si>
  <si>
    <t>Прокладка 6006666</t>
  </si>
  <si>
    <t>подшипник 50000471</t>
  </si>
  <si>
    <t>кольцо 2029585</t>
  </si>
  <si>
    <t>кольцо 2029586</t>
  </si>
  <si>
    <t>рабочее колесо 2029588</t>
  </si>
  <si>
    <t>подшипник 1012371</t>
  </si>
  <si>
    <t>РДТ2-0500 - 16861</t>
  </si>
  <si>
    <t>прокладка 200022106</t>
  </si>
  <si>
    <t>Вкладыш 60000262</t>
  </si>
  <si>
    <t>Радиальный подшипник SKF 5307APNR 23W0157</t>
  </si>
  <si>
    <t>Упорный подшипник SKF 6208C3   23W0156</t>
  </si>
  <si>
    <t>Кольцевое уплотнение 20W1489</t>
  </si>
  <si>
    <t>Лабиринтное уплотнение 24W1082</t>
  </si>
  <si>
    <t>Кольцо № по каталогу  20W1295</t>
  </si>
  <si>
    <t>мягкое соединение (уплотнение - звездочкой) 7Н</t>
  </si>
  <si>
    <t>рабочее колесо 02W1491</t>
  </si>
  <si>
    <t>Кольцо № по каталогу  20W1472</t>
  </si>
  <si>
    <t>Прокладка корпуса 24W1105</t>
  </si>
  <si>
    <t>Кольцо 2400614</t>
  </si>
  <si>
    <t>Шарикоподшипник SKF 7304В, шарикоподшипник SKF 6304  STEEL 263</t>
  </si>
  <si>
    <t>Механическое уплотнение РО-0190-17064   EBPIL P13 C/SIC CART SEAL 3 чер. Ориг. 230</t>
  </si>
  <si>
    <t>Рабочее колесо ST ST ASTM A351 GR CF3M 151</t>
  </si>
  <si>
    <t>Прокладка муфты NON ASBESTOS FERROLITE NAM37 515</t>
  </si>
  <si>
    <t>Масляное уплотнение NITRILE RUBER WITH SPRING 500.1</t>
  </si>
  <si>
    <t>Кольцо NITRILE RUBER 523</t>
  </si>
  <si>
    <t>Прокладка крышки корпуса NON ASBESTOS FERROLITE NAM37 511</t>
  </si>
  <si>
    <t>Проклалдка рабочего колеса NON ASBESTOS FERROLITE NAM37 682</t>
  </si>
  <si>
    <t>Кольцо NITRILE RUBER   525.1</t>
  </si>
  <si>
    <t>Кольцо NITRILE RUBER   525.2</t>
  </si>
  <si>
    <t xml:space="preserve"> кольцо MS IS 1079-ST 34/ASTM A570-40 209</t>
  </si>
  <si>
    <t>Упорный подшипник Р00089908</t>
  </si>
  <si>
    <t>Подшипниковая втулка Р00087420</t>
  </si>
  <si>
    <t>Дистанционная втулка P00087442</t>
  </si>
  <si>
    <t>Кольцо стопорное P00961916</t>
  </si>
  <si>
    <t>Втулка подшипника   P00087444</t>
  </si>
  <si>
    <t>Наружный магнитный привод Р00094002</t>
  </si>
  <si>
    <t>Внутренний магнитный привод Р00961963</t>
  </si>
  <si>
    <t>Эластичные звездочки № позиции по чертежу 130   парт№  ГХ741121.001-54</t>
  </si>
  <si>
    <t xml:space="preserve">кольцо ВНД 711141.096-84 произв Россия </t>
  </si>
  <si>
    <t xml:space="preserve">кольцо АХИ 754176.010-84 произв Россия </t>
  </si>
  <si>
    <t xml:space="preserve">кольцо ВНД 711141.137-84 произв Россия </t>
  </si>
  <si>
    <t xml:space="preserve">кольцо ВНД 711141.138-84 произв Россия </t>
  </si>
  <si>
    <t xml:space="preserve">кольцо 165-175-46 ГОСТ 9833-73 В14НТА произв Россия  </t>
  </si>
  <si>
    <t xml:space="preserve">кольцо 170-175-36 ГОСТ 9833-73 В14НТА произв Россия </t>
  </si>
  <si>
    <t xml:space="preserve">кольцо АХИ 754176.010-84.04 произв Россия </t>
  </si>
  <si>
    <t>крыльчатка (рабочее колесо)    ВНД. 723538/041-34 № чертежа 19</t>
  </si>
  <si>
    <t xml:space="preserve">манжеты  парт№  ГХИ 754171.003-84 произв Россия </t>
  </si>
  <si>
    <t xml:space="preserve">индикатор ВНД 305441.001-61 произв Россия </t>
  </si>
  <si>
    <t>подшипник 5309 произв Германия</t>
  </si>
  <si>
    <t>Подшипник  6307 2Z произв Германия</t>
  </si>
  <si>
    <t>подшипник 6308 ZZE произв Германия</t>
  </si>
  <si>
    <t xml:space="preserve">манжета ВНД.754171.033-84 произв Россия </t>
  </si>
  <si>
    <t>Роликовый подшипник 01016709</t>
  </si>
  <si>
    <t>Шарикопдшиник 01003379</t>
  </si>
  <si>
    <t>Прокладка 00598752</t>
  </si>
  <si>
    <t>Прокладка 00597927</t>
  </si>
  <si>
    <t>Прокладка 00598503</t>
  </si>
  <si>
    <t>Прокладка 00597921</t>
  </si>
  <si>
    <t>Прокладка 00598005</t>
  </si>
  <si>
    <t>Прокладка 00598011</t>
  </si>
  <si>
    <t>Уплотнительное кольцо 01907836</t>
  </si>
  <si>
    <t>Уплотнение вала 01016376</t>
  </si>
  <si>
    <t>Механическое уплотнение 00653291</t>
  </si>
  <si>
    <t>Компрессионное кольцо 00475993</t>
  </si>
  <si>
    <t>Уплотнительное кольцо 00465972</t>
  </si>
  <si>
    <t>Корпус насоса  00731542</t>
  </si>
  <si>
    <t>Гайка рабочего колеса  00442512</t>
  </si>
  <si>
    <t>Компенсационное кольцо 00610456</t>
  </si>
  <si>
    <t>Секционный двигатель 80-1</t>
  </si>
  <si>
    <t>Торцовое уплотенние двигателя 433.01</t>
  </si>
  <si>
    <t>Торцовое уплотение насоса 433.02</t>
  </si>
  <si>
    <t>Щелевое кольцо 502</t>
  </si>
  <si>
    <t>Радиальное кольцовое уплотнение 421.01</t>
  </si>
  <si>
    <t>Ротор 818</t>
  </si>
  <si>
    <t>Кабельный ввод 834</t>
  </si>
  <si>
    <t>Подшипник качения 320</t>
  </si>
  <si>
    <t>Радиальный шариковый подшипник 321.01</t>
  </si>
  <si>
    <t>Радиальный шариковый подшипник 321.02</t>
  </si>
  <si>
    <t>Радиальный шариковый подшипник 322</t>
  </si>
  <si>
    <t>Уплотнительное кольцо 411.03</t>
  </si>
  <si>
    <t>Уплотнительное кольцо 412.02</t>
  </si>
  <si>
    <t>Уплотнительное кольцо 412.03</t>
  </si>
  <si>
    <t>Уплотнительное кольцо 412.04</t>
  </si>
  <si>
    <t>Уплотнительное кольцо 412.07</t>
  </si>
  <si>
    <t>Уплотнительное кольцо 412.15</t>
  </si>
  <si>
    <t>Уплотнительное кольцо 412.16</t>
  </si>
  <si>
    <t>Уплотнительное кольцо 412.33</t>
  </si>
  <si>
    <t>Уплотнительное кольцо 412.34</t>
  </si>
  <si>
    <t>Filter element (фильтрующий элемент) 100006374</t>
  </si>
  <si>
    <t>Oil filter cartridge (масляный фильтр) А04425274</t>
  </si>
  <si>
    <t>Lubricant supply MLS120 (маслянный фильтр) 100010182</t>
  </si>
  <si>
    <t>Air -oil separ. element  элемент сепаратор воздушно-масляного фильтра 100005424</t>
  </si>
  <si>
    <t>сальник  фильтра А93196700</t>
  </si>
  <si>
    <t>Мягкое соединение  100006944</t>
  </si>
  <si>
    <t xml:space="preserve">Сервисный набор CK 8175-1  </t>
  </si>
  <si>
    <t>MLS cartridg 120 / Картридж смазки электродвигателя MLS 120   SCWG4000-120</t>
  </si>
  <si>
    <t xml:space="preserve">Prefilter Type HFN045 P / Предварительный фильтр Type HFN045 P </t>
  </si>
  <si>
    <t>MicrofilterHFN 045 S / Микрофильтр HFN 045 S</t>
  </si>
  <si>
    <t>Activated carbon filter HFN 045 С / Фильтр с активированным углем HFN 045 С</t>
  </si>
  <si>
    <t>Solinoid valve drain / Солиноидный дренажный клапан 0101775001</t>
  </si>
  <si>
    <t>Desiccant pacKs KE-MT60DESMIX / Влагопоглатительные пакеты  KE-MT60DESMIX  921140000060</t>
  </si>
  <si>
    <t xml:space="preserve">Картридж фильтра  2050 XP </t>
  </si>
  <si>
    <t xml:space="preserve">Картридж фильтра l2050  ZP </t>
  </si>
  <si>
    <t xml:space="preserve">Картридж фильтра 2050 V </t>
  </si>
  <si>
    <t>фильтрующий элемент 100009925</t>
  </si>
  <si>
    <t>масляный фильтр A11381974</t>
  </si>
  <si>
    <t>кольцевое уплотнение А931963800</t>
  </si>
  <si>
    <t>сепарационый элемент 100007587</t>
  </si>
  <si>
    <t>кольцевое уплотнение 100004702</t>
  </si>
  <si>
    <t xml:space="preserve">Сервисный набор  CK8140-1  </t>
  </si>
  <si>
    <t>регулятор маслосистемы модель СOMPAIR P/N 100010089</t>
  </si>
  <si>
    <t>Соленоидный клапан  I.06.020</t>
  </si>
  <si>
    <t>Мягкое соединение  100008875</t>
  </si>
  <si>
    <t>конденсатоотводчик ВЕКО 13 P/N 1c0112466001</t>
  </si>
  <si>
    <t xml:space="preserve"> Воздушный фильтр-картридж С.02.129</t>
  </si>
  <si>
    <t>Воздушный картридж микрофильтр С.02.133</t>
  </si>
  <si>
    <t xml:space="preserve"> Воздушный угольный фильтр-картридж С.02.134</t>
  </si>
  <si>
    <t xml:space="preserve">Узел уплотнения вала компрессора в сборе SHAFT SEAL ASSY  Р№ 100 - UV4 </t>
  </si>
  <si>
    <t>Пружина SPRING. TEFLON V - RING SCV  P№83</t>
  </si>
  <si>
    <t>Шарикоподшипник BAL BEARING.UNL. INDIKATORP №78</t>
  </si>
  <si>
    <t>Гайка стопорная LOCK NUT  AN10 (105 мм)  P№ 69</t>
  </si>
  <si>
    <t>Гайка стопорная LOCK NUT  AN21 (105 мм)  P№ 39</t>
  </si>
  <si>
    <t xml:space="preserve">Подшипник упорный   THRUST BEARING 7321   P№ 38 </t>
  </si>
  <si>
    <t>Балансровочный поршень в сборе  BALANCE PISTON SET HT STD     P№ 30/33</t>
  </si>
  <si>
    <t>Подшипник опорный  SIDE SLEEVE BEARING  (VITON)  P№ 28</t>
  </si>
  <si>
    <t>Подшипник главный  MAIN SLEEVE BEARING  (VITON)  P№ 27</t>
  </si>
  <si>
    <t>Набор стопорных шайб  320 LOCK - WASHER SET  P№ 40W</t>
  </si>
  <si>
    <t>MECHANICAL SEAL ASSY M100P O-RING : VITON
Механическое уплотнение вала маслонасоса в сборе   Р№DM01400-100RT</t>
  </si>
  <si>
    <t>O-RING SET MECHINAL SEAL, M100P VITON (TANKEN)
Набор колец резиновых для уплотнения вала маслонасоса  Р№DM7040-F10T</t>
  </si>
  <si>
    <t xml:space="preserve">Набор прокладок  320 V - D AF - GASKET SET  Р№ GA - VD 
</t>
  </si>
  <si>
    <t xml:space="preserve">Набор колец  320 V - D O-RING SET ( VITON ) Р№ OR - VD 
</t>
  </si>
  <si>
    <t>Fabricated Composition Gasket 10 IN I.D. x 10-15/16 IN O.D.  1/16 THK c-5400 Klinger
Прокладка корпуса масляного фильтра (FLTR-1, FLTR-2)</t>
  </si>
  <si>
    <t>GSKT RING, 8", 300#, 1/16" THK, KLINGER C-5400
Прокладка корпуса масляного фильтра (FLTR-3, FLTR-4)   Р№50840041</t>
  </si>
  <si>
    <t>CPLG, 8S, 1.625" BORE
Полумуфта масляного насоса 8S, 1.625"  Р№50890050</t>
  </si>
  <si>
    <t>CPLG, 8S, 35mm BORE 
Полумуфта масляного насоса 8S, 35 мм  Р№50890051</t>
  </si>
  <si>
    <t>SLEEVE, 8E, EPDM
Элемент муфты масляного насоса  Р№50890150</t>
  </si>
  <si>
    <t>Cap seal (крышка уплотнения CS0660-G)</t>
  </si>
  <si>
    <t>Retiner , Oil seal (фиксируемое уплотнение масл. Сист CS0480-GV)</t>
  </si>
  <si>
    <t xml:space="preserve"> уплотнение масл. сист CS0501-GV / Oil seal  </t>
  </si>
  <si>
    <t>уплотнение масл. системы / Sleeve, Oil seal (уплотнение) CS5280-GV</t>
  </si>
  <si>
    <t>Фильтр тонкой очистки масла Р50850175</t>
  </si>
  <si>
    <t xml:space="preserve">Узел уплотнения вала маслонасоса в сборе SHAFT SEAL ASSY (VITON)  Р№ 14-1М </t>
  </si>
  <si>
    <t xml:space="preserve">Набор подшипников маслонасоса WHITE METAL BUSHING SET Р№ 9-1/2-М </t>
  </si>
  <si>
    <t xml:space="preserve">Набор колец маслонасоса O-RING SET  (VITON) Р№ OR-М </t>
  </si>
  <si>
    <t xml:space="preserve">Прокладка маслонасоса GASKET, OIL RELIEF VALVE Р№ 34-М  </t>
  </si>
  <si>
    <t xml:space="preserve">Прокладка GASKET, SUCTION FLANGE Р№ 41-М </t>
  </si>
  <si>
    <t>Прокладка GASKET, DISCHARGE FLANGE Р№ 45-М</t>
  </si>
  <si>
    <t>резиновое кольцо O-RING VITON JIS-B2401 P-21</t>
  </si>
  <si>
    <t>резиновое кольцо O-RING VITON JIS-B2401 G100</t>
  </si>
  <si>
    <t>торцовое уплотнение СОВ-0349-16432</t>
  </si>
  <si>
    <t>рабочее колесо 805В 0157900 D12257</t>
  </si>
  <si>
    <t>Шарикоподшипник SKF 6304 260.1</t>
  </si>
  <si>
    <t>Рабочее колесо 151</t>
  </si>
  <si>
    <t>Прокладка муфты 515</t>
  </si>
  <si>
    <t>Масляное уплотнение 500.1</t>
  </si>
  <si>
    <t>Кольцо 523</t>
  </si>
  <si>
    <t>Прокладка крышки корпуса 511</t>
  </si>
  <si>
    <t>Проклалдка рабочего колеса 682</t>
  </si>
  <si>
    <t>Кольцо 525.1</t>
  </si>
  <si>
    <t>Кольцо 525.2</t>
  </si>
  <si>
    <t>Кольцо 209</t>
  </si>
  <si>
    <t>шатун 118792</t>
  </si>
  <si>
    <t>Ремень PHG 3VX 710 оригинал 3VX 710 MATCH MAKER  SC</t>
  </si>
  <si>
    <t>коленвал 103C0622600C25700</t>
  </si>
  <si>
    <t>шатунный подшипник 116B0829900R15600</t>
  </si>
  <si>
    <t>сборка крейцкопфа C1081600 100402</t>
  </si>
  <si>
    <t>палец крейцкопфа 119A0796700C21701</t>
  </si>
  <si>
    <t>конический подшипник вала 9610BECA041</t>
  </si>
  <si>
    <t>прокладка 623A0619501U51100</t>
  </si>
  <si>
    <t>прокладка 624B0822600U51100</t>
  </si>
  <si>
    <t>прокладка 620B0854100U51100</t>
  </si>
  <si>
    <t>клапан 320B0792300F11505</t>
  </si>
  <si>
    <t>плунжер насоса 353В0837809R51200</t>
  </si>
  <si>
    <t>кольцо сальника 93S10916240</t>
  </si>
  <si>
    <t>сальниковое уплотнение 622B0647504R20501</t>
  </si>
  <si>
    <t>втулка 341B0669409A41400</t>
  </si>
  <si>
    <t>седло клапана 322 В 0809000F21501</t>
  </si>
  <si>
    <t>сальник 339B0669709A41400</t>
  </si>
  <si>
    <t>сальник 338B0839302F21500</t>
  </si>
  <si>
    <t>кольцо стопорное поршня 9125D3290BH</t>
  </si>
  <si>
    <t>гайка муфты поршня 125A0788600D22800</t>
  </si>
  <si>
    <t>Муфта промежуточная 18600 Д 45*235</t>
  </si>
  <si>
    <t>Муфта промежуточная 39500 Д 30*150</t>
  </si>
  <si>
    <t>Втулка промежуточной опоры35100 Д50*120,8</t>
  </si>
  <si>
    <t xml:space="preserve">Втулка нижней опоры35300 Д50*219 </t>
  </si>
  <si>
    <t>Пружина клапана всаса и нагнетания  334В 0634701 D81201</t>
  </si>
  <si>
    <t>Седло клапана всаса и нагнетания 322В 0809000 F21501</t>
  </si>
  <si>
    <t>Прокладка 624 B 08234 00 U51100</t>
  </si>
  <si>
    <t xml:space="preserve">                            Герморум С 510  или С571                           "Гермет Урал"   8мм</t>
  </si>
  <si>
    <t>подшипник шатуна 116 B 08299 00 R15600</t>
  </si>
  <si>
    <t>клапан всаса и сброса 320B0792200F11505</t>
  </si>
  <si>
    <t>Пружина клапана всаса и нагнетания  334B0717615D81201</t>
  </si>
  <si>
    <t>прокладка 617A0620001T51300</t>
  </si>
  <si>
    <t>сальник 337C9051808D21434</t>
  </si>
  <si>
    <t>сальниковое уплотнение 622B0647501R20501</t>
  </si>
  <si>
    <t>сальник 339C1377800A41400</t>
  </si>
  <si>
    <t>стопорное кольцо поршня 9125D3290BH</t>
  </si>
  <si>
    <t>Шатунные подшипники  116B0829900R15600</t>
  </si>
  <si>
    <t>сборка крейцкопфа 100402</t>
  </si>
  <si>
    <t>конический подшипник 9610BECA041</t>
  </si>
  <si>
    <t>кольцо подшипника 9610CECA001</t>
  </si>
  <si>
    <t>прокладка крышки крейцкопфа 623A0619501U51100</t>
  </si>
  <si>
    <t>прокладка крышки картера 620B0854100U51100</t>
  </si>
  <si>
    <t>заглушки крейцкопфа  141С 1015700 К15700</t>
  </si>
  <si>
    <t>Дефлектор Заглушки крейцкопфа 123А0789000Т41500</t>
  </si>
  <si>
    <t>Фильтр грубой очиски IAS 045S</t>
  </si>
  <si>
    <t>Фильтр грубой очиски IAS 045P</t>
  </si>
  <si>
    <t>Фильтр угольной очиски IAS 045C</t>
  </si>
  <si>
    <t>Фильтр IAS 045EL</t>
  </si>
  <si>
    <t>Впусной фильтр  №100007587</t>
  </si>
  <si>
    <t>Хладагент R-134A</t>
  </si>
  <si>
    <t>Уплотнительное кольцо №10000 4702</t>
  </si>
  <si>
    <t>Циклонный  фильтр модель STH013N</t>
  </si>
  <si>
    <t>Масляный фильтр  1622 7836 00</t>
  </si>
  <si>
    <t xml:space="preserve"> Воздушный фильтр  1613 8720 00</t>
  </si>
  <si>
    <t xml:space="preserve">Сервисный набор CK8140-2  </t>
  </si>
  <si>
    <t>Маслосепаратор 1625 7036 00</t>
  </si>
  <si>
    <t xml:space="preserve"> фильтр  IAS 045EL</t>
  </si>
  <si>
    <t>Выпускной фильтр  100007587</t>
  </si>
  <si>
    <t xml:space="preserve"> Уплотнительное  кольцо  100004702 </t>
  </si>
  <si>
    <t>Комплект маслоотделителя 2901 1643 00</t>
  </si>
  <si>
    <t xml:space="preserve">Сервисный набор на 8000 часов </t>
  </si>
  <si>
    <t>Автоматический дренажный клапан</t>
  </si>
  <si>
    <t>Сервисный набор термостата</t>
  </si>
  <si>
    <t>Коническое поршневое кольцо 035199</t>
  </si>
  <si>
    <t>Скребковое кольцо 033188</t>
  </si>
  <si>
    <t>Кольцо с параллельными фасками 035200</t>
  </si>
  <si>
    <t>Кольцо прямоугольное 033220</t>
  </si>
  <si>
    <t>Кольцо скребковое 034213</t>
  </si>
  <si>
    <t>Маслосъемное кольцо 033221</t>
  </si>
  <si>
    <t>Кольцо прямоугольное 002663</t>
  </si>
  <si>
    <t>Кольцо скребковое 002544</t>
  </si>
  <si>
    <t>Концентрический клапан 1 ступени 037460</t>
  </si>
  <si>
    <t>Уплотнение 056237</t>
  </si>
  <si>
    <t>Уплотнительное кольцо 056239</t>
  </si>
  <si>
    <t>Уплотнение 062375</t>
  </si>
  <si>
    <t>Элемент воздушного фильтра 036395</t>
  </si>
  <si>
    <t>Ламельный клапан 2 ступени 035787</t>
  </si>
  <si>
    <t>Уплотнение 060266</t>
  </si>
  <si>
    <t>Уплотнение 062376</t>
  </si>
  <si>
    <t>Ламельный клапан 3 ступени 037158</t>
  </si>
  <si>
    <t>Уплотнительное кольцо 037526</t>
  </si>
  <si>
    <t>Уплотнение 064051</t>
  </si>
  <si>
    <t>Уплотнение 062377</t>
  </si>
  <si>
    <t>Уплотнение 056334</t>
  </si>
  <si>
    <t>Уплотнение 056335</t>
  </si>
  <si>
    <t>Уплотнение 005023</t>
  </si>
  <si>
    <t>Уплотнение 005016</t>
  </si>
  <si>
    <t>Уплотнение 005009</t>
  </si>
  <si>
    <t>Уплотнение 030340</t>
  </si>
  <si>
    <t>Уплотнение 030341</t>
  </si>
  <si>
    <t>вал насоса 211</t>
  </si>
  <si>
    <t>импеллер (раб колесо) 233</t>
  </si>
  <si>
    <t>шарикоподшипник 322</t>
  </si>
  <si>
    <t>радиально-упорный шариковый подшипник 325</t>
  </si>
  <si>
    <t>крышка подшипника 360</t>
  </si>
  <si>
    <t>радиальное уплотнительное кольцо 421,1</t>
  </si>
  <si>
    <t>радиальное уплотнительное кольцо 421,2</t>
  </si>
  <si>
    <t>дефлектор 507</t>
  </si>
  <si>
    <t>Стальная конвейерная лента 
Steel belt sandvik 1200 SA (ширина-1200мм, толщина-1мм, длина-20940мм, кол-во направляющих ЕЭС стандарт)- 2 шт, концы ленты открыты.  ABSPS-O№0613895</t>
  </si>
  <si>
    <t>верхняя часть уплотняющего профиля L-1350мм G-BT-023613</t>
  </si>
  <si>
    <t>нижняя часть уплотняющего профиля L-850мм G-BT-023613</t>
  </si>
  <si>
    <t>опорный роллер с опрными кольцами G-BT-010028</t>
  </si>
  <si>
    <t>правая пружина натяжения G-BT-002882</t>
  </si>
  <si>
    <t>левая пружина натяжителя G-BT-002854</t>
  </si>
  <si>
    <t>держатель опорного роллера G-BT-005034</t>
  </si>
  <si>
    <t>подшипник натяжителя G-BT-007835</t>
  </si>
  <si>
    <t>натяжное колесо D40ZL5202KRDU G-BT-006979</t>
  </si>
  <si>
    <t>натяжное колесо D40ZL5202KRDU G-BT-006894</t>
  </si>
  <si>
    <t>пружина наружного кольца 920*46*3,5  G-DN-007093</t>
  </si>
  <si>
    <t>эксцентрический штуцер G-BT-019436</t>
  </si>
  <si>
    <t>монтажная скоба G-BT-019435</t>
  </si>
  <si>
    <t>продольная направляющая без выреза G-BT-008583</t>
  </si>
  <si>
    <t>продольная направляющая без выреза справа G-BT-008445</t>
  </si>
  <si>
    <t>продольная направляющая без выреза слева G-BT-008444</t>
  </si>
  <si>
    <t>направляющая короткая G-BT-007805</t>
  </si>
  <si>
    <t>направляющая поперечная G-BT-005867</t>
  </si>
  <si>
    <t>затвор плуга длинный G-BT-004551</t>
  </si>
  <si>
    <t>затвор плуга короткий G-BT-004552</t>
  </si>
  <si>
    <t>защитная лопасть G-BT-004319</t>
  </si>
  <si>
    <t>лопасть очистки приводного барабана G-BT-006747</t>
  </si>
  <si>
    <t>скребок  G-BT-004168</t>
  </si>
  <si>
    <t>кисточка  G-BT-009019</t>
  </si>
  <si>
    <t>направляющий аппарат в сборе  G-BT-009447</t>
  </si>
  <si>
    <t>Патрубок  предварительного разделения со шлангом   G-BT-001511</t>
  </si>
  <si>
    <t>Вращающийся  кожух  G-AR-014672</t>
  </si>
  <si>
    <t>Дозировачная  рейка G-DL-022852</t>
  </si>
  <si>
    <t>Ведущая  сторона подшипникового узла SF  G-BT-024560</t>
  </si>
  <si>
    <t>Рабочая  сторона подшипникового узла SF    G-BT-024750</t>
  </si>
  <si>
    <t>Корпус  подающей тяги в сборе G-BT-022477</t>
  </si>
  <si>
    <t>Подающая  тяга устройства выдавливания G-BT-005588</t>
  </si>
  <si>
    <t>привод  G-BT-023015</t>
  </si>
  <si>
    <t>Цепная  звездочка G-BT-005560</t>
  </si>
  <si>
    <t>шпилечный гаечный ключ G-WE-008558</t>
  </si>
  <si>
    <t>двусторонний гаечный ключ G-WE-009127</t>
  </si>
  <si>
    <t>оттягивающий инструмент G-WE-007017</t>
  </si>
  <si>
    <t>тормозной ролик 1002-00583</t>
  </si>
  <si>
    <t>фланцевый подшипник GLCTE-20    1003-00039</t>
  </si>
  <si>
    <t>корпус опорного ролика 09-1073</t>
  </si>
  <si>
    <t>шариковый подшипник 6202 2RS   1003-00016</t>
  </si>
  <si>
    <t>вал привода 08-1315-01</t>
  </si>
  <si>
    <t>направляющее колесо 06-1217-02</t>
  </si>
  <si>
    <t>фланцевый подшипник RCJ30 1003-00031</t>
  </si>
  <si>
    <t>вал работающий на растяжение 08-1260-02</t>
  </si>
  <si>
    <t>кронштейн с панелью 1400-00026</t>
  </si>
  <si>
    <t>Шарикоподшипник  023836</t>
  </si>
  <si>
    <t>Кольцо уплотнительное  010773</t>
  </si>
  <si>
    <t>Кольцо уплотнительное 010815</t>
  </si>
  <si>
    <t>Кольцо уплотнительное  023565</t>
  </si>
  <si>
    <t>Кольцо уплотнительное  011408</t>
  </si>
  <si>
    <t>Кольцо уплотнительное  002176</t>
  </si>
  <si>
    <t>Кольцо уплотнительное  010754</t>
  </si>
  <si>
    <t>Кольцо уплотнительное   012458</t>
  </si>
  <si>
    <t>Кольцо уплотнительное  002219</t>
  </si>
  <si>
    <t>Кольцо уплотнительное  002220</t>
  </si>
  <si>
    <t>Кольцо уплотнительное  002222</t>
  </si>
  <si>
    <t>Подушка скольжения  002360</t>
  </si>
  <si>
    <t>Герметизатор 002467</t>
  </si>
  <si>
    <t>Нож выброса 000797</t>
  </si>
  <si>
    <t>Ограничитель  007834</t>
  </si>
  <si>
    <t>Ограничитель  007921</t>
  </si>
  <si>
    <t>Ограничитель 450 левый 000016</t>
  </si>
  <si>
    <t>Ограничитель 450 правый  007920</t>
  </si>
  <si>
    <t>Ограничитель  000021</t>
  </si>
  <si>
    <t>Ограничитель  007917</t>
  </si>
  <si>
    <t>Пневматический цилиндр 005952</t>
  </si>
  <si>
    <t>Лезвие скребка  004319</t>
  </si>
  <si>
    <t>Скребок  000706</t>
  </si>
  <si>
    <t>Опорный подшипник 003027</t>
  </si>
  <si>
    <t>Фильтр 004041</t>
  </si>
  <si>
    <t>Прокладка кожа  004819</t>
  </si>
  <si>
    <t>Ограничитель 001511</t>
  </si>
  <si>
    <t>Втулка 021893</t>
  </si>
  <si>
    <t>Комплект уплотнителя  024737</t>
  </si>
  <si>
    <t>Кольцо уплотнительное  004408</t>
  </si>
  <si>
    <t>Прокладка 024637</t>
  </si>
  <si>
    <t xml:space="preserve">съемник </t>
  </si>
  <si>
    <t>Кабель коммуникационный FESTO 5328</t>
  </si>
  <si>
    <t>Болт нж парт номер 511-202-001</t>
  </si>
  <si>
    <t>Клапан Proximity Switch</t>
  </si>
  <si>
    <t>Компрессор парт. № 5041468 холодильного оборудования.</t>
  </si>
  <si>
    <t>Корпус фильтра Dу22 мм</t>
  </si>
  <si>
    <t>Вентиль шаровый</t>
  </si>
  <si>
    <t>Тройник  Dу35 мм</t>
  </si>
  <si>
    <t xml:space="preserve">Картридж для фильтра </t>
  </si>
  <si>
    <t>Отвод Dу22 мм</t>
  </si>
  <si>
    <t>Отвод Dу28 мм</t>
  </si>
  <si>
    <t>Металлорукав для жидкой серы</t>
  </si>
  <si>
    <t>Верхняя прокладка картера компрессора D-2363  TOP COVER GSKT ASSY K/6</t>
  </si>
  <si>
    <t>Прокладка крышки фонаря B-0832  GSKT,RET,15-5/16X10-13/16X1/32</t>
  </si>
  <si>
    <t>Прокладка крышки фонаря промежуточного уплотнения и уплотнения цилиндр B-1805  GSKT,RET,10-13/16X7-5/8X1/32</t>
  </si>
  <si>
    <t>Упорные пластины коленвала B-2266 2 THRUST PLATE,BZ,JGH:E:K:T/6</t>
  </si>
  <si>
    <t>Стопор упорных пластин FP0505HI 4 ROLL PIN, 3/8 X 1-1/2</t>
  </si>
  <si>
    <t>Втулка скольжения шатуна B-0772  SLEEVE BEARING,BZ,ROD,H:E:K:T</t>
  </si>
  <si>
    <t>Втулка крейцкопфа B-5267  SLEEVE BRG,BZ,X-HD,JGE:K ELP</t>
  </si>
  <si>
    <t>Болт боковых крышек крейцкопфа  A-3869 1 12 PT, 1/2-20 X 10 G8</t>
  </si>
  <si>
    <t>Гайка болта  крейцкопфа FN0461GA 1 SELF-LOCK NUT,ESNA,1/2-20</t>
  </si>
  <si>
    <t>Термостат компрессора P/N  А - 9732</t>
  </si>
  <si>
    <t>Сальник термостата O-RING,VT,  A - 9733</t>
  </si>
  <si>
    <t>Тефлоновая прокладка  LIP SEAL ,teflon 3/4 " Valve   A - 9734</t>
  </si>
  <si>
    <t>DNFT A-10753  FF.S/D,DNFT,PS,TRAB,DC, 3 MIN</t>
  </si>
  <si>
    <t xml:space="preserve">Пластиковый стопор стакана клапана цилиндр A-0145  </t>
  </si>
  <si>
    <t>Болт крышки цилиндров  цилиндр 2,4,5  FS0171FIJ  12 PT,3/4-10 Х3Х 15/16 G8</t>
  </si>
  <si>
    <t>Ремонтный комплект для нагнетающего клапана  цилиндр 2,4 KB-1946-DD  KIT,VLV,102CT ,SS,MTX,M/S</t>
  </si>
  <si>
    <t>Ремонтный комплект для всасывающего клапана  цилиндр 2,4  KB-1945-U  KIT,VLV,102CT ,NYX,SS,M</t>
  </si>
  <si>
    <t xml:space="preserve"> нагнетающий клапан цилиндр 2,4  в сборе B-1946-DD, VLV,102CT ,SS,MTX,M/S</t>
  </si>
  <si>
    <t xml:space="preserve"> всасывающий клапан  цилиндр 2,4  в сборе B-1945-U ,VLV,102CT ,NYX,SS,M</t>
  </si>
  <si>
    <t>Ремонтный комплект для нагнетающего клапана цилиндр 5   KB-5230-NN 0 KIT,VLV,102CT ,SS,PCX,M/S</t>
  </si>
  <si>
    <t>Ремонтный комплект для всасывающего клапана  цилиндр 5 KB-5229-NN 0 KIT,VLV,102CT ,PCX,SS,M/S</t>
  </si>
  <si>
    <t>Пластина клапана всаса  А - 4654</t>
  </si>
  <si>
    <t>Пружина клапана всаса А - 12177</t>
  </si>
  <si>
    <t>Пластина клапана А - 8185</t>
  </si>
  <si>
    <t xml:space="preserve"> нагнетающий клапан цилиндр 5  B-5230-NN ,VLV,102CT ,SS,PCX,M/S</t>
  </si>
  <si>
    <t>всасывающий клапан  цилиндр 5  B-5229-NN ,VLV,102CT ,PCX,SS,M/S</t>
  </si>
  <si>
    <t>Демпферная пластина всасывающего и нагнетающего клапана 2,4,5   A-5994 1 WAFER SPR,102CT,NAC</t>
  </si>
  <si>
    <t>Седло нагнетающего клапана  цилиндр 2,4,5 A-5992 1 DIS VLV SEAT,102CT ,SS,M/S</t>
  </si>
  <si>
    <t>Седло всасывающего клапана  цилиндр 2,4,5 A-5991 1 SUC VLV SEAT,102CT ,SS,M/S</t>
  </si>
  <si>
    <t>Болт клапана DIS 2,4,5 A-4682 1 CNTR.BLT,12PT,3/8-24X2-1/8,SS</t>
  </si>
  <si>
    <t>Болт клапана SUC 2,4,5 A-4585 1 CNTR.BLT,12PT,3/8-24X2-1/2,SS</t>
  </si>
  <si>
    <t>Направляющее кольцо нагнетающего клапанацилиндр 5   A-4376 1 GUIDE RING,90CT,.370 THK,SS</t>
  </si>
  <si>
    <t>Направляющее кольцо всасывающего клапанацилиндр 5         A-4500 1 GUIDE RING,102CT,378 THK,SS</t>
  </si>
  <si>
    <t>Компрессионное кольца поршня A-2127 4 PISTON RING, 9-1/8KTCD&amp;HP:ZU</t>
  </si>
  <si>
    <t>Несущее кольцо поршня  A-2129 1 WEAR BAND, 9-1/8K&amp;CE:C:Z,2.0W</t>
  </si>
  <si>
    <t>Резиновое уплотнение РППО 2,4,5 цилиндра    A-0473 1 O-RING,VT, 9.145 O.D. X .210</t>
  </si>
  <si>
    <t>Уплотнение поршня VVCP цилиндра 2,4,5 А-047</t>
  </si>
  <si>
    <t>Прокладка  цилиндр 2,4,5 B-3549 1 GSKT,RND,22-1/2 X 1/64,18 HOLE</t>
  </si>
  <si>
    <t>V уплотнение РППО по штоку 1,2,3,4,5,6 цилиндра (пыльник) А-2399</t>
  </si>
  <si>
    <t>Шток поршня C-1473 1 P ROD,SS,5.50STK/51.440LG</t>
  </si>
  <si>
    <t>Уплотнение поршня A-7381 0 O-RING,VT, 7.390 O.D. X .070</t>
  </si>
  <si>
    <t>Корпус в сборе сальников штоков В - 1589</t>
  </si>
  <si>
    <t>Металлическая прокладка  VVСP А-1884</t>
  </si>
  <si>
    <t>Болт крышки цилиндров  цилиндр 1,3,6   FS0171FGJ  12 PT,3/4-10 Х2-1/2х 15/16 G8</t>
  </si>
  <si>
    <t>Ремонтный комплект для всасывающего клапана  цилиндр 6   KB-3043-W  KIT,VLV,158CJT,SS,NYX</t>
  </si>
  <si>
    <t>Ремонтный комплект для всасывающего клапана  цилиндр 1,3   KB-3043-S  KIT,VLV,158CJT,SS,NYX</t>
  </si>
  <si>
    <t>Ремонтный комплект для нагнетающего клапана  цилиндр 1,3,6   KB-3044-EE 0 KIT,VLV,158CJT,SS,MTX</t>
  </si>
  <si>
    <t xml:space="preserve"> всасывающий клапан  цилиндр 6 B-3043-W ,VLV,158CJT,SS,NYX</t>
  </si>
  <si>
    <t xml:space="preserve"> всасывающий клапан  цилиндр 1,3 B-3043-S ,VLV,158CJT,SS,NYX</t>
  </si>
  <si>
    <t>нагнетающий клапан  цилиндр 1,3,6 B-3044-EE,VLV,158CJT,SS,MTX</t>
  </si>
  <si>
    <t>Демпферная пластина всасывающего и нагнетающего клапана 1,3,6   A-6141 1 WAFER SPRING,158CJT</t>
  </si>
  <si>
    <t>Направляющее кольцо клапана  цилиндр 1,3,6    A-4073  GUIDE RING,158 CT,.335 THK,SS</t>
  </si>
  <si>
    <t>Болт всасывающего клапана цилиндр 1,3,6   A-4684  CNTR.BLT,12PT,7/16-20X2-1/2SS</t>
  </si>
  <si>
    <t>Болт нагнетательного клапана1,3,6 A-4684  CNTR.BLT,12PT,7/16-20X2-1/2SS</t>
  </si>
  <si>
    <t>Седло нагнетательного клапана 1,3,6  A-4910  DIS VLV SEAT,158CJT,SS</t>
  </si>
  <si>
    <t>Седло всасывающего клапана  1,3,6    A-4908  SUC VLV SEAT,158CJT,SS</t>
  </si>
  <si>
    <t>Уплотнение поршня VVCP цилиндра 1,3,6  A-0700 1 UNL.PISTON RING,11-1/4 O.D.</t>
  </si>
  <si>
    <t>Резиновое уплотнение РППО 1,3,6 цилиндра A-0469 1 O-RING,VT,13.395 O.D. X .210</t>
  </si>
  <si>
    <t>Шток поршня C-1474  P ROD,SS,5.50STK/54.435LG</t>
  </si>
  <si>
    <t>Уплотнение поршня A-7768  O-RING,11.890 O.D. X .070</t>
  </si>
  <si>
    <t>Компрессионное кольцо поршня A-1886  PISTON RING,14-1/8K:T </t>
  </si>
  <si>
    <t>Несущее кольцо поршня A-1891 WEAR BAND,14-1/8K:C:Z:B:V,2.0W </t>
  </si>
  <si>
    <t>Корпус сальников штоков в сборе  В-1589</t>
  </si>
  <si>
    <t>Обратный клапан цилиндра    A-3780 2 CHK.VLV,DOU.BALL SOFT SEAT SS</t>
  </si>
  <si>
    <t>Фильтр лубрикатора   A-8723 1 FF LUBR FILTER, 150 MIC</t>
  </si>
  <si>
    <t>Лубрикаторный насос   A-9478(А - 18526) 4 FF LUBR PUMP 3/8 PREMIER</t>
  </si>
  <si>
    <t>Распределительный блок  лубрикатора 1,6 цилиндров L-00358-SS 2 18S-18S-9S-9S-6S</t>
  </si>
  <si>
    <t>Распределительный блок  лубрикатора 2,4 цилиндров L-00672-SS 1 30S-12T-12T-9T-9T-6T</t>
  </si>
  <si>
    <t>Распределительный блок лубрикатора 3,5 цилиндров L-00673-SS 1 30S-18T-12T-9T-9T-6T</t>
  </si>
  <si>
    <t>Разрывной диск лубрикатора A-0124  BLOW-OUT DISC,3250 PSIG,PURPLE</t>
  </si>
  <si>
    <t>Масляный фильтр  A-3166  LO FILTER ELEMENT KIT,CD,ZU/2(SA-20611 новый парт номер)</t>
  </si>
  <si>
    <t>Шестерня коленвала A-3872 0 SPKT,40-1 X 24T</t>
  </si>
  <si>
    <t>Шестерня коленвала A-7337 0 SPKT,40-2 X 24T</t>
  </si>
  <si>
    <t>Приводная шестерня лубрикатора A-3054 1 SPKT,40-2 X 30T</t>
  </si>
  <si>
    <t>Шестерня натяжителя цепи маслонасоса A-7367 1 SPKT,40-2 X 15T,IDLER ASSY</t>
  </si>
  <si>
    <t>Шестерня натяжителя цепи лубрикаторного насоса   A-0523 1 SPKT,40-1 X 15T</t>
  </si>
  <si>
    <t>Звездочка лубрикаторного  насоса A-7368 1 SPKT,40-1 X 28T</t>
  </si>
  <si>
    <t>Прокладка  насоса масла  B-1435 1 GSKT,SQ 6-7/16 X 6-7/16X1/32</t>
  </si>
  <si>
    <t>Прокладка  насоса масла B-1434 1 GSKT,SQR,6-1/4 X 6-1/4 X1/32</t>
  </si>
  <si>
    <t>Фильтр грубой очистки масла A-8250 1 LO STRAINER, 2"NPT</t>
  </si>
  <si>
    <t xml:space="preserve">Механическое уплотнение в сборе А-4853 </t>
  </si>
  <si>
    <t>Резиновое уплотнение A-4451 O-Ring Head Gasket</t>
  </si>
  <si>
    <t>Резиновое уплотнение клапана маслонасоса A-4766  O-Ring Valve Gasket</t>
  </si>
  <si>
    <t>Резиновое уплотнение по валу лубрикатора  A-3072 0 SHAFT OIL SEAL</t>
  </si>
  <si>
    <t>Резиновое уплотнение лубрикатора A-0030 0 O-RING,VT, 1.637 O.D. X .139</t>
  </si>
  <si>
    <t>Лубрикатор в сборе D-5143 1 FF LUBR,4 PUMP TANK ASSY K6=KB</t>
  </si>
  <si>
    <t xml:space="preserve"> Клиновый ремень АВО GT GARBON 14MGT - 2590-20 USA 272 X28</t>
  </si>
  <si>
    <t xml:space="preserve">Подшипники   Dodge - S2000/P2B - S2 -  207R   BR 1111 </t>
  </si>
  <si>
    <t>Вал АВО  (FAN SHAFT  One (1): 2-7/16 x 45 x 6  Fan Shaft)</t>
  </si>
  <si>
    <t>Прокладка картера компрессора  C-0593  GSKT,RET,35-9/16X20-1/4X1/32</t>
  </si>
  <si>
    <t>Прокладка крышки фонаря промежуточного уплотнения и уплотнения цилиндр 1,2   B-0834  GSKT,RET,10-13/16X7-3/4X1/32</t>
  </si>
  <si>
    <t xml:space="preserve">Масляный фильтр  A-0661  </t>
  </si>
  <si>
    <t>Шестерня масляного насоса A-3874 1 SPKT,40-1 X 28T,.750"BORE</t>
  </si>
  <si>
    <t>Упорные пластины коленвала  B-0776  THRUST PLATE,BZ,JGH:E:K:T</t>
  </si>
  <si>
    <t>Штифт упорных пластин   FP0505JK 4 ROLL PIN, 1/2 X 2</t>
  </si>
  <si>
    <t>Бронзовая втулка шатуна   B-0772  SLEEVE BEARING,BZ,ROD,H:E:K:T</t>
  </si>
  <si>
    <t>Втулка крейцкопфа  B-5267  SLEEVE BRG,BZ,X-HD,JGE:K ELP</t>
  </si>
  <si>
    <t>Палец крейцкопфа   B-0773  CROSSHEAD PIN,JGH:E:K:T</t>
  </si>
  <si>
    <t>Болт пальца крейцкопфа  A-3869 1 12 PT, 1/2-20 X 10 G8</t>
  </si>
  <si>
    <t>Гайка   FN0461GA 1 SELF-LOCK NUT,ESNA,1/2-20</t>
  </si>
  <si>
    <t>Уплотнение коленвала   A-0245-B  DUST SEAL,TFE,JGH:E:K:T,J/6</t>
  </si>
  <si>
    <t>Прокладка корпуса уплотнения коленвала A-3875  GSKT,RND,12-13/16, X 1/32</t>
  </si>
  <si>
    <t>Манометр A-0261  GAUGE,100PSI,1/4NPT,BOTT MOUNT</t>
  </si>
  <si>
    <t>Болт верхней крышки картера A-6830  SEMS BOLT,3/8 -16 X 1-1/4</t>
  </si>
  <si>
    <t>Термостат компрессора Termostatic Valve P/N  А - 9724</t>
  </si>
  <si>
    <t>Сальник термостата   O-RING,VT,  A - 9649</t>
  </si>
  <si>
    <t>Тефлоновая прокладка  LIP SEAL ,teflon 3/4 " Valve     A - 9725</t>
  </si>
  <si>
    <t>Дыхательный клапан B-4798  BREATHER,1"NPT,FRAME</t>
  </si>
  <si>
    <t>Разрывной диск лубрикатора А0124</t>
  </si>
  <si>
    <t>Обратный клапан А-3780</t>
  </si>
  <si>
    <t>Фильтр лубрикатора  А-8723</t>
  </si>
  <si>
    <t>Лубрикаторный насос А-9477</t>
  </si>
  <si>
    <t>Уплотнение приводного вала лубрикатора А3911</t>
  </si>
  <si>
    <t>Уплотнение приводного вала лубрикатора А-0030</t>
  </si>
  <si>
    <t>Шестерня лубрикатора А-3873</t>
  </si>
  <si>
    <t>Цепь  -3884</t>
  </si>
  <si>
    <t>Шестерня натяжителя цепи  А9599</t>
  </si>
  <si>
    <t>Манометр распределительного блока лубрикатора А-8727</t>
  </si>
  <si>
    <t>датчик DNFT</t>
  </si>
  <si>
    <t>Магнитный сенсор A-6506  DNFT MAGNET ASSY,TRAB, 7/16-20</t>
  </si>
  <si>
    <t>Угловой фитинг лубрикатора цилиндра A-3990  STREET ELBOW,45,1/8P</t>
  </si>
  <si>
    <t>Фитинг обратного клапана лубрикатора A-0938  MALE CONN,SS, 1/4T X 1/4P</t>
  </si>
  <si>
    <t>Распределительный блок лубрикатора А-0304</t>
  </si>
  <si>
    <t>Металлическая прокладка  VVСP А-0614</t>
  </si>
  <si>
    <t>Пластмассовый винт стакана клапана  А-0145</t>
  </si>
  <si>
    <t>Ремонтный комплект для нагнетающего клапана  КВ-5048</t>
  </si>
  <si>
    <t>Ремонтный комплект для всасывающего клапана  КВ- 5402</t>
  </si>
  <si>
    <t>Компрессионное кольцо поршня A-3443  RIDER RING, 7-3/8R:R-CE:H:E:ET</t>
  </si>
  <si>
    <t>пластина клапана всаса А-15010</t>
  </si>
  <si>
    <t>пластина клапана нагнетания А-15471</t>
  </si>
  <si>
    <t>пружина клапана А-8908 всас и нагнетание</t>
  </si>
  <si>
    <t>Рем. комплект уплотнения по газу B-1584-K  RBLD KIT,PIST ROD PKG,2.000</t>
  </si>
  <si>
    <t>Рем. комплект уплотнения по маслу  B-1687-K(В - 6470 - К) RBLD KIT,WIPER PKG,2.000,WAT</t>
  </si>
  <si>
    <t>Седло нагнетающего клапана A-15469-A  DIS VLV SEAT ASSY, 88CRE</t>
  </si>
  <si>
    <t>Седло всасывающего клапана A-15474  SUC VLV SEAT, 88CRE</t>
  </si>
  <si>
    <t xml:space="preserve"> нагнетательный клапан В-5048 ВВ  </t>
  </si>
  <si>
    <t xml:space="preserve">  всасывающий клапан В-5402 T</t>
  </si>
  <si>
    <t>Гайка Дрейка A-1368  LOCKNUT, DRAKE 1/2-20</t>
  </si>
  <si>
    <t>Стакан всасывающего клапана B-1557  VLV RET,SUC, 7-3/8R:RJ:ET</t>
  </si>
  <si>
    <t>Стакан нагнетательного клапана В-0905</t>
  </si>
  <si>
    <t>Шток поршня C-0603 1 P ROD, 4.50STK/33.952LG</t>
  </si>
  <si>
    <t>V уплотнение РППО A-0639 1 V PACKING, UNL</t>
  </si>
  <si>
    <t>Резиновое уплотнение РППО A-0032 1 O-RING,VT, 7.145 O.D. X .210</t>
  </si>
  <si>
    <t>Кольцевое уплотнение поршня РППО A-0752 1 UNL.PISTON RING, 5-1/2 O.D.</t>
  </si>
  <si>
    <t>Болт РППО  FC0120HS 16 12 PT,5/8-11 X 4</t>
  </si>
  <si>
    <t>Болт крышки клапана</t>
  </si>
  <si>
    <t>Корпус в сборе сальников штоков В - 1687</t>
  </si>
  <si>
    <t>Корпус в сборе сальников штоков В - 1584</t>
  </si>
  <si>
    <t>ремень АВО  GT GARBON 14MGT - 3136 - 20 USA 265 X 25</t>
  </si>
  <si>
    <t>Прокладка картера компрессора B-0104 1 GSKT,RET,TOP CVR,M:P, 1/32</t>
  </si>
  <si>
    <t>Прокладка крышки фонаря,  A-0067 2 GSKT,RET,9-1/2X6-7/16X1/32</t>
  </si>
  <si>
    <t xml:space="preserve">Масляный фильтр A-0661 </t>
  </si>
  <si>
    <t>Коренной подшипник B-0024 3 SLEEVE BRG,H/S,MAIN,JG:M:P:S</t>
  </si>
  <si>
    <t>Подшипник скольжения шатуна  B-0023 2 SLEEVE BRG,H/S,ROD,JG:M:P:S</t>
  </si>
  <si>
    <t>Упорный подшипник коленвала B-0025 1 SLEEVE BRG,H/S,THRUST,JG:M:P:S</t>
  </si>
  <si>
    <t>Бронзовая втулка шатуна  B-0003 0 SLEEVE BRG,BZ,ROD,JG:A:M:P:S:I</t>
  </si>
  <si>
    <t>Шатун в сборе  AD-1043 1 CONN ROD ASY,FS,NF,JG:A:325JGS</t>
  </si>
  <si>
    <t>Штифт крышки шатуна   FP0500FE 0 DOWEL PIN, 1/4 X 3/4 +.0002</t>
  </si>
  <si>
    <t>Втулка крейцкопфа  B-0002 0 SLEEVE BRG,BZ,X-HD,JG:N:A:Q</t>
  </si>
  <si>
    <t>Уплотнение коленвала   A-0245 1 DUST SEAL,TFE,JG:A:M:P:N:Q</t>
  </si>
  <si>
    <t>Прокладка корпуса уплотнения коленвала A-0194 1 GSKT,RND,OIL SEAL,1/32</t>
  </si>
  <si>
    <t>Манометр А-0261</t>
  </si>
  <si>
    <t>Шестерня масляного насоса А-0002</t>
  </si>
  <si>
    <t>Шестерня натяжителя цепи А-0085</t>
  </si>
  <si>
    <t>Болт верхней крышки картера А-10186</t>
  </si>
  <si>
    <t>Дыхательный клапан (сапун)   В-4798</t>
  </si>
  <si>
    <t>Фильтр лубрикатора  А-8723-К</t>
  </si>
  <si>
    <t>Лубрикаторный насос  А-9476</t>
  </si>
  <si>
    <t>Разрывной диск лубрикатора  А-0124</t>
  </si>
  <si>
    <t>Обратный клапан   А-3780</t>
  </si>
  <si>
    <t>Уплотнение приводного вала лубрикатора  А-3911</t>
  </si>
  <si>
    <t>Уплотнение приводного вала лубрикатора   А-0030</t>
  </si>
  <si>
    <t>Шестерня лубрикатора   А-0072</t>
  </si>
  <si>
    <t>Манометр распределительного блока лубрикатора   А-8727</t>
  </si>
  <si>
    <t>DNFT   А-10753</t>
  </si>
  <si>
    <t>Магнитный сенсор  А6506</t>
  </si>
  <si>
    <t>Распределительный блок лубрикатора  А-8167-SS</t>
  </si>
  <si>
    <t>Сальник в сборе B-2648 1 PKG,1.125,2550,STD</t>
  </si>
  <si>
    <t>Прокладка сальника A-1118    WIRE GASKET</t>
  </si>
  <si>
    <t>Компрессионное кольцо поршня A-0381</t>
  </si>
  <si>
    <t>Направляющее кольцо нагнетательного клапана  A-10365</t>
  </si>
  <si>
    <t>Направляющее кольцо всасывающего клапана  A-10367</t>
  </si>
  <si>
    <t>Гайка Дрейка  A-1366 1 LOCKNUT, DRAKE,5/16-24</t>
  </si>
  <si>
    <t>Шток поршня  C-0137 1 P ROD, 3.50STK/18.308LG</t>
  </si>
  <si>
    <t>V уплотнение VVCP   A-0501</t>
  </si>
  <si>
    <t>Резиновое уплотнение РППО  A-0037 1 O-RING,VT, 4.520 O.D. X .210</t>
  </si>
  <si>
    <t>Кольцевое уплотнение поршня  РППО A-0496</t>
  </si>
  <si>
    <t>Болт РППО  FC0120GQ 8 12 PT,1/2-13 X 3-1/2 G8</t>
  </si>
  <si>
    <t xml:space="preserve">Зубчатый ремень  АВО  GT GARBON  3VX - 500 </t>
  </si>
  <si>
    <t xml:space="preserve">Подшипник вала АВО Dodge - S2000/P2B - S2 - 107R   BR 0001 </t>
  </si>
  <si>
    <t xml:space="preserve">  компрессора А-0661                    </t>
  </si>
  <si>
    <t>клапан всаса В-5070S в сборе</t>
  </si>
  <si>
    <t>седло клапана всаса А-5885</t>
  </si>
  <si>
    <t>пластина клапана А-9575</t>
  </si>
  <si>
    <t>пластина клапана А-9576</t>
  </si>
  <si>
    <t>демпферная пластина (всас и нагнетание) А-5888</t>
  </si>
  <si>
    <t>ремкомплект клапана всаса КВ-5070S</t>
  </si>
  <si>
    <t>клапан нагнетания B-2762 BB</t>
  </si>
  <si>
    <t>седло клапана нагнетания  A-5989</t>
  </si>
  <si>
    <t>пластина клапана нагнетания А-9578</t>
  </si>
  <si>
    <t>пластина клапана нагнетания А-8524</t>
  </si>
  <si>
    <t>пластина клапана нагнетания А-8185</t>
  </si>
  <si>
    <t>ремкомплект клапана нагнетания  KB-2762 BB</t>
  </si>
  <si>
    <t>стальная прокладка под цилиндр A-0718</t>
  </si>
  <si>
    <t>опорное  кольцо поршня A-4520</t>
  </si>
  <si>
    <t>ремкомплект уплотнительных сальников B-1589 K</t>
  </si>
  <si>
    <t>клапан всаса в сборе B-3043T</t>
  </si>
  <si>
    <t>демпферная пластина (всас и нагнетание) А-6141</t>
  </si>
  <si>
    <t>ремкомплект клапана КВ-3043Т</t>
  </si>
  <si>
    <t>клапан нагнетания в сборе В-3044АА</t>
  </si>
  <si>
    <t>ремкомплект клапана нагнетания  КВ-3044АА</t>
  </si>
  <si>
    <t>клапан всаса в сборе В-4920SX</t>
  </si>
  <si>
    <t>седло клапана всаса А-14239</t>
  </si>
  <si>
    <t>пластина клапана всаса А-14242</t>
  </si>
  <si>
    <t>пружина клапана всаса А-8908</t>
  </si>
  <si>
    <t>пружина клапана всаса А-3983</t>
  </si>
  <si>
    <t>пружина клапана всаса А-4686</t>
  </si>
  <si>
    <t>ремкомплект клапана всаса КВ-4920SX</t>
  </si>
  <si>
    <t>клапан нагнетания в сборе В-4927АХ</t>
  </si>
  <si>
    <t>седло клапана нагнетания А-14243А</t>
  </si>
  <si>
    <t>пластина клапана нагнетания А-14246</t>
  </si>
  <si>
    <t>ремкомплект клапана нагнетания КВ-4927АХ</t>
  </si>
  <si>
    <t>клапан всаса в сборе В-1945-S</t>
  </si>
  <si>
    <t>седло клапана всаса А-5991</t>
  </si>
  <si>
    <t>пластина клапана всаса А-4654</t>
  </si>
  <si>
    <t>пружина клапана всаса А-12176</t>
  </si>
  <si>
    <t>демпферная пластина А-5994</t>
  </si>
  <si>
    <t>ремкомплект клапана всаса КВ -1945 S</t>
  </si>
  <si>
    <t>клапан нагнетания в сборе В-1946АА</t>
  </si>
  <si>
    <t>седло клапана нагнетания А-5992</t>
  </si>
  <si>
    <t>ремкоплект клапана нагнетания  КВ-1946АА</t>
  </si>
  <si>
    <t>опорное кольцо поршня А-4518</t>
  </si>
  <si>
    <t>насос лубр. A-9478  (А - 18527) 4 FF LUBR PUMP 3/8 PREMIER</t>
  </si>
  <si>
    <t>прокладка сбросного клапана А-5063</t>
  </si>
  <si>
    <t>обратный клапан лубрикаторной системы   А-3780 (А-19496К)</t>
  </si>
  <si>
    <t>стальная прокладка под цилиндр  А-2125</t>
  </si>
  <si>
    <t xml:space="preserve">Зубчатый ремень  АВО  GT GARBON 14MGT - 2800 - 20  </t>
  </si>
  <si>
    <t>Цилиндр № 4 D-4068 0 CYL,19-1/2R:RJ:ET,M/CERT</t>
  </si>
  <si>
    <t>поршень  D-1993</t>
  </si>
  <si>
    <t>шток поршня  С-1750</t>
  </si>
  <si>
    <t>втулка поршня  В-1100</t>
  </si>
  <si>
    <t>гайка поршня  В-0847</t>
  </si>
  <si>
    <t>контргайка  В-0783</t>
  </si>
  <si>
    <t>С-5655</t>
  </si>
  <si>
    <t>B-0832 GSKT,RET,15-5/16X10-13/16X1/32</t>
  </si>
  <si>
    <t>В-1805</t>
  </si>
  <si>
    <t>В-2000</t>
  </si>
  <si>
    <t>В-2002</t>
  </si>
  <si>
    <t>А-8723-К</t>
  </si>
  <si>
    <t xml:space="preserve"> А-0124</t>
  </si>
  <si>
    <t>А-2695</t>
  </si>
  <si>
    <t xml:space="preserve">A-2127 </t>
  </si>
  <si>
    <t>кольцо поршня А-3458</t>
  </si>
  <si>
    <t xml:space="preserve">кольцо поршневое A-3437 </t>
  </si>
  <si>
    <t xml:space="preserve">A-1884 </t>
  </si>
  <si>
    <t xml:space="preserve">A-0483 </t>
  </si>
  <si>
    <t>В-1587- К</t>
  </si>
  <si>
    <t>В-1587 1PKG, 2. 0, 350, S2, PU, BTR</t>
  </si>
  <si>
    <t>В-1589 1PKG, 2. 0, 1500, S/L2, PU, BTR</t>
  </si>
  <si>
    <t xml:space="preserve">A-3918 </t>
  </si>
  <si>
    <t>G-11020</t>
  </si>
  <si>
    <t>FC0120IS 1412 PT,3/4-10 X 4 G8</t>
  </si>
  <si>
    <t>G-11012</t>
  </si>
  <si>
    <t>FC0120IV 16 12 PT,3/4-10 X 5-1/2 G8</t>
  </si>
  <si>
    <t>G-11331</t>
  </si>
  <si>
    <t>FC0120HQ 12 12 PT,5/8-11 X 3-1/2 G8</t>
  </si>
  <si>
    <t>G-11342</t>
  </si>
  <si>
    <t>FC0120HO 12 12 PT,5/8-11 X 3</t>
  </si>
  <si>
    <t>G-2647</t>
  </si>
  <si>
    <t>C-2382</t>
  </si>
  <si>
    <t>B-2185</t>
  </si>
  <si>
    <t>B-1249</t>
  </si>
  <si>
    <t xml:space="preserve">D-4377 </t>
  </si>
  <si>
    <t>C-3170</t>
  </si>
  <si>
    <t>C-1986</t>
  </si>
  <si>
    <t>FS0405DH 2 CUP PT.SET-SCREW,5/16-24X1-1/4</t>
  </si>
  <si>
    <t xml:space="preserve">D-4237 </t>
  </si>
  <si>
    <t xml:space="preserve">C-3242 </t>
  </si>
  <si>
    <t xml:space="preserve">C-1751 </t>
  </si>
  <si>
    <t>FS0405DG 2 CUP PT.SET-SCREW,5/16-24 X</t>
  </si>
  <si>
    <t xml:space="preserve">D-3893 </t>
  </si>
  <si>
    <t xml:space="preserve">A-0145 </t>
  </si>
  <si>
    <t xml:space="preserve"> Dodge - S2000/P2B - S2 - 211R   BR 1116</t>
  </si>
  <si>
    <t>A-4684 1 CNTR.BLT,12PT,7/16-20X2-1/2SS</t>
  </si>
  <si>
    <t>A-4682 1 CNTR.BLT,12PT,3/8-24X2-1/8,SS</t>
  </si>
  <si>
    <t>FC0171FGJ 4 12 PT,3/4-10 X 2-1/2 X 15/16G8</t>
  </si>
  <si>
    <t>FC0171FIJ 4 12 PT,3/4-10 X 3 X 15/16 G8</t>
  </si>
  <si>
    <t>FC0171CDD 4 12 PT,1/2-13 X 1-3/4 X 9/16 G8</t>
  </si>
  <si>
    <t>FC0171CDD 3 12 PT,1/2-13 X 1-3/4 X 9/16 G8</t>
  </si>
  <si>
    <t>B-0586 1 VLV RET,SUC,19-1/2R:RJ:H:ET CL</t>
  </si>
  <si>
    <t>B-1486 1 VLV RET,DIS,19-1/2R:RJ:H:E:ET</t>
  </si>
  <si>
    <t>В-5250</t>
  </si>
  <si>
    <t>B-0772 SLEEVE BEARING,BZ,ROD,H:E:K:T</t>
  </si>
  <si>
    <t>А-0245-В</t>
  </si>
  <si>
    <t>А-3875</t>
  </si>
  <si>
    <t>А-9599</t>
  </si>
  <si>
    <t>A-6830  SEMS BOLT,3/8 -16 X 1-1/4</t>
  </si>
  <si>
    <t>В-4798</t>
  </si>
  <si>
    <t>A-0724</t>
  </si>
  <si>
    <t>FC0173EHG 8 12 PT, 5 /8-11 X2-3/|4 X 3/4 GB</t>
  </si>
  <si>
    <t>G-3589 1 FF LUBR, 3/8, 3/8, HEKT2/4,SF</t>
  </si>
  <si>
    <t>А-3873 1 SPKT , 40-1 X 28T.</t>
  </si>
  <si>
    <t>А-8727 1 GAUGE, 3000 PSI, BACK MOUNT</t>
  </si>
  <si>
    <t>А-6506 0 DNFT MAGNETASSY,TRAB, 7/16-20</t>
  </si>
  <si>
    <t>А-3990 2 STREET ELBOW, 45, 1/8P</t>
  </si>
  <si>
    <t>А-0938 2 MALE CONN, SS, 1/4         X /|4P</t>
  </si>
  <si>
    <t>А-1885 4 Piston ring, 13-5/8 KTBV</t>
  </si>
  <si>
    <t>А-6142 SNTR BOLT, 12PT. 716-20X2SS</t>
  </si>
  <si>
    <t>С-2647 1 PIST,WB,13-5/8T,2PS</t>
  </si>
  <si>
    <t>А-2399 1V PACKING,UNL,2-3/4</t>
  </si>
  <si>
    <t>А-8220 O-RING,VT,11.140 O.D.X070</t>
  </si>
  <si>
    <t>A-0469 O-RING,VT,13.395 O.D. X. 210</t>
  </si>
  <si>
    <t>A-0700 UNL PISTON RING11-1/4</t>
  </si>
  <si>
    <t>FC0120IS 14 12 PT, 3/4-10X4G8</t>
  </si>
  <si>
    <t xml:space="preserve"> A-4500 1 GUIDE RING,102CT,378 THK,SS</t>
  </si>
  <si>
    <t xml:space="preserve"> A-4376 1 GUIDE RING,90CT,.370 THK,SS</t>
  </si>
  <si>
    <t>A-4585 1 CNTR.BLT,12PT,3/8-24X2-1/2,SS</t>
  </si>
  <si>
    <t>A-7381 0 O-RING,VT, 7.390 O.D. X .070</t>
  </si>
  <si>
    <t>A-0473 1 O-RING,VT, 9.145 O.D. X .210</t>
  </si>
  <si>
    <t>А-0477  1 UNL PISTON RING 7-1/2</t>
  </si>
  <si>
    <t>A-2399 1 V PACKING , UNL 2-3/4 X3-1/2</t>
  </si>
  <si>
    <t>A-3458  3 RIDER RING 9-1/4H</t>
  </si>
  <si>
    <t>A-1368  LOCKNUT, DRAKE 1/2-20</t>
  </si>
  <si>
    <t xml:space="preserve">А-14588 </t>
  </si>
  <si>
    <t>А-14245</t>
  </si>
  <si>
    <t>A-0639 1 V PACKING, UNL</t>
  </si>
  <si>
    <t>A-1462  LOCKNUT, DRAKE 3/4-16</t>
  </si>
  <si>
    <t>A-6522 O-RING,VT, 16.770. O.D. X .070</t>
  </si>
  <si>
    <t>A-3501 1 O-RING,VT, 18.375. O.D. X .210</t>
  </si>
  <si>
    <t>A-3402 1 UNL PISTON RING 17 O.D.</t>
  </si>
  <si>
    <t>593054-48</t>
  </si>
  <si>
    <t>А-8725 (Omni oil trap, stem,ss,1/8NPT)</t>
  </si>
  <si>
    <t>А-8724 (Omni oil trap, body, ss,1/4NPTF)</t>
  </si>
  <si>
    <t>А-0158 (Lube fitting, 3/4-10*3)</t>
  </si>
  <si>
    <t xml:space="preserve">FW0550IA (stat-o-seal,3|4 DIA,NIRTILE </t>
  </si>
  <si>
    <t>4N-3411</t>
  </si>
  <si>
    <t>Model:LED-PS, U.S. PAT. NO. 5,835,372</t>
  </si>
  <si>
    <t xml:space="preserve"> Whitlock p/n : 000505</t>
  </si>
  <si>
    <t>ALTRONIC  p/n 691-1183</t>
  </si>
  <si>
    <t>FMI51-K1BB3JA</t>
  </si>
  <si>
    <t>MP277 10" Touch INOX  6AV-643-OED01-2AXO</t>
  </si>
  <si>
    <t xml:space="preserve"> CHASSIS ALLEN-BRADLEY, 17 SLOT 1756-A17</t>
  </si>
  <si>
    <t xml:space="preserve">1756-L61B , p/n13837 </t>
  </si>
  <si>
    <t>1756-BA2, 94811501</t>
  </si>
  <si>
    <t>CDL-LE-FWM, (CSMSTRLU OEMDA021 51095)</t>
  </si>
  <si>
    <t>306FX2-ST</t>
  </si>
  <si>
    <t>302MCE-SC-15</t>
  </si>
  <si>
    <t>GAB4 (part no:00006164)</t>
  </si>
  <si>
    <t>Фильтр воздушный 1059741</t>
  </si>
  <si>
    <t>фильтр маслянный 179-1502</t>
  </si>
  <si>
    <t>фильтр гидросистемы 1G8878</t>
  </si>
  <si>
    <t>кольцо уплотнительное маслянного фильтра 6V3349</t>
  </si>
  <si>
    <t>свечи зажигания 301-6663</t>
  </si>
  <si>
    <t>уплотнительное кольцо свечи 9Y6792</t>
  </si>
  <si>
    <t>Обратный клапан ( CHEK VALVE) 2530857</t>
  </si>
  <si>
    <t>Кольцо уплотнительное обратного клапана 3P0647</t>
  </si>
  <si>
    <t>Кольцо уплотнит. обратного  клапана 5P7815</t>
  </si>
  <si>
    <t>Прокладка под клапан горения 7E1630</t>
  </si>
  <si>
    <t>Датчик возгарания 1593219</t>
  </si>
  <si>
    <t>Уплотнительное кольцо 2147568</t>
  </si>
  <si>
    <t>Уплотнительное кольцо 1251372</t>
  </si>
  <si>
    <t>Трансфарматор в сборе 438-5682</t>
  </si>
  <si>
    <t>Уплотнительное кольцо 9Х7688</t>
  </si>
  <si>
    <t>Уплотнительное кольцо 324-8782</t>
  </si>
  <si>
    <t>Уплотнительное кольцо 6V3830</t>
  </si>
  <si>
    <t>Уплотнительное кольцо 6V3834</t>
  </si>
  <si>
    <t>Бендикс (шестеренка) 246-1238</t>
  </si>
  <si>
    <t>Венец маховика 9Y5535</t>
  </si>
  <si>
    <t>Электр0нный гидропривод 2118175</t>
  </si>
  <si>
    <t>Конечный шток 8C7315</t>
  </si>
  <si>
    <t>Конечный шток 8C7321</t>
  </si>
  <si>
    <t>Сапун 4W3027</t>
  </si>
  <si>
    <t>Термостат (92с) JW   248-5513</t>
  </si>
  <si>
    <t>Уплотнения термостата  3S9643</t>
  </si>
  <si>
    <t>Прокладка термостата   1S-5772</t>
  </si>
  <si>
    <t>Прокладка термостата  7W-3688</t>
  </si>
  <si>
    <t>Термостат (59с)  Inter -Cooler  204-6708</t>
  </si>
  <si>
    <t>Болт корпуса термостата  (3/8-16Х1,25-IN)  0S-1588</t>
  </si>
  <si>
    <t>Термостат (85с)  oil -lines 4W4011</t>
  </si>
  <si>
    <t>Прокладка корпуса  термостата 9Y9842</t>
  </si>
  <si>
    <t>Кольцо уплотнит. 3P0654</t>
  </si>
  <si>
    <t>Уплонительная прокладка под крышки клапанов №1 6V3602</t>
  </si>
  <si>
    <t>Набор прокладок головки блока цилиндров 4771358</t>
  </si>
  <si>
    <t>Проставочная кольца ГБЦ 1432878</t>
  </si>
  <si>
    <t>Наружняя пружина клапана 1W1748</t>
  </si>
  <si>
    <t>Внутренняя пружина клапана 1W1749</t>
  </si>
  <si>
    <t>Замок клапана(сухарь) 1W1752</t>
  </si>
  <si>
    <t>Шайба под пружины клапанов 1W1754</t>
  </si>
  <si>
    <t>Клапан всаса 4P2854</t>
  </si>
  <si>
    <t>Клапан выхлопа 328-7496</t>
  </si>
  <si>
    <t>Направляющая 175-6344</t>
  </si>
  <si>
    <t>Поворотная шайба клапана 189-4583</t>
  </si>
  <si>
    <t>Седло клапана всаса 171-3992</t>
  </si>
  <si>
    <t>Седло клапна выхлопа 171-3993</t>
  </si>
  <si>
    <t>Заглушка 4W5442</t>
  </si>
  <si>
    <t>Заглушка 7C4298</t>
  </si>
  <si>
    <t>Седло (PRECHAMBER) 2298567</t>
  </si>
  <si>
    <t>Заглушка 2M6471</t>
  </si>
  <si>
    <t>Заглушка 3B0645</t>
  </si>
  <si>
    <t>Уплотнительное кольцо 3J7354</t>
  </si>
  <si>
    <t>Уплотнительное кольцо 6V5061</t>
  </si>
  <si>
    <t>Заглушка 8T6759</t>
  </si>
  <si>
    <t>Заглушка 9S4182</t>
  </si>
  <si>
    <t>Заглушка  9S8002</t>
  </si>
  <si>
    <t>Корпус PRECHAMBER 330-1782</t>
  </si>
  <si>
    <t>Прокладка 370-0555</t>
  </si>
  <si>
    <t>Уплотнительное кольцо 6J2244</t>
  </si>
  <si>
    <t>Уплотнительное кольцо 6V1179</t>
  </si>
  <si>
    <t>Уплотнительное кольцо 6V4368</t>
  </si>
  <si>
    <t>Уплотнительное кольцо 9X7529</t>
  </si>
  <si>
    <t>Шайба(13.5X32X5-MM THK)  7D1649</t>
  </si>
  <si>
    <t>Болт (1/2-13X4.5-IN)  8D0648</t>
  </si>
  <si>
    <t xml:space="preserve">Гайка колектора высокотемпературный  2N2766 </t>
  </si>
  <si>
    <t>болт (1/2-13X1.75-IN)  136-4185</t>
  </si>
  <si>
    <t>болт высокотемпературный (3/8-16X2.25-IN)  7L6443</t>
  </si>
  <si>
    <t>Прокладка между коллекторами</t>
  </si>
  <si>
    <t>гофра между коллекторами</t>
  </si>
  <si>
    <t>прокладка между коллектором и выхлопной трубой</t>
  </si>
  <si>
    <t>гофра между  коллекторами и выхлопной трубой</t>
  </si>
  <si>
    <t>болт шатунный  PN-467-0537</t>
  </si>
  <si>
    <t>Датчик темп вх турбины  (383-2992)</t>
  </si>
  <si>
    <t>Датчик температуры на выходе турбины 383-2991</t>
  </si>
  <si>
    <t>Выключатель по давлению воздуха на входе 211-3504</t>
  </si>
  <si>
    <t>Датчик температуры 130-8299</t>
  </si>
  <si>
    <t>Выключатель по давлению гидравличесого масла 140-9669</t>
  </si>
  <si>
    <t>Датчик давления масла 1638523</t>
  </si>
  <si>
    <t>Датчик скорости/момента зажигания 1918305</t>
  </si>
  <si>
    <t>Датчик детонации 195-2431</t>
  </si>
  <si>
    <t>Датчик давления в картере 207-6859</t>
  </si>
  <si>
    <t>Датчик давления газа 388-1307</t>
  </si>
  <si>
    <t>Датчик темп антифриза 2644297</t>
  </si>
  <si>
    <t>Предохранитель 6А) 233-8091</t>
  </si>
  <si>
    <t>Предохранитель 15А) 3657774</t>
  </si>
  <si>
    <t>Датчик давления антифриза на выходе 276-6793</t>
  </si>
  <si>
    <t>Свечи зажигания 3016663</t>
  </si>
  <si>
    <t>Кольцо уплотнит.Свечи  9Y6792</t>
  </si>
  <si>
    <t>Уплотнительное кольцо 1352651</t>
  </si>
  <si>
    <t>Уплотнительное кольцо 5P6718</t>
  </si>
  <si>
    <t>Бендикс ( шестеренка) 2W6078</t>
  </si>
  <si>
    <t>Термостат (92с)   JW 2485513</t>
  </si>
  <si>
    <t xml:space="preserve"> Уплотнения термостата 3S9643</t>
  </si>
  <si>
    <t>Прокладка крышки корпуса термостата 7N4927</t>
  </si>
  <si>
    <t>Прокладка крышки корпуса термостата 1531810</t>
  </si>
  <si>
    <t>Уплотнительное кольцо 8T1703</t>
  </si>
  <si>
    <t>Датчик оборотов двигателя 3181181</t>
  </si>
  <si>
    <t>Термодатчик сгорания отработтанных газов 3832989</t>
  </si>
  <si>
    <t>Датчик детонаций двигателя 1420215</t>
  </si>
  <si>
    <t>Сенсорный датчик GP  оксидов азота 3044209</t>
  </si>
  <si>
    <t>Выключатель по давлению 1501240</t>
  </si>
  <si>
    <t>Выкл-ль по давл антифриза 1101168</t>
  </si>
  <si>
    <t>Датчик давл. Масла 1611705</t>
  </si>
  <si>
    <t>Буфер-сенсор для датчика давления авнтифриза 2904619</t>
  </si>
  <si>
    <t>Датчик скорости/момента зажигания 273-5041</t>
  </si>
  <si>
    <t>Датчик давления 276-6793</t>
  </si>
  <si>
    <t>Предохранитель 6А 233-8091</t>
  </si>
  <si>
    <t xml:space="preserve"> сухарики  LOCK-RETAINER   2-A4429</t>
  </si>
  <si>
    <t>SPRING-VALVE INNER пружина клапана</t>
  </si>
  <si>
    <t>SPRING-VALVE OUTER пружина клапана</t>
  </si>
  <si>
    <t>выпускной клапан  VALVE-EXHAUST 307-4641</t>
  </si>
  <si>
    <t>направл втулка клапана. GUIDE-VALVE (INLET)(STANDARD)   191-6766</t>
  </si>
  <si>
    <t>тарелка пружины клапана ROTOCOIL AS  197-6999</t>
  </si>
  <si>
    <t>шайба  WASHER (17.8X45X7.29-MM THK) 209-0962</t>
  </si>
  <si>
    <t>клапан впускной  VALVE-INLET 210-2542</t>
  </si>
  <si>
    <t>направляющая втулка клапана GUIDE-VALVE (EXHAUST)(STANDARD) 255-0897</t>
  </si>
  <si>
    <t>седло клапана выпускной  INSERT-VALVE SEAT (EXHAUST)(STANDARD) 191-6760</t>
  </si>
  <si>
    <t>241-9591</t>
  </si>
  <si>
    <t>турбокомпрессор Turbo GP № 2572205</t>
  </si>
  <si>
    <t>седло впускного клапана  INSERT-VALVE SEAT (INLET)(STANDARD)  266-8718</t>
  </si>
  <si>
    <t xml:space="preserve">фильтр воздушный 226-2779                                       </t>
  </si>
  <si>
    <t>топливный фильтр 3216970</t>
  </si>
  <si>
    <t>HEAD GP-CYL/ГОЛОВКА ЦИЛИНДРА  206-1560</t>
  </si>
  <si>
    <t>Редукционный клапан FISHER  (type 299H  s/n210-2007)</t>
  </si>
  <si>
    <t>привод пневматический   328-0755</t>
  </si>
  <si>
    <t xml:space="preserve"> дросельная заслонка 233-6679</t>
  </si>
  <si>
    <t>дросельная заслонка 306-9144</t>
  </si>
  <si>
    <t>Уплотненительное кольцо системы охлаждения  (сальник)  3S9643</t>
  </si>
  <si>
    <t>Уплотненительное кольцо системы охлаждения  (сальник) 6V1454</t>
  </si>
  <si>
    <t>Уплотненительное кольцо системы охлаждения  (сальник) 192-2262</t>
  </si>
  <si>
    <t>Уплотненительное кольцо системы охлаждения  (сальник) 7E6016</t>
  </si>
  <si>
    <t>Трансформатор    418-4862</t>
  </si>
  <si>
    <t>Свечи зажигания 301-6663</t>
  </si>
  <si>
    <t>Прокладка под клапан 272-0757</t>
  </si>
  <si>
    <t>Клапан электромагнитный отключатель газа  103-0692</t>
  </si>
  <si>
    <t>Термостат (98 градус)  247-7133</t>
  </si>
  <si>
    <t>Термостат (55 градус)  204-6708</t>
  </si>
  <si>
    <t>Перепускной клапан отработанных газов в сборе 1460758</t>
  </si>
  <si>
    <t xml:space="preserve"> Гибкий компенсатор 2071331</t>
  </si>
  <si>
    <t xml:space="preserve"> Гибкий компенсатор 222-4701</t>
  </si>
  <si>
    <t xml:space="preserve"> Гибкий компенсатор 347-9308</t>
  </si>
  <si>
    <t xml:space="preserve"> сухарики  LOCK-RETAINER 2А-4429</t>
  </si>
  <si>
    <t xml:space="preserve">  пружина клапана 7N1903</t>
  </si>
  <si>
    <t xml:space="preserve">      пружина клапана 7N1904</t>
  </si>
  <si>
    <t>выпускной клапан  VALVE-EXHAUST 3074641</t>
  </si>
  <si>
    <t>направл втулка клапана. GUIDE-VALVE (INLET)(STANDARD) 1916766</t>
  </si>
  <si>
    <t>тарелка пружины клапана ROTOCOIL AS  1976999</t>
  </si>
  <si>
    <t>клапан впускной  VALVE-INLET 2102542</t>
  </si>
  <si>
    <t>направляющая втулка клапана GUIDE-VALVE (EXHAUST)(STANDARD) 2550897</t>
  </si>
  <si>
    <t>седло клапана выпускной  INSERT-VALVE SEAT (EXHAUST)(STANDARD) 1916760</t>
  </si>
  <si>
    <t>седло впускного клапана  INSERT-VALVE SEAT (INLET)(STANDARD) 2668718</t>
  </si>
  <si>
    <t>Турбонагнетатель в сборе правый  3203675</t>
  </si>
  <si>
    <t>Турбонагнетатель в сборе левый 3709325</t>
  </si>
  <si>
    <t>сопло турбонагнетателя  3716394 </t>
  </si>
  <si>
    <t>Картридж турбонагнетателя 3545848</t>
  </si>
  <si>
    <t>Тепловая защита в сборе (278-1338,278-1339,278-1340,278-1341,278-1342)</t>
  </si>
  <si>
    <t xml:space="preserve"> 276-6793</t>
  </si>
  <si>
    <t>163-8523</t>
  </si>
  <si>
    <t>Буфер датчика давления CAT (нефильтрованного масла) CAT 290-4619</t>
  </si>
  <si>
    <t>110-1168</t>
  </si>
  <si>
    <t>130-8299</t>
  </si>
  <si>
    <t>180-5420</t>
  </si>
  <si>
    <t>265-9034</t>
  </si>
  <si>
    <t xml:space="preserve">150-1240 </t>
  </si>
  <si>
    <t>185-5441</t>
  </si>
  <si>
    <t>304-9397</t>
  </si>
  <si>
    <t xml:space="preserve">251-9396 </t>
  </si>
  <si>
    <t>113-1506</t>
  </si>
  <si>
    <t>312-3387</t>
  </si>
  <si>
    <t>9X-7523</t>
  </si>
  <si>
    <t>8T-1919</t>
  </si>
  <si>
    <t>2W-0752</t>
  </si>
  <si>
    <t xml:space="preserve">  150-9576</t>
  </si>
  <si>
    <t>243-5284</t>
  </si>
  <si>
    <t>261-7958</t>
  </si>
  <si>
    <t>лубр. масло ТНК Компрессор VDL 200</t>
  </si>
  <si>
    <t>масло CAT NGEO ADVANSED 40</t>
  </si>
  <si>
    <t>лубр. масло цилиндра ТНК Компрессор VDL 150</t>
  </si>
  <si>
    <t>масло Summit PGI-100</t>
  </si>
  <si>
    <t>антифриз САТ DEAC ASTM D6210 RP-329</t>
  </si>
  <si>
    <t>масло TITAN FLUID SYN</t>
  </si>
  <si>
    <t>масло AERO SHELL FLUID 41</t>
  </si>
  <si>
    <t>масло Mobil DTE 10 EXCEL 46 (ISO VG46)</t>
  </si>
  <si>
    <t>масло ISO / VG 32</t>
  </si>
  <si>
    <t>масло ISO VG-150</t>
  </si>
  <si>
    <t xml:space="preserve">высокотемператургная смазка Barrierta L 55/2 </t>
  </si>
  <si>
    <t>масло mobil shc-624-VG-32</t>
  </si>
  <si>
    <t>гидр. масло CAT HUDO</t>
  </si>
  <si>
    <t>Диз.топливо зимнее</t>
  </si>
  <si>
    <t>Диз.топливо летнее</t>
  </si>
  <si>
    <t>САТ TDTO Cold Weather OW20 (редукторное масло с диапазоном рабочих температур от -50 до +40)</t>
  </si>
  <si>
    <t>для компрессора холодильной системы УГС</t>
  </si>
  <si>
    <t>раствор OASE BASF</t>
  </si>
  <si>
    <t>ГОСТ 11078-78 марка А ОКП 21 3211 0200</t>
  </si>
  <si>
    <t>Пропан марки R 290</t>
  </si>
  <si>
    <t>Триэтиленгликоль (ТЭГ) ТУ 6-01-05-88 марка А ОКП 24 2214 0130</t>
  </si>
  <si>
    <t>Пропиленгликоль  ХНТ-40</t>
  </si>
  <si>
    <t>Антиадгезив Tego Sulpho 1</t>
  </si>
  <si>
    <t>Поглотитель меркаптанов - абсорбент Sulfa Treat Select НР</t>
  </si>
  <si>
    <t>Синтетические цеолиты для осушки воздуха типа NaX</t>
  </si>
  <si>
    <t>Углеродное молекулярное сито марки Shirasagi MSC СТ-350</t>
  </si>
  <si>
    <t xml:space="preserve">Шары Durocel 242 (активированный оксид алюминия шарики диаметром 3/8 дюйма.) </t>
  </si>
  <si>
    <t xml:space="preserve">Активированный уголь     ГОСТ 20464-75 Марка "АГ-3"    </t>
  </si>
  <si>
    <t>Гелий газообразный марки А (Б) 99,998 % ТУ 51-940-80</t>
  </si>
  <si>
    <t>Аргон 99,998 % ТУ 6-21-12-94</t>
  </si>
  <si>
    <t xml:space="preserve">Аттестованная газовая смесь (полный комп. состав пропан-бутановая смесь), объём 10 литров   Состав: (СН4-0,54 С2Н6-0,92 %об, С3Н8-48,065 %об, iС4Н10-15,1 %об,  nС4Н10- 34,2 %об,iС5Н12- 1,05 %об, nС5Н12-0,125 %об.                     </t>
  </si>
  <si>
    <t>Аттестованная газовая смесь (очищенный газ) объём 10 литров Состав: (СО2 – 0,009 %об, О2 – 0,118 %об,N2 - 2,15 %об, С2Н6 – 6,72 %об, С3Н8 – 2,68 %об, iС4Н10 – 0,58 %об,  nС4Н10 – 0,18 %об, iС5Н12 – 0,104 %об, nС5Н12 – 0,061 %об, nео-С5Н12 - 0,00017 %об,  iС6Н14 – 0,0028 %об, СН4 –остальное ( 87,395 %об )</t>
  </si>
  <si>
    <t>Аттестованная газовая смесь (неочищенный газ) объём 10литров Состав: (Н2S – 2,2 %об, СО2 – 0,5 %об, О2+N2 - 1,512 %об, С2Н6 – 8,54 %об, С3Н8 - 4,64 %об, iС4Н10 – 0,51 %об, nС4Н10 – 0,78 %об,  iС5Н12 – 0,204 %об, nС5Н12 – 0,201 %об, nео-С5Н12 - 0,00017 %об, iС6Н14 – 0,287 %об, nС7Н16 - 0,286 %об,СН4 –остальное ( 80,339 %об )</t>
  </si>
  <si>
    <t>ПГС  (кислый газ) Состав: (СО2-21,0%, СН4-2,32%, С2Н6-0,91%, С3Н8-0,92%, iС4Н10-0,48%, nС4Н10-0,46%, iС5Н12-0,27%,  nС5Н12-0,28%, С6Н14-0,09%, Н2S-остальные) - 10л.</t>
  </si>
  <si>
    <t>Аммиак водный 25% ГОСТ 3760-79</t>
  </si>
  <si>
    <t>Азотная кислота ч.д.а. ГОСТ 4461-77</t>
  </si>
  <si>
    <t>Ацетон хч. ГОСТ 2603-79</t>
  </si>
  <si>
    <t>Ацетат аммиака CH3COONH4, х.ч.</t>
  </si>
  <si>
    <t>Барий хлористый ГОСТ 4108-72, х.ч.</t>
  </si>
  <si>
    <t>Белое масло для Спектроскан S</t>
  </si>
  <si>
    <t>Ртуть ( II) азотнокислая,одноводная ГОСТ 4520-78</t>
  </si>
  <si>
    <t>Гексан х.ч. ТУ 2631-0003-058</t>
  </si>
  <si>
    <t>Глицерин ч.д.а. ГОСТ6259-75</t>
  </si>
  <si>
    <t>гидроскиламин солянокислый имп. NH­2­OH*HCl. 443003</t>
  </si>
  <si>
    <t>ГСО Железо (III)  10 г/дм №мсо 37872-2000 (0297:2002),флак. 40 мл</t>
  </si>
  <si>
    <t>ГСО нефтепродуктов (смесь 37,5% гексадекана, 37,5 % изооктана и 25% бензола) в CCl4 50мг/см3, №7822-2000</t>
  </si>
  <si>
    <t xml:space="preserve">ГСО давления насыщенных паров нефти и нефтепродуктов (ДНП) </t>
  </si>
  <si>
    <t>ДНП-60-ЭК 8528-2004. Номер МСО 1098-2004</t>
  </si>
  <si>
    <t>ГСО фракционного состава нефтепродуктов (ФС). Тип ГСО – ФС-Б-ЭК 8785-2006. Номер МСО1475:2008</t>
  </si>
  <si>
    <t>железо (III) ( № 5К)1,0 (1); 0,5 (2);  0,1 (2) Фон –0,1 М Н2SO4, №8032-94-:-8034-94 (0009:1998), комплект ( 5 амп.Х 5 мл)</t>
  </si>
  <si>
    <t>Жесткость воды общая 100 ммоль/дм3, 8206-2002, амп. 6 мл</t>
  </si>
  <si>
    <t>Кальций хлористый безводный гранулированный ГОСТ4161-77</t>
  </si>
  <si>
    <t>Калий гидроокись х.ч. ГОСТ 24363-80</t>
  </si>
  <si>
    <t>Кадмий хлористый 2,5 водн.ГОСТ 4330 ч. или х.ч.</t>
  </si>
  <si>
    <t>Калия нитрат, ч.д.а. ГОСТ 4217</t>
  </si>
  <si>
    <t>Калий азотистокислый ГОСТ 4217-77. х.ч.</t>
  </si>
  <si>
    <t>Кальций  1 г/дм3. №7682-99 (0197:2001)</t>
  </si>
  <si>
    <t>кальций (№ 19К), 1,0 (2); 0,5 (2);  0,1 (1) Фон - вода. №8065-94-:8067-94 (0020:1998)</t>
  </si>
  <si>
    <t>Натрий азотнокислый, х.ч. ГОСТ 4168-79</t>
  </si>
  <si>
    <t>натрий  хлористый х.ч. ГОСТ 4233-77</t>
  </si>
  <si>
    <t>мутность (формазиновая суспензия), Значение мутности – 4000 ЕМФ.7271-96 (0101:1999)амп. 5мл.</t>
  </si>
  <si>
    <t>Сахароза х.ч.  ГОСТ 5833-75</t>
  </si>
  <si>
    <t>общая минерализация воды (сухой остаток), №9283-2008 (1581:2009)</t>
  </si>
  <si>
    <t>Перекись водорода мед. ГОСТ 10626-76 (Пергидроль, химически чистый)</t>
  </si>
  <si>
    <t xml:space="preserve">Персульфат калия.х.ч.  K2S2O8 </t>
  </si>
  <si>
    <t>Серебро азотнокислое, ч.д.а. ГОСТ1277-75</t>
  </si>
  <si>
    <t>Спирт этиловый ректификованный ГОСТ 5962-2013, пищевой</t>
  </si>
  <si>
    <t>Соляная кислота х.ч. ГОСТ 3118-77</t>
  </si>
  <si>
    <t>Стандартный образец массовой доли серы в минеральном масле CH-0,005-HC  ГСО № 9403-2009</t>
  </si>
  <si>
    <t>Стандартный образец массовой доли серы в минеральном масле CH-0,010-HC  ГСО № 9404-2009</t>
  </si>
  <si>
    <t>Стандартный образец массовой доли серы в минеральном масле CH-0,100-HC  ГСО № 9407-2009</t>
  </si>
  <si>
    <t>Стандартный образец массовой доли серы в минеральном масле CH-5,000-HC  ГСО № 9416-2009</t>
  </si>
  <si>
    <t>сульфат ( № 4А), 1,0 (2); 0,5 (2); 0,1 (1) Фон - вода. №6693-93-:-6695-93 (0024:1998)</t>
  </si>
  <si>
    <t>Сульфат-ион  10 г/дм3, №7684-99 (0199:2001)</t>
  </si>
  <si>
    <t>Кислота уксусная, ледяная, химически чистый ГОСТ 61</t>
  </si>
  <si>
    <t>Толуол нефтяной, первый сорт, плотность 0,864-0,867 г/см3 при 20 °C, ГОСТ 14710-78</t>
  </si>
  <si>
    <t>Хлороформ ГОСТ 20015</t>
  </si>
  <si>
    <t>УЭП-4, Значение УЭП 0,029 См/м.   №7377-97 (1120-2005)</t>
  </si>
  <si>
    <t>УЭП-5,Значение УЭП 0,0047 См/м.  №7378-97 (1121-2005</t>
  </si>
  <si>
    <t>1,10 Фенантролин солянокислый C­12­H­9­CIN­2­* H­2­O (ч.д.а.)</t>
  </si>
  <si>
    <t>хлорид ( № 1А). (1,0 (2); 0,5 (2); 0,1 (1) Фон - вода). № 6687-93:-6689-93 (0023:1998)</t>
  </si>
  <si>
    <t>Хлорид-ион  10 г/дм3, № 7617-99 (0190:2000)</t>
  </si>
  <si>
    <t>цветность водных растворов (хром-кобальтовая шкала), Значение цветности 500 град. №7853-2000 (0254:2001)</t>
  </si>
  <si>
    <t>ГСО. Общая (карбонатная) щелочность 1000 ммоль/дм3 (полипропиленовые пробирки), №9285-2009 (1584:2009)</t>
  </si>
  <si>
    <t>индикаторная бумага рН 1-14, кат.9.129 803, определение среды</t>
  </si>
  <si>
    <t>индикаторные трубки на двуокись серы  SO2 10-2500 мг/м3 для аспирации газов, на определение вещества содержащегося в возд. среде.</t>
  </si>
  <si>
    <t>индикаторные трубки на сероводород H2S 10-1500 мг/м3, для аспирации газов, на определение вещества содержащегося в возд. среде.</t>
  </si>
  <si>
    <t>индикаторные трубки на углеводороды CnHn  100-2000 мг/м3 для аспирации газов, на определение вещества содержащегося в возд. среде.</t>
  </si>
  <si>
    <t>фильтровальная лабораторная бумага листовая ФС-1 ГОСТ 12026-76</t>
  </si>
  <si>
    <t>Йод, 0,1 н. (фиксанал) для приготовления раствора точно известной концентрации, стандарт-титр (фиксанал)</t>
  </si>
  <si>
    <t xml:space="preserve"> Кислота соляная 0,1Н (стандарт-титр) для приготовления раствора точно известной концентрации, стандарт-титр (фиксанал)</t>
  </si>
  <si>
    <t>Стандарт-титры для рН-метрии 0,1н для приготовления раствора точно известной концентрации, стандарт-титр (фиксанал)</t>
  </si>
  <si>
    <t>Нартий гидроокись 0,1Н (стандарт-титр)</t>
  </si>
  <si>
    <t>Калий гидроокись 0,1Н (стандарт-титр)</t>
  </si>
  <si>
    <t>Крахмал, х.ч. ГОСТ 10163-76</t>
  </si>
  <si>
    <t>воронка быстрой фильтрации с внутренними ребрами, полипропилен, d-40, кат.9.251 191</t>
  </si>
  <si>
    <t>воронка быстрой фильтрации с внутренними ребрами, полипропилен, d-60, кат.9.251 192</t>
  </si>
  <si>
    <t>воронка быстрой фильтрации с внутренними ребрами, полипропилен, d-80, кат.9.251 193</t>
  </si>
  <si>
    <t>воронка быстрой фильтрации  с внутренними ребрами, полипропилен, d-120, кат.9.251 195</t>
  </si>
  <si>
    <t xml:space="preserve">LLG воронка, полипропилен d-40. кат.9.251 185 </t>
  </si>
  <si>
    <t>LLG воронка, полипропилен d-100. кат.9.251 188</t>
  </si>
  <si>
    <t>воронка для сыпучих реагентов, d-100мм, кат.9.251 319</t>
  </si>
  <si>
    <t>колба коническая широкогорлая, Perex. 100мл. Кат 9.014 033</t>
  </si>
  <si>
    <t>колба коническая широкогорлая, Perex. 500мл. Кат 9.014 034</t>
  </si>
  <si>
    <t>корзина для бутылок.6*1000  Кат. 9.102 216 Для переноски проб</t>
  </si>
  <si>
    <t>кран сливной StopCock Compakt, кат.9.140 003 для слива жидкостей с емкостей</t>
  </si>
  <si>
    <t xml:space="preserve"> воронка лабораторная, вместимость 36 см3, ГОСТ 19908-90, стеклянная</t>
  </si>
  <si>
    <t xml:space="preserve"> воронка лабораторная, вместимость 90 см3, ГОСТ 19908-90, стеклянная</t>
  </si>
  <si>
    <t xml:space="preserve"> воронка лабораторная, вместимость 110 см3, ГОСТ 19908-90, стеклянная</t>
  </si>
  <si>
    <t>воронка В-56-80 ХС ГОСТ 25336-82, стеклянная</t>
  </si>
  <si>
    <t>зажим Мора, длина 40мм. Кат.9.180 040</t>
  </si>
  <si>
    <t>зажим для шлангов, тип Pean, длина 140мм. Кат.9.180 199</t>
  </si>
  <si>
    <t>кран 3-ходовой LaboPlast, кат. Dвн. 7 до 9, ПВДФ, кат.9.116 777</t>
  </si>
  <si>
    <t>колба  КН - 250 29/32 ГОСТ 25336</t>
  </si>
  <si>
    <t>колба, класс А, боросиликатное стекло 3.3 на 1000мл, шлиф NS 24/29</t>
  </si>
  <si>
    <t>колба  на 1000 исполнение 1, 2кл. ГОСТ1770-74</t>
  </si>
  <si>
    <t>клапан 2-х ходовой LaboPlast для d-7-9 поливинилиденфторид, кат. 9.116 772</t>
  </si>
  <si>
    <t>Кюветы для спектроскопии из ПС,  оптическая толщина 10мм, объем 4,5  кат. 9.406 431</t>
  </si>
  <si>
    <t xml:space="preserve">кюветы для спектроскопии , длина опт.пути 50мм, размеры 23,6*55*40, кат. 6.091 137 </t>
  </si>
  <si>
    <t>Кювета стеклянная для КФК (10×24мм)  для спектрофотометра</t>
  </si>
  <si>
    <t>Кювета стеклянная для КФК (20×24мм)  для спектрофотометра</t>
  </si>
  <si>
    <t>индикатор потока для газа LaboPlast, кат.9.003 910 для измерения потока  газов</t>
  </si>
  <si>
    <t>ложка, сталь 18/10, 120мм. Ка.9.150 012 для реактивов</t>
  </si>
  <si>
    <t>ложка аптечная, сталь 18/10, длина 150мм для реактивов</t>
  </si>
  <si>
    <t>ложка для порошков, длина 170мм, кат.9.150 620 для реактивов, сталь</t>
  </si>
  <si>
    <t>насос для бочек GLP 25, кат. 9.001 410 для перекачки агрессивных жидкостей</t>
  </si>
  <si>
    <t xml:space="preserve">обратный клапан, полипропилен, d=8-10. кат. 9.303 028 для соединения </t>
  </si>
  <si>
    <t>Осушитель U-образный, d штуцеров - 6мм, длина 130мм, шлиф 14/23, d-13мм, кат. 9.140 516</t>
  </si>
  <si>
    <t>Осушитель U-образный, d штуцеров - 6мм, длина 130мм, шлиф 14/23, d-13мм,  с краном, кат. 9.140 519</t>
  </si>
  <si>
    <t>перчатки латексные "Select Blue" L(8-9) кат.7.624 167</t>
  </si>
  <si>
    <t>пипетка Мора, 1 метка, полипропилен на 5мл, кат. 9.273 235</t>
  </si>
  <si>
    <t>пипетка Мора, 1 метка, полипропилен на 10мл, кат. 9.273 236</t>
  </si>
  <si>
    <t xml:space="preserve"> Пипетка градуированная на 1мл, стекляная</t>
  </si>
  <si>
    <t xml:space="preserve">  Пипетка градуированная  на 2мл, стекляная</t>
  </si>
  <si>
    <t xml:space="preserve"> Пипетка градуированная на 5мл, стекляная</t>
  </si>
  <si>
    <t>пипетка градуированная 10мл, стекляная. На полный слив</t>
  </si>
  <si>
    <t>пипетки Мора с 1меткой 2-2-5. стеклянная</t>
  </si>
  <si>
    <t>пипетки Мора с 1меткой 2-2-10, стеклянная</t>
  </si>
  <si>
    <t>пипетка 2-1-2-10 ГОСТ 29169-91, стеклянная</t>
  </si>
  <si>
    <t>пипетка наклонная, шлиф 29/32  без резервуара на 50мл кат. 9.277 150</t>
  </si>
  <si>
    <t>пипетка наклонная, шлиф 29/32  с резервуаром на 100мл кат. 9.277 100</t>
  </si>
  <si>
    <t>пипетка Пастера, полиэтилен на 10мл, кат.9.411 033</t>
  </si>
  <si>
    <t>переходник для шлангов, полипропилен. Dвн.3-5/9-13. кат.9.207 338</t>
  </si>
  <si>
    <t xml:space="preserve"> пробка LLG пробка целлюлозная d= 8,5-9,5.кат.9.231 661</t>
  </si>
  <si>
    <t xml:space="preserve">  пробка  LLG пробка целлюлозная d=9,5 - 11,5. кат 9.231 664</t>
  </si>
  <si>
    <t xml:space="preserve"> пробка  LLG пробка целлюлозная d=12,5 - 14,5. кат.9.231 667</t>
  </si>
  <si>
    <t xml:space="preserve">пинцет для покровных стекол, сталь 18/10, прямой, длина 105мм, кат.9.160 205 </t>
  </si>
  <si>
    <t>подставка для колб, РР, d170мм. Кат.9.143 040, полипропелен</t>
  </si>
  <si>
    <t>прецизионная нагревательная плитка PZ 44, диапазон температур 20…450°С, мощность 3300Вт, вес 23кг,размеры 320*470*190мм, кат. 9.645 744</t>
  </si>
  <si>
    <t>склянка Дрекселя 100мл ГОСТ 25336-83, стекло</t>
  </si>
  <si>
    <t>смазка для шлифов BUDDE</t>
  </si>
  <si>
    <t>Смазка для шлифов WD40</t>
  </si>
  <si>
    <t>соединитель для шлангов, РР, dвн.=6 - 10. кат.9.207 165 , полипропилен</t>
  </si>
  <si>
    <t>стеклограф, для стекла, керамики ит.д. кат.9.032 932, металл</t>
  </si>
  <si>
    <t xml:space="preserve">Контейнеры для проб, полистирольные, с металлической крышкой, стерильные  № 9.070.323 , объем 250мл </t>
  </si>
  <si>
    <t xml:space="preserve">Контейнеры для проб, полистирольные, с металлической крышкой, стерильные  № 9.070.322 , объем 100мл </t>
  </si>
  <si>
    <t>стакан химический , РМР 10мл, град.2мл кат.№ 9.013 315  ( полимерпласт)</t>
  </si>
  <si>
    <t>стакан химический , РМР25мл, град.5мл кат.№ 9.013 320 ( полимерпласт)</t>
  </si>
  <si>
    <t xml:space="preserve"> стакан химический , РМР50мл, град.10мл кат.№ 9.013 328 ( полимерпласт)</t>
  </si>
  <si>
    <t>стакан мерный (LLG) с ручкой 250 мл,ПП. Кат№ 9.013 680 (полипропилен)</t>
  </si>
  <si>
    <t>стакан с прессованной градуировкой, SAN, 250мл, кат 7.008 966 (стекло)</t>
  </si>
  <si>
    <t>стакан с прессованной градуировкой, SAN, 500мл, кат 7.008 968 (стекло)</t>
  </si>
  <si>
    <t>стакан высокий мерный с носиком 100 мл (стекло)</t>
  </si>
  <si>
    <t>стакан высокий мерный с носиком 400 мл (стекло)</t>
  </si>
  <si>
    <t>спиртомер по Рихтеру-Траллесу, кат. 9.004 400 для определения концентрации спирта</t>
  </si>
  <si>
    <t>стакан мерный с ручкой 250 мл (стекло)</t>
  </si>
  <si>
    <t>Счетчик газовый барабанный ГСБ-400</t>
  </si>
  <si>
    <t>Совок мерный из полипропилена на 100мл</t>
  </si>
  <si>
    <t>Термомигрометр кат.9.235 135 (определение барометрического давления и влажности)</t>
  </si>
  <si>
    <t>узел крепежный, сталь 18/10, ширина захвата 16,5мм, кат.9.224 252</t>
  </si>
  <si>
    <t>цилиндр 1-25-2 ГОСТ 1770 (стекло)</t>
  </si>
  <si>
    <t xml:space="preserve">цилиндр 1-50-2 ГОСТ 1770 (стекло) </t>
  </si>
  <si>
    <t>цилиндр мерный, синяя градуировка, класс В, высокий, на 100мл, кат.9.274 411</t>
  </si>
  <si>
    <t>цилиндр 1-100-2 ГОСТ 1770 (стекло)</t>
  </si>
  <si>
    <t>цилиндр мерный, SAN, класс В, низкий, на 100мл, кат.7.008 999 (полипрпилен)</t>
  </si>
  <si>
    <t xml:space="preserve">чаша выпарная из боросиликатного стекла 3.3, d-100. кат. 9.263 474 </t>
  </si>
  <si>
    <t>Чаша в форме часового стекла, DURAN, d-125, кат 9.263 452</t>
  </si>
  <si>
    <t>чаша выпарительная DURAN   170мл.кат. 9.000 044 (стеклянная)</t>
  </si>
  <si>
    <t>чаша для озоления с носиком, фарфор, плоские объем 110мл, d-100мм. Кат.6.231 540</t>
  </si>
  <si>
    <t>чаша выпарительная  на 200мл. (кварцевое стекло)</t>
  </si>
  <si>
    <t>Цилиндр мерный, кл.точности А, голубая градуировка, на 50мл, боросиликатное стекло, кат. 9.274 173</t>
  </si>
  <si>
    <t>Цилиндрические флаконы  для отбора жид.проб AR с РЕ-крышкой объем 50мм, Н-100мм, d-30мм (-стекло)</t>
  </si>
  <si>
    <t xml:space="preserve">Трубка хлоркальциевая U-образная ТХ-U-2 ((D=120 мм) </t>
  </si>
  <si>
    <t xml:space="preserve">Трубка хлоркальциевая U-образная ТХ-U-2 ((D=80 мм) </t>
  </si>
  <si>
    <t xml:space="preserve"> шпатель-ложка 180мм полистирол</t>
  </si>
  <si>
    <t>Трубка сушильная РЕ-LD , на концах пробки съемные,dвнеш оливы от 4 до9мм, длина 100мм, кат 9.253 131</t>
  </si>
  <si>
    <t>Шпатель для перемешивания, PS, 120мм. .кат.9.409 501. сталь</t>
  </si>
  <si>
    <t>шпатель-ложка 180мм (сталь), сталь</t>
  </si>
  <si>
    <t>щипцы для чашек длина 300мм. Кат.4.008 440, металл</t>
  </si>
  <si>
    <t>Аккумуляторы профессиональные NiMN, HR6/FF/Mignon 2300mA, 1,2B, кат № 9.012 945</t>
  </si>
  <si>
    <t>Широкогорлые бутыли с винтовой крышкой Economy Type DS2185, полиэтилен/ полипропилен, коричневые, объем 125мл, крышка 38, кат. 9.103 236</t>
  </si>
  <si>
    <t>Широкогорлые бутыли с винтовой крышкой Economy Type DS2185, полиэтилен/ полипропилен, коричневые, объем 250мл, крышка 43, кат. 9.103 237</t>
  </si>
  <si>
    <t>Бочка с широкой горловиной РE-HD на 26,4л кат. 9.050 023</t>
  </si>
  <si>
    <t xml:space="preserve">Бутыль широкогорлый, полиэтилен высокой плотности на 10л с ручкой, кат 9.139 939 </t>
  </si>
  <si>
    <t>Бутыль  узкогорлые, полиэтилен высокой плотности, с ручками, на 25л, кат 9.139 931.</t>
  </si>
  <si>
    <t>Бутыль четырехгранная, ПВХ, прозрачная, жесткая с полипропиленовой винтовой крышкой на 1л. Кат 9.072 924</t>
  </si>
  <si>
    <t>Вентиль  для пробоотборников d-15мм, латунь, или сталь</t>
  </si>
  <si>
    <t>Емкость универсальная , серия 357, РE-HD на 10л кат. 9.073 042</t>
  </si>
  <si>
    <t>Ершики d=0,5 - 12см для мытья химической посуды, разных диаметров, и размеров</t>
  </si>
  <si>
    <t>Зарядное устройство Quattro Charger для аккумуляторов АА, ААА и 9V, кат.№ 9.012 940</t>
  </si>
  <si>
    <t>Настольный зажим для штатива, кованный чугунный, диаметр 12/13мм, кат. 6.089 284</t>
  </si>
  <si>
    <t xml:space="preserve"> калькулятор (CITIZEN-14 разрядные</t>
  </si>
  <si>
    <t>кеги с широкой горловиной, полиэтилен, с ручкой на 68,5л,0 кат. 6.401 093</t>
  </si>
  <si>
    <t>кисточки для покраски, ширина 25,4мм</t>
  </si>
  <si>
    <t>кисточки для покраски, ширина 12,5мм</t>
  </si>
  <si>
    <t>кран сливной StopCock РАt, кат.9.140 000</t>
  </si>
  <si>
    <t>Лента Фум для подмотки стыков и вентилей пробоотборников</t>
  </si>
  <si>
    <t>Ложка, материал - Remanit 4301, полированная, с конической ручкой, длина 200мм, сталь 18/10, кат. 9.150 050</t>
  </si>
  <si>
    <t>Моющее средство "Фэйри"</t>
  </si>
  <si>
    <t>Карандаш перманентный белый для стекла,пласт,форфора</t>
  </si>
  <si>
    <t>Очки защитные uvex 9174, цвет антрацит / синий, линзы поликарбонат - светлозеленые/защита от УФ5-1.1 &lt; 2,5 uvex variomatic, кат. 9.006 021</t>
  </si>
  <si>
    <t xml:space="preserve">Очки защитные uvex skylite 9174, цвет синий, линзы - серые/UV 5 - 2,5 ultradura, кат. 9.200 303 </t>
  </si>
  <si>
    <t xml:space="preserve"> перчатки  Derma Grip повышенной прочности размер (9-10) латекс</t>
  </si>
  <si>
    <t>перчатки Derma Grip повышенной прочности размер (7-8), латекс</t>
  </si>
  <si>
    <t>LLG-пробки целлюлозные 19,0-22,5 кат.9.231 673</t>
  </si>
  <si>
    <t>NS-пробка 14/23 кат. 4.008 495</t>
  </si>
  <si>
    <t>Пробка  24/29 кат 9.230 124</t>
  </si>
  <si>
    <t>Пробка 19/26 желтый 9.230 165</t>
  </si>
  <si>
    <t>Резак для стеклянных трубок диам. До 30мм, кат 9.110 510</t>
  </si>
  <si>
    <t>Запасной ролик для резака , кат. 9.110 511</t>
  </si>
  <si>
    <t>Респираторы повышенной комфортности серии Aura тм 9332+ С клапаном Cool-Flow FFP3</t>
  </si>
  <si>
    <t>Соска для пипеток, силикон (VMQ)</t>
  </si>
  <si>
    <t>Соска для пипеток, красная (NR/SBR)</t>
  </si>
  <si>
    <t>Салфетки  WYPALL-Х 60 быстровпитаывающие, устойчивые к растворителям, материал HYDRONIT, длина 420мм, ширина 380мм, (белый) 750 листов, кат.  9.413 036</t>
  </si>
  <si>
    <t>термометр ТЛ-4 (0 - 100°С) цена деления 0,1</t>
  </si>
  <si>
    <t xml:space="preserve"> удлинитель У10-554  5м  3-местный</t>
  </si>
  <si>
    <t>Халат, модель 81996 , размер 48/50 кат. 9.414. 373</t>
  </si>
  <si>
    <t>Халат, модель 81996  , размер 52/54 кат. 9.414. 375</t>
  </si>
  <si>
    <t>Хомут для обвязк проводов длина 75мм, ширина 2,2мм кат. № 9.404 301 в упаковке</t>
  </si>
  <si>
    <t>Хомут для обвязк проводов длина 135мм, ширина 2,5мм кат. № 9.404 305 в упаковке</t>
  </si>
  <si>
    <t>Хомут для обвязк проводов длина 160мм, ширина 4,5мм кат. № 9.404 311</t>
  </si>
  <si>
    <t>ТЭН ИЮТЕ 681817.107, Датчик ИЮТЕ 642333.001.</t>
  </si>
  <si>
    <t>Чистящее средство "Комет"</t>
  </si>
  <si>
    <t xml:space="preserve"> Электрод DG-111 для титратора</t>
  </si>
  <si>
    <t xml:space="preserve"> Электрод DМ 141 SC для титратора</t>
  </si>
  <si>
    <t>Кран 10-ти портовый 214.4.464.025-01.04       Кат. № КрД10.2-16 (3.2).52.РТ</t>
  </si>
  <si>
    <t xml:space="preserve">насос мембранный вакуумный для откачки и нагнетания взрывоопасных газов и смесей с маркировкой EEx IIB-T4;  EExe II-T3; EExe II-T4 во взрывозащищенном исполнении, тип насоса N 026 AT.9E </t>
  </si>
  <si>
    <t>регулируемое пневмосопротивление 214.5.150.019</t>
  </si>
  <si>
    <t>Штуцер (М9*1; труб1/2    8.652.153</t>
  </si>
  <si>
    <t>Комплект сменной бюретки на 10мл-DV1010  для титратора Т-50</t>
  </si>
  <si>
    <t>Внешний  блок питания № по каталогу 51109806  для титратора Т-50</t>
  </si>
  <si>
    <t>Дважды экранированный кабель  SC-LEMO-60, кат.№ 89601  для титратора Т-50</t>
  </si>
  <si>
    <t>Фильтр ионитовый 6.112.004</t>
  </si>
  <si>
    <t>Фильтр 6.112.008 (заполненный CaCl2)</t>
  </si>
  <si>
    <t>Фильтр 5.884.058 (индикатор влажности)</t>
  </si>
  <si>
    <t>Фильтр 5.884.069 -от мех.частиц по каналу пробы,после РПС</t>
  </si>
  <si>
    <t>Фильтр 5.886.001-01 (с углем )</t>
  </si>
  <si>
    <t>Мембрана 7.010.019-01 (1уп.=100шт.)</t>
  </si>
  <si>
    <t>Втулка 8.220.272-01 (50шт/уп)</t>
  </si>
  <si>
    <t>Муфта 8.658.038 (латунь, d3мм, 20шт/уп)</t>
  </si>
  <si>
    <t>Муфта 8.658.038-01 (нерж.сталь, d3мм, 20шт/уп)</t>
  </si>
  <si>
    <t>Муфта 8.658.039 (латунь, d1.6мм, 20 шт/уп)</t>
  </si>
  <si>
    <t>Муфта 8.658.039-01 (нерж.сталь, d1,6мм, 20шт/уп)</t>
  </si>
  <si>
    <t>Муфта 8.658.053 (резина, 1.6-1.6, 20шт/уп)</t>
  </si>
  <si>
    <t>Втулка 8.223.157 (капролон)</t>
  </si>
  <si>
    <t>Резак 8.207.003</t>
  </si>
  <si>
    <t>Резак 6.899.004</t>
  </si>
  <si>
    <t>Детектор ДТП 2.840.005-01.00 (без усилителя) каталожный номер 3646</t>
  </si>
  <si>
    <t>Регулятор давления балонный 214.5.882.003 РДБ -2-0,6 (резьба подключения: входной - G 3/4"; выходной - М8×1 ) в сборе с монометрами: 0-25; 0-1 MPa</t>
  </si>
  <si>
    <t>Регулятор давления баллонный РДБ–1О2–0,8 (214.5.882.005-01)</t>
  </si>
  <si>
    <t>Комплект сменных частей 4.071.011-01 для проботборника ПГО-400 (фтулка,муфта и т.д)</t>
  </si>
  <si>
    <t>Сменная кассета фильтров для прибора очистки воды "Водолей"</t>
  </si>
  <si>
    <t>Набор ключей шестигранных ГОСТ 11737-93</t>
  </si>
  <si>
    <t>Набор отверток Torx (в форме шестилучевой звезды) ГОСТ Р 10664-2007</t>
  </si>
  <si>
    <t>Кранбукса керамическая  для хроматографа</t>
  </si>
  <si>
    <t>кранбукса резиновая  для хроматографа</t>
  </si>
  <si>
    <t>Насос сетевой м/р Кожасай поз.№ СН-1, 2, 3 А/В/С</t>
  </si>
  <si>
    <t>Горелка газовая для парового котла</t>
  </si>
  <si>
    <t>Водяной экономайзер</t>
  </si>
  <si>
    <t>Насос ципкуляции амина Р-2611</t>
  </si>
  <si>
    <t>0114</t>
  </si>
  <si>
    <t>Тысяча метров кубических</t>
  </si>
  <si>
    <t>0872</t>
  </si>
  <si>
    <t>ОЭКУГ</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</si>
  <si>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</si>
  <si>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</si>
  <si>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</si>
  <si>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Сервисное обслуживание газовых двигателей Катерпиллер и Ариэль</t>
  </si>
  <si>
    <t>УКПГ, УПГ</t>
  </si>
  <si>
    <t>33.12.12.400.001.00.0777.000000000000</t>
  </si>
  <si>
    <t>Услуги по техническому обслуживанию пневматического/компрессорного оборудования</t>
  </si>
  <si>
    <t>Сервисное обслуживание вспомогательного компрессорного оборудования</t>
  </si>
  <si>
    <t>Сервисное обслуживание трубопроводов, инженерных сетей, СРД и СППК</t>
  </si>
  <si>
    <t>Сервисное обслуживание лабораторного оборудования</t>
  </si>
  <si>
    <t>мелкий капитальный ремонт: теплоизоляция и греющий кабель трубопроводов и оборудования (подготовка к осенне- зимнему периоду 2015-16 гг.), ремонт бетонных оснований и отмостков</t>
  </si>
  <si>
    <t>74.90.20.000.027.00.0777.000000000000</t>
  </si>
  <si>
    <t>Услуги по проведению производственного мониторинга</t>
  </si>
  <si>
    <t>мониторинг системы коррозии</t>
  </si>
  <si>
    <t>Текущий ремонт административных зданий</t>
  </si>
  <si>
    <t>33.11.11.000.001.00.0999.000000000000</t>
  </si>
  <si>
    <t>Работы по ремонту/реконструкции металлоконструкций</t>
  </si>
  <si>
    <t>ремонтные работы во время ежегодного остановочного  ремонта ЕОКР</t>
  </si>
  <si>
    <t>Анализ газа, отложений, растворов в независимых спецализированных лабораториях</t>
  </si>
  <si>
    <t xml:space="preserve">Внедрение технологии  и химреагентов усовершенствованных методов очистки газа </t>
  </si>
  <si>
    <t>УКПГ</t>
  </si>
  <si>
    <t>Комплексное обследование текущего состояния объектов газового комплекса на предмет стабильной работы с выдачей ТЭО дальнейшего развития</t>
  </si>
  <si>
    <t>74.90.20.000.054.00.0777.000000000000</t>
  </si>
  <si>
    <t>Услуги по аккредитации/постаккредитации лаборатории</t>
  </si>
  <si>
    <t>Переаккредитация испытательной лаборатории ЦП и ПГ</t>
  </si>
  <si>
    <t xml:space="preserve">Услуги по диагностики  ревизии установки грануляции серы </t>
  </si>
  <si>
    <t>74.90.19.000.010.00.0777.000000000000</t>
  </si>
  <si>
    <t>Услуги по корректировке проектной/технической документации/схем/паспортов и аналогичных документов</t>
  </si>
  <si>
    <t xml:space="preserve">Услуги по разработке, пересмотру и внесению изменений в технологический регламенты ЦППГ Алибекмола и УПГ Кожасай  </t>
  </si>
  <si>
    <t>72.11.12.000.001.00.0999.000000000000</t>
  </si>
  <si>
    <t>Работы научно-исследовательские в области охраны окружающей среды</t>
  </si>
  <si>
    <t>Услуги по корректировке Программы развития переработки газа на 2017-2019гг.</t>
  </si>
  <si>
    <t>69 Р</t>
  </si>
  <si>
    <t>70 Р</t>
  </si>
  <si>
    <t>71 Р</t>
  </si>
  <si>
    <t>72 Р</t>
  </si>
  <si>
    <t>73 Р</t>
  </si>
  <si>
    <t>74 Р</t>
  </si>
  <si>
    <t>75 Р</t>
  </si>
  <si>
    <t>165 У</t>
  </si>
  <si>
    <t>166 У</t>
  </si>
  <si>
    <t>167 У</t>
  </si>
  <si>
    <t>168 У</t>
  </si>
  <si>
    <t>169 У</t>
  </si>
  <si>
    <t>170 У</t>
  </si>
  <si>
    <t>171 У</t>
  </si>
  <si>
    <t>172 У</t>
  </si>
  <si>
    <t>173 У</t>
  </si>
  <si>
    <t>174 У</t>
  </si>
  <si>
    <t>175 У</t>
  </si>
  <si>
    <t>81.10.10.000.000.00.0777.000000000000</t>
  </si>
  <si>
    <t>Услуги по комплексному обслуживанию объектов/зданий/сооружений/территорий</t>
  </si>
  <si>
    <t>33.13.12.200.002.00.0777.000000000000</t>
  </si>
  <si>
    <t>Услуги по техническому обслуживанию лабораторного/учебно-лабораторного оборудования</t>
  </si>
  <si>
    <t>ОИ</t>
  </si>
  <si>
    <t>авансовый платеж - 0%, оставшаяся часть в течение 30 рабочих дней с момента подписания акта приема - передачи поставленных товаров/ выполненных работ/ оказанных услуг.</t>
  </si>
  <si>
    <t>Актюбинская область, Мугалжарский район месторождение Алибекмола,пл. 4, Кожасай</t>
  </si>
  <si>
    <t>Генеральный директор  Вэн Синфан (Weng Xingfang)</t>
  </si>
  <si>
    <t xml:space="preserve">Утверждаю </t>
  </si>
  <si>
    <t>65.12.21.335.000.00.0777.000000000000</t>
  </si>
  <si>
    <t>Услуги по страхованию гражданско-правовой ответственности владельцев автомобильного транспорта</t>
  </si>
  <si>
    <t>пр.А.Молдагуловой, 46</t>
  </si>
  <si>
    <t>ОПРУ</t>
  </si>
  <si>
    <t>65.12.29.335.000.00.0777.000000000000</t>
  </si>
  <si>
    <t>Услуги по страхованию автомобильного транспорта</t>
  </si>
  <si>
    <t>65.12.41.335.001.00.0777.000000000000</t>
  </si>
  <si>
    <t>Услуги страхования экологические</t>
  </si>
  <si>
    <t>февраль 2017г.</t>
  </si>
  <si>
    <t>пр.А.Молдагуловой, 48</t>
  </si>
  <si>
    <t>март-февраль</t>
  </si>
  <si>
    <t>65.12.73.335.002.00.0777.000000000000</t>
  </si>
  <si>
    <t>Услуги по страхованию объектов повышенной опасности</t>
  </si>
  <si>
    <t>май 2017г.</t>
  </si>
  <si>
    <t>пр.А.Молдагуловой, 49</t>
  </si>
  <si>
    <t>июнь-июнь</t>
  </si>
  <si>
    <t>65.12.11.335.001.00.0777.000000000000</t>
  </si>
  <si>
    <t>Услуги по страхованию энергетических рисков</t>
  </si>
  <si>
    <t>65.12.21.335.001.00.0777.000000000000</t>
  </si>
  <si>
    <t>Услуги по страхованию гражданско-правовой ответственности перевозчиков (кроме владельцев автотранспортных средств)</t>
  </si>
  <si>
    <t>сентябрь 2017г.</t>
  </si>
  <si>
    <t>пр.А.Молдагуловой, 51</t>
  </si>
  <si>
    <t>октябрь-сентябрь</t>
  </si>
  <si>
    <t>176 У</t>
  </si>
  <si>
    <t>177 У</t>
  </si>
  <si>
    <t>178 У</t>
  </si>
  <si>
    <t>179 У</t>
  </si>
  <si>
    <t>180 У</t>
  </si>
  <si>
    <t>181 У</t>
  </si>
  <si>
    <t>100% предоплата</t>
  </si>
  <si>
    <t>2декада апреля</t>
  </si>
  <si>
    <t>3 декада апреля</t>
  </si>
  <si>
    <t>2декада марта</t>
  </si>
  <si>
    <t xml:space="preserve">Клапан предохранительный полно-подъёмный   пружинный фланцевый  с ручным подрывом - СППК4Р-32/16 марка 17с7нж; входной фланец 4-отверствия  100мм по центрам,  ГОСТ 12815-80. </t>
  </si>
  <si>
    <t xml:space="preserve">Клапан предохранительный полно-подъёмный   пружинный фланцевый  с ручным подрывом - СППК4Р-50/16 марка 17с7нж; входной фланец 4-отверствия  145мм по центрам,  ГОСТ 12815-80. </t>
  </si>
  <si>
    <t>задвижка 31лс41нж Ду100*16 в комплекте с воротниковыми ответными фланцами</t>
  </si>
  <si>
    <t>фланцевый термодинамический  конденсатоотводчик с фильтром 45с13нж-ф-КОРАЛ  Ду15*40</t>
  </si>
  <si>
    <t>фланцевый термодинамический  конденсатоотводчик с фильтром 45с13нж-ф-КОРАЛ  Ду20*40</t>
  </si>
  <si>
    <t>фланцевый термодинамический  конденсатоотводчик с фильтром 45с13нж-ф-КОРАЛ  Ду25*40</t>
  </si>
  <si>
    <t xml:space="preserve">Обратный клапан 19с15нж 3" 600кл. Стр.длин.345мм; центр.отв. 170мм стальной фланцевый </t>
  </si>
  <si>
    <t>3декада марта</t>
  </si>
  <si>
    <t>3 декада марта</t>
  </si>
  <si>
    <t>2 декада марта</t>
  </si>
  <si>
    <t>4 декада марта</t>
  </si>
  <si>
    <t>5 декада марта</t>
  </si>
  <si>
    <t>6 декада марта</t>
  </si>
  <si>
    <t>7 декада марта</t>
  </si>
  <si>
    <t>8 декада марта</t>
  </si>
  <si>
    <t>19.20.29.560.000.02.0166.000000000000</t>
  </si>
  <si>
    <t>февраль-декабрь</t>
  </si>
  <si>
    <t>4 декада апреля</t>
  </si>
  <si>
    <t>19.20.29.500.000.01.0166.000000000009</t>
  </si>
  <si>
    <t>январь, март, июнь, сентябрь</t>
  </si>
  <si>
    <t>декабрь 2016г</t>
  </si>
  <si>
    <t>январь,апрель</t>
  </si>
  <si>
    <t xml:space="preserve">     </t>
  </si>
  <si>
    <t>Стационарный времяимпульсный расходомер-счетчик факельного газа GF868-1-2EX-204140-  0-S</t>
  </si>
  <si>
    <t>Датчик уровня 3302HA1S1V2AM0500JAEMQ4  0 to 5000мм</t>
  </si>
  <si>
    <t>Датчик уровня 3301HA1S1V5AM0400JAEMQ4  0 to 4000мм</t>
  </si>
  <si>
    <t>182 У</t>
  </si>
  <si>
    <t>183 У</t>
  </si>
  <si>
    <t>184 У</t>
  </si>
  <si>
    <t>185 У</t>
  </si>
  <si>
    <t>186 У</t>
  </si>
  <si>
    <t>187 У</t>
  </si>
  <si>
    <t>188 У</t>
  </si>
  <si>
    <t>18.14.10.100.001.00.0777.000000000000</t>
  </si>
  <si>
    <t>Услуги по переплету</t>
  </si>
  <si>
    <t>Актюбинская область
г. Актобе, пр-т А. Молдагуловой, д.46
БЦ «Капитал Плаза» 2 этаж</t>
  </si>
  <si>
    <t>декабрь 2016</t>
  </si>
  <si>
    <t>01.01.2017-31.12.2017</t>
  </si>
  <si>
    <t>канцелярия</t>
  </si>
  <si>
    <t>53.10.11.100.000.00.0777.000000000000</t>
  </si>
  <si>
    <t>Услуги по подписке на печатные периодические издания</t>
  </si>
  <si>
    <t>53.10.12.200.000.00.0777.000000000000</t>
  </si>
  <si>
    <t>Услуги почтовые по пересылке почтовых отправлений</t>
  </si>
  <si>
    <t>69.10.12.000.000.00.0777.000000000002</t>
  </si>
  <si>
    <t>Услуги юридические консультационные</t>
  </si>
  <si>
    <t>услуги юридические консультационные и услуги предоставленные в связи с представлением интересов в судебных органах и государтсвенных органах</t>
  </si>
  <si>
    <t>ОПО</t>
  </si>
  <si>
    <t>услуги юридические консультационные и услуги предоставленные в связи с представлением интересов международных судебных органах и арбитражах</t>
  </si>
  <si>
    <t>69.10.16.000.000.00.0777.000000000000</t>
  </si>
  <si>
    <t>Услуги нотариальные</t>
  </si>
  <si>
    <t>услуги нотариальные, связанные с нотариальным оформлением  заверенных документов Компании для представления в уполномоченные органы (банк, суд и пр.)</t>
  </si>
  <si>
    <t>установление электронной базы содержащей действующие нормативно-правовые акты</t>
  </si>
  <si>
    <t>82.19.13.000.001.00.0777.000000000001</t>
  </si>
  <si>
    <t xml:space="preserve">по вопросу продления срока действия   Контракта на недропользование, паспортизация и регистрация недвижимости </t>
  </si>
  <si>
    <t>189 У</t>
  </si>
  <si>
    <t>Услуги юридические консультационные и услуги представительские в связи с представлением интересов в международных судебных органах и арбитражах</t>
  </si>
  <si>
    <t>Услуги нотариальные, связанные с нотариальным оформлением (заверением) документов</t>
  </si>
  <si>
    <t>Услуги по оформлению контрактов/правоустанавливающих и обязующих документов/договоров/соглашений и аналогичных документов</t>
  </si>
  <si>
    <t>ОФиПКО</t>
  </si>
  <si>
    <t>190 У</t>
  </si>
  <si>
    <t>191 У</t>
  </si>
  <si>
    <t>192 У</t>
  </si>
  <si>
    <t>ТОО Казахойл Актобе</t>
  </si>
  <si>
    <t>74.90.20.000.040.00.0777.000000000000</t>
  </si>
  <si>
    <t>Услуги по мониторингу местного содержания в закупках товаров, работ, услуг</t>
  </si>
  <si>
    <t>Услуги по сопровождению Карты мониторинга местного содержания</t>
  </si>
  <si>
    <t>Услуги по актуализации Справочника ЕНС ТРУ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</si>
  <si>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</si>
  <si>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</si>
  <si>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</si>
  <si>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предоставлению доступа в ИСЭЗ</t>
  </si>
  <si>
    <t>70.22.11.000.000.00.0777.000000000000</t>
  </si>
  <si>
    <t>Услуги консультационные по стратегическому управлению</t>
  </si>
  <si>
    <t xml:space="preserve">Консультационные и консалтинговые услуги </t>
  </si>
  <si>
    <t>ОКиМС</t>
  </si>
  <si>
    <t>01.01.2017-31.12.17</t>
  </si>
  <si>
    <t xml:space="preserve">  </t>
  </si>
  <si>
    <t>31.00.13.500.001.00.0796.000000000032</t>
  </si>
  <si>
    <t>кожаное, с поворотно подъемным механизмом, спинка,ножки и подлокотники деревянные</t>
  </si>
  <si>
    <t>кресло для но</t>
  </si>
  <si>
    <t>01.01.17-31.12.17</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</si>
  <si>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</si>
  <si>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</si>
  <si>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</si>
  <si>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</si>
  <si>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</si>
  <si>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</si>
  <si>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</si>
  <si>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</si>
  <si>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</si>
  <si>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</si>
  <si>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</si>
  <si>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</si>
  <si>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</si>
  <si>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</si>
  <si>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</si>
  <si>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</si>
  <si>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</si>
  <si>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</si>
  <si>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</si>
  <si>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</si>
  <si>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</si>
  <si>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</si>
  <si>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</si>
  <si>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</si>
  <si>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</si>
  <si>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</si>
  <si>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</si>
  <si>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</si>
  <si>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</si>
  <si>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</si>
  <si>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</si>
  <si>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</si>
  <si>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13.92.29.990.008.00.0166.000000000000</t>
  </si>
  <si>
    <t>Шпилька в комплекте  с гайками М18*120 ст. 12Х18Н10Т</t>
  </si>
  <si>
    <t xml:space="preserve">   </t>
  </si>
  <si>
    <t xml:space="preserve">          </t>
  </si>
  <si>
    <t>ОЭКУГ,АО,ОМЭМ,ПТО</t>
  </si>
  <si>
    <t>ПТО,ОМЭМ,АО</t>
  </si>
  <si>
    <t>Реквизиты   (№ приказа и дата утверждения плана закупок) _____________________________________________</t>
  </si>
  <si>
    <t>С изменениями и дополнениями от _______________________________________________________</t>
  </si>
  <si>
    <r>
      <t xml:space="preserve">План закупок товаров, работ и услуг на </t>
    </r>
    <r>
      <rPr>
        <sz val="16"/>
        <color indexed="8"/>
        <rFont val="Times New Roman"/>
        <family val="1"/>
        <charset val="204"/>
      </rPr>
      <t>2017</t>
    </r>
    <r>
      <rPr>
        <b/>
        <sz val="16"/>
        <color indexed="8"/>
        <rFont val="Times New Roman"/>
        <family val="1"/>
        <charset val="204"/>
      </rPr>
      <t xml:space="preserve"> год (ы) ТОО "Казахойл Актобе"</t>
    </r>
  </si>
  <si>
    <t>Ежесуточное обслуживание скв-н оборудованных УЭЦН</t>
  </si>
  <si>
    <t>Услуги по перевозке грузов</t>
  </si>
  <si>
    <t>Начальник ОЭиП</t>
  </si>
  <si>
    <t>Начальник ОИП</t>
  </si>
  <si>
    <t>Начальник ОК и МС</t>
  </si>
  <si>
    <t>Зарипова З.Х.</t>
  </si>
  <si>
    <t>Альмишева А.С.</t>
  </si>
  <si>
    <t>Бримжарова С.У.</t>
  </si>
  <si>
    <t>Откл</t>
  </si>
  <si>
    <t>сенсор по кислороду О2 для газоанализатора GasAlert Micro Clip XT</t>
  </si>
  <si>
    <t>сенсор по кислороду О2 для газоанализатора GasAlert Max XT II</t>
  </si>
  <si>
    <t>сенсор по кислороду О2 для газоанализатора Drager X-am 2000</t>
  </si>
  <si>
    <t>сенсор по угарному газу СО для газоанализатора</t>
  </si>
  <si>
    <t>3436 Т</t>
  </si>
  <si>
    <t>31.01.11.900.000.00.0796.000000000014</t>
  </si>
  <si>
    <t>Стеллажи для ТМЦ</t>
  </si>
  <si>
    <t>76 Р</t>
  </si>
  <si>
    <t>77 Р</t>
  </si>
  <si>
    <t>Работы по КРС  и освоения с перемещением</t>
  </si>
  <si>
    <t>Работы по ТРС</t>
  </si>
  <si>
    <t>78 Р</t>
  </si>
  <si>
    <t>Работы по глушению скважин при ТКРС и освоении</t>
  </si>
  <si>
    <t xml:space="preserve">Вентиль латунный, проходной, условный диаметр 15 мм, условное давление 1,6 МПа </t>
  </si>
  <si>
    <t xml:space="preserve">Вентиль латунный, проходной, условный диаметр 20 мм, условное давление 1,6 МПа </t>
  </si>
  <si>
    <t xml:space="preserve">Вентиль латунный, проходной, условный диаметр 25 мм, условное давление 1,6 МПа </t>
  </si>
  <si>
    <t xml:space="preserve">Вентиль латунный, проходной, условный диаметр 32 мм, условное давление 1,6 МПа </t>
  </si>
  <si>
    <t xml:space="preserve">Вентиль латунный, проходной, условный диаметр 40 мм, условное давление 1,6 МПа </t>
  </si>
  <si>
    <t xml:space="preserve">Вентиль латунный, проходной, условный диаметр 50 мм, условное давление 1,6 МПа </t>
  </si>
  <si>
    <t>Прострелочно-взрывные работы на м/р Алибекмола, Кожасай проведение пвр для получение доп.добычи</t>
  </si>
  <si>
    <t>Содержание персонала на месторождении (стирка)</t>
  </si>
  <si>
    <t>Бюджет OPEX</t>
  </si>
  <si>
    <t>3437 Т</t>
  </si>
  <si>
    <t>3438 Т</t>
  </si>
  <si>
    <t>Поршень привода титратора Т 50 сер.№ 5130492658</t>
  </si>
  <si>
    <t>30.20.40.300.783.01.0796.000000000000</t>
  </si>
  <si>
    <t>для подвижного состава</t>
  </si>
  <si>
    <t>Блок преобразователя ПИП ПТР анализатора точки росы КОНГ ПРИМА10</t>
  </si>
  <si>
    <t>26.51.51.700.005.00.0796.000000000000</t>
  </si>
  <si>
    <t>Преобразователь температуры точки росы</t>
  </si>
  <si>
    <t>для измерения содержания в газе вапоризованной (парообразной) влаги</t>
  </si>
  <si>
    <t>Исполнитель Ембергенова Э.Д.</t>
  </si>
  <si>
    <t>класс арматурной стали А-III (A400), диамер профиля 6-12 мм, ГОСТ 5781-82</t>
  </si>
  <si>
    <t>Стеллаж</t>
  </si>
  <si>
    <t>сталь, размер 3000*1000*300 мм</t>
  </si>
  <si>
    <t>25.73.30.300.000.02.0796.000000000000</t>
  </si>
  <si>
    <t>газовый, №1</t>
  </si>
  <si>
    <t>25.73.30.300.000.02.0796.000000000002</t>
  </si>
  <si>
    <t>газовый, №2</t>
  </si>
  <si>
    <t>25.73.30.300.000.02.0796.000000000003</t>
  </si>
  <si>
    <t>газовый, №3</t>
  </si>
  <si>
    <t>25.73.30.300.002.00.0704.000000000037</t>
  </si>
  <si>
    <t>рожково-накидные, в наборе 21-40 предметов, 5,5-34 мм</t>
  </si>
  <si>
    <t>25.73.30.300.002.00.0704.000000000038</t>
  </si>
  <si>
    <t>рожковые, в наборе 11-20 предметов, 9-70 мм</t>
  </si>
  <si>
    <t>25.73.30.300.002.00.0704.000000000028</t>
  </si>
  <si>
    <t>гаечные, накидные, ударные, в наборе 7 предметов, 24-60 мм, ГОСТ 2838-80</t>
  </si>
  <si>
    <t>25.73.30.100.007.00.0796.000000000000</t>
  </si>
  <si>
    <t>комбинированные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</si>
</sst>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0_р_._-;\-* #,##0.00_р_._-;_-* &quot;-&quot;??_р_._-;_-@_-"/>
  </numFmts>
  <fonts count="10" x14ac:knownFonts="1">
    <font>
      <sz val="11"/>
      <color indexed="8"/>
      <name val="Calibri"/>
      <family val="2"/>
      <scheme val="minor"/>
    </font>
    <font>
      <sz val="11"/>
      <color indexed="8"/>
      <name val="Calibri"/>
      <family val="2"/>
      <scheme val="minor"/>
    </font>
    <font>
      <sz val="16"/>
      <color indexed="8"/>
      <name val="Times New Roman"/>
      <family val="1"/>
      <charset val="204"/>
    </font>
    <font>
      <b/>
      <sz val="16"/>
      <color indexed="8"/>
      <name val="Times New Roman"/>
      <family val="1"/>
      <charset val="204"/>
    </font>
    <font>
      <sz val="16"/>
      <color rgb="FFFF0000"/>
      <name val="Times New Roman"/>
      <family val="1"/>
      <charset val="204"/>
    </font>
    <font>
      <b/>
      <i/>
      <sz val="16"/>
      <color indexed="8"/>
      <name val="Times New Roman"/>
      <family val="1"/>
      <charset val="204"/>
    </font>
    <font>
      <sz val="16"/>
      <name val="Times New Roman"/>
      <family val="1"/>
      <charset val="204"/>
    </font>
    <font>
      <b/>
      <u/>
      <sz val="16"/>
      <color indexed="8"/>
      <name val="Times New Roman"/>
      <family val="1"/>
      <charset val="204"/>
    </font>
    <font>
      <sz val="10"/>
      <name val="Arial Cyr"/>
      <charset val="204"/>
    </font>
    <font>
      <b/>
      <sz val="16"/>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0" fontId="8" fillId="2" borderId="1"/>
    <xf numFmtId="165" fontId="8" fillId="2" borderId="1" applyFont="0" applyFill="0" applyBorder="0" applyAlignment="0" applyProtection="0"/>
    <xf numFmtId="165" fontId="8" fillId="2" borderId="1" applyFont="0" applyFill="0" applyBorder="0" applyAlignment="0" applyProtection="0"/>
  </cellStyleXfs>
  <cellXfs count="117">
    <xf numFmtId="0" fontId="0" fillId="0" borderId="0" xfId="0"/>
    <xf numFmtId="43" fontId="2" fillId="3" borderId="1" xfId="1" applyFont="1" applyFill="1" applyBorder="1"/>
    <xf numFmtId="43" fontId="2" fillId="3" borderId="25" xfId="1" applyFont="1" applyFill="1" applyBorder="1"/>
    <xf numFmtId="43" fontId="3" fillId="3" borderId="1" xfId="1" applyFont="1" applyFill="1" applyBorder="1" applyAlignment="1">
      <alignment horizontal="left"/>
    </xf>
    <xf numFmtId="43" fontId="3" fillId="3" borderId="2" xfId="1" applyFont="1" applyFill="1" applyBorder="1"/>
    <xf numFmtId="43" fontId="2" fillId="3" borderId="5" xfId="1" applyFont="1" applyFill="1" applyBorder="1" applyAlignment="1">
      <alignment horizontal="left"/>
    </xf>
    <xf numFmtId="43" fontId="3" fillId="3" borderId="5" xfId="1" applyFont="1" applyFill="1" applyBorder="1" applyAlignment="1">
      <alignment horizontal="left"/>
    </xf>
    <xf numFmtId="0" fontId="6" fillId="3" borderId="5" xfId="0" applyFont="1" applyFill="1" applyBorder="1" applyAlignment="1">
      <alignment horizontal="left" vertical="center" wrapText="1"/>
    </xf>
    <xf numFmtId="43" fontId="2" fillId="3" borderId="5" xfId="1" applyFont="1" applyFill="1" applyBorder="1" applyAlignment="1">
      <alignment horizontal="center"/>
    </xf>
    <xf numFmtId="43" fontId="2" fillId="3" borderId="1" xfId="1" applyFont="1" applyFill="1" applyBorder="1" applyAlignment="1">
      <alignment horizontal="center"/>
    </xf>
    <xf numFmtId="43" fontId="7" fillId="3" borderId="1" xfId="1" applyFont="1" applyFill="1" applyBorder="1"/>
    <xf numFmtId="43" fontId="3" fillId="3" borderId="1" xfId="1" applyFont="1" applyFill="1" applyBorder="1"/>
    <xf numFmtId="43" fontId="3" fillId="3" borderId="1" xfId="1" applyFont="1" applyFill="1" applyBorder="1" applyAlignment="1">
      <alignment horizontal="left" wrapText="1"/>
    </xf>
    <xf numFmtId="43" fontId="3" fillId="3" borderId="1" xfId="1" applyFont="1" applyFill="1" applyBorder="1" applyAlignment="1">
      <alignment wrapText="1"/>
    </xf>
    <xf numFmtId="0" fontId="2" fillId="3" borderId="5" xfId="0" applyNumberFormat="1" applyFont="1" applyFill="1" applyBorder="1" applyAlignment="1">
      <alignment horizontal="left"/>
    </xf>
    <xf numFmtId="43" fontId="4" fillId="3" borderId="5" xfId="1" applyFont="1" applyFill="1" applyBorder="1" applyAlignment="1">
      <alignment horizontal="left"/>
    </xf>
    <xf numFmtId="0" fontId="2" fillId="3" borderId="1" xfId="0" applyNumberFormat="1" applyFont="1" applyFill="1" applyBorder="1"/>
    <xf numFmtId="43" fontId="3" fillId="3" borderId="1" xfId="1" applyFont="1" applyFill="1" applyBorder="1" applyAlignment="1">
      <alignment horizontal="center"/>
    </xf>
    <xf numFmtId="0" fontId="3" fillId="3" borderId="1" xfId="0" applyNumberFormat="1" applyFont="1" applyFill="1" applyBorder="1" applyAlignment="1">
      <alignment horizontal="center"/>
    </xf>
    <xf numFmtId="0" fontId="2" fillId="3" borderId="1" xfId="0" applyNumberFormat="1" applyFont="1" applyFill="1" applyBorder="1" applyAlignment="1"/>
    <xf numFmtId="164" fontId="2" fillId="3" borderId="1" xfId="1" applyNumberFormat="1" applyFont="1" applyFill="1" applyBorder="1"/>
    <xf numFmtId="0" fontId="2" fillId="3" borderId="0" xfId="0" applyFont="1" applyFill="1"/>
    <xf numFmtId="0" fontId="2" fillId="3" borderId="1" xfId="0" applyNumberFormat="1" applyFont="1" applyFill="1" applyBorder="1" applyAlignment="1">
      <alignment horizontal="left"/>
    </xf>
    <xf numFmtId="43" fontId="3" fillId="3" borderId="25" xfId="1" applyFont="1" applyFill="1" applyBorder="1"/>
    <xf numFmtId="0" fontId="3" fillId="3" borderId="1" xfId="0" applyNumberFormat="1" applyFont="1" applyFill="1" applyBorder="1"/>
    <xf numFmtId="0" fontId="4" fillId="3" borderId="1" xfId="0" applyNumberFormat="1" applyFont="1" applyFill="1" applyBorder="1"/>
    <xf numFmtId="0" fontId="3" fillId="3" borderId="1" xfId="0" applyNumberFormat="1" applyFont="1" applyFill="1" applyBorder="1" applyAlignment="1">
      <alignment vertical="center"/>
    </xf>
    <xf numFmtId="43" fontId="6" fillId="3" borderId="1" xfId="0" applyNumberFormat="1" applyFont="1" applyFill="1" applyBorder="1"/>
    <xf numFmtId="0" fontId="6" fillId="3" borderId="1" xfId="0" applyNumberFormat="1" applyFont="1" applyFill="1" applyBorder="1"/>
    <xf numFmtId="0" fontId="9" fillId="3" borderId="1" xfId="0" applyNumberFormat="1" applyFont="1" applyFill="1" applyBorder="1"/>
    <xf numFmtId="0" fontId="9" fillId="3" borderId="1" xfId="0" applyNumberFormat="1" applyFont="1" applyFill="1" applyBorder="1" applyAlignment="1">
      <alignment horizontal="left" vertical="center"/>
    </xf>
    <xf numFmtId="0" fontId="3" fillId="3" borderId="1" xfId="0" applyNumberFormat="1" applyFont="1" applyFill="1" applyBorder="1" applyAlignment="1">
      <alignment horizontal="left"/>
    </xf>
    <xf numFmtId="0" fontId="3" fillId="3" borderId="1" xfId="0" applyNumberFormat="1" applyFont="1" applyFill="1" applyBorder="1" applyAlignment="1"/>
    <xf numFmtId="0" fontId="5" fillId="3" borderId="6" xfId="0" applyNumberFormat="1" applyFont="1" applyFill="1" applyBorder="1" applyAlignment="1">
      <alignment horizontal="center" vertical="top" wrapText="1"/>
    </xf>
    <xf numFmtId="0" fontId="5" fillId="3" borderId="7" xfId="0" applyNumberFormat="1" applyFont="1" applyFill="1" applyBorder="1" applyAlignment="1">
      <alignment horizontal="center" vertical="top" wrapText="1"/>
    </xf>
    <xf numFmtId="43" fontId="5" fillId="3" borderId="7" xfId="1" applyFont="1" applyFill="1" applyBorder="1" applyAlignment="1">
      <alignment horizontal="center" vertical="top" wrapText="1"/>
    </xf>
    <xf numFmtId="0" fontId="5" fillId="3" borderId="7" xfId="0" applyNumberFormat="1" applyFont="1" applyFill="1" applyBorder="1" applyAlignment="1">
      <alignment vertical="top" wrapText="1"/>
    </xf>
    <xf numFmtId="0" fontId="3" fillId="3" borderId="3" xfId="0" applyNumberFormat="1" applyFont="1" applyFill="1" applyBorder="1"/>
    <xf numFmtId="0" fontId="3" fillId="3" borderId="2" xfId="0" applyNumberFormat="1" applyFont="1" applyFill="1" applyBorder="1"/>
    <xf numFmtId="43" fontId="3" fillId="3" borderId="8" xfId="1" applyFont="1" applyFill="1" applyBorder="1"/>
    <xf numFmtId="0" fontId="3" fillId="3" borderId="8" xfId="0" applyNumberFormat="1" applyFont="1" applyFill="1" applyBorder="1"/>
    <xf numFmtId="0" fontId="2" fillId="3" borderId="4" xfId="0" applyNumberFormat="1" applyFont="1" applyFill="1" applyBorder="1" applyAlignment="1"/>
    <xf numFmtId="0" fontId="2" fillId="3" borderId="4" xfId="0" applyNumberFormat="1" applyFont="1" applyFill="1" applyBorder="1"/>
    <xf numFmtId="0" fontId="2" fillId="3" borderId="9" xfId="0" applyNumberFormat="1" applyFont="1" applyFill="1" applyBorder="1" applyAlignment="1">
      <alignment horizontal="center"/>
    </xf>
    <xf numFmtId="0" fontId="2" fillId="3" borderId="5" xfId="0" applyNumberFormat="1" applyFont="1" applyFill="1" applyBorder="1" applyAlignment="1">
      <alignment horizontal="center"/>
    </xf>
    <xf numFmtId="1" fontId="2" fillId="3" borderId="5" xfId="0" applyNumberFormat="1" applyFont="1" applyFill="1" applyBorder="1" applyAlignment="1">
      <alignment horizontal="center"/>
    </xf>
    <xf numFmtId="14" fontId="2" fillId="3" borderId="5" xfId="0" applyNumberFormat="1" applyFont="1" applyFill="1" applyBorder="1" applyAlignment="1">
      <alignment horizontal="left"/>
    </xf>
    <xf numFmtId="43" fontId="2" fillId="3" borderId="9" xfId="1" applyFont="1" applyFill="1" applyBorder="1" applyAlignment="1">
      <alignment horizontal="left"/>
    </xf>
    <xf numFmtId="0" fontId="2" fillId="3" borderId="9" xfId="0" applyNumberFormat="1" applyFont="1" applyFill="1" applyBorder="1" applyAlignment="1">
      <alignment horizontal="left"/>
    </xf>
    <xf numFmtId="0" fontId="2" fillId="3" borderId="5" xfId="0" applyNumberFormat="1" applyFont="1" applyFill="1" applyBorder="1" applyAlignment="1"/>
    <xf numFmtId="0" fontId="2" fillId="3" borderId="5" xfId="0" applyNumberFormat="1" applyFont="1" applyFill="1" applyBorder="1"/>
    <xf numFmtId="43" fontId="2" fillId="3" borderId="1" xfId="0" applyNumberFormat="1" applyFont="1" applyFill="1" applyBorder="1"/>
    <xf numFmtId="43" fontId="2" fillId="3" borderId="5" xfId="1" applyFont="1" applyFill="1" applyBorder="1" applyAlignment="1">
      <alignment horizontal="right"/>
    </xf>
    <xf numFmtId="164" fontId="4" fillId="3" borderId="1" xfId="1" applyNumberFormat="1" applyFont="1" applyFill="1" applyBorder="1"/>
    <xf numFmtId="0" fontId="4" fillId="3" borderId="5" xfId="0" applyNumberFormat="1" applyFont="1" applyFill="1" applyBorder="1" applyAlignment="1">
      <alignment horizontal="left"/>
    </xf>
    <xf numFmtId="43" fontId="2" fillId="3" borderId="5" xfId="0" applyNumberFormat="1" applyFont="1" applyFill="1" applyBorder="1"/>
    <xf numFmtId="164" fontId="2" fillId="3" borderId="5" xfId="1" applyNumberFormat="1" applyFont="1" applyFill="1" applyBorder="1" applyAlignment="1">
      <alignment horizontal="left"/>
    </xf>
    <xf numFmtId="0" fontId="2" fillId="3" borderId="5" xfId="0" applyNumberFormat="1" applyFont="1" applyFill="1" applyBorder="1" applyAlignment="1">
      <alignment horizontal="left" wrapText="1"/>
    </xf>
    <xf numFmtId="0" fontId="3" fillId="3" borderId="9" xfId="0" applyNumberFormat="1" applyFont="1" applyFill="1" applyBorder="1"/>
    <xf numFmtId="0" fontId="3" fillId="3" borderId="10" xfId="0" applyNumberFormat="1" applyFont="1" applyFill="1" applyBorder="1"/>
    <xf numFmtId="0" fontId="3" fillId="3" borderId="11" xfId="0" applyNumberFormat="1" applyFont="1" applyFill="1" applyBorder="1"/>
    <xf numFmtId="0" fontId="3" fillId="3" borderId="5" xfId="0" applyNumberFormat="1" applyFont="1" applyFill="1" applyBorder="1" applyAlignment="1">
      <alignment horizontal="center"/>
    </xf>
    <xf numFmtId="43" fontId="3" fillId="3" borderId="5" xfId="1" applyFont="1" applyFill="1" applyBorder="1" applyAlignment="1">
      <alignment horizontal="center"/>
    </xf>
    <xf numFmtId="43" fontId="3" fillId="3" borderId="9" xfId="0" applyNumberFormat="1" applyFont="1" applyFill="1" applyBorder="1" applyAlignment="1">
      <alignment horizontal="center"/>
    </xf>
    <xf numFmtId="0" fontId="3" fillId="3" borderId="5" xfId="0" applyNumberFormat="1" applyFont="1" applyFill="1" applyBorder="1" applyAlignment="1"/>
    <xf numFmtId="0" fontId="3" fillId="3" borderId="5" xfId="0" applyNumberFormat="1" applyFont="1" applyFill="1" applyBorder="1"/>
    <xf numFmtId="164" fontId="3" fillId="3" borderId="1" xfId="1" applyNumberFormat="1" applyFont="1" applyFill="1" applyBorder="1"/>
    <xf numFmtId="0" fontId="3" fillId="3" borderId="0" xfId="0" applyFont="1" applyFill="1"/>
    <xf numFmtId="0" fontId="2" fillId="3" borderId="9" xfId="0" applyNumberFormat="1" applyFont="1" applyFill="1" applyBorder="1"/>
    <xf numFmtId="43" fontId="3" fillId="3" borderId="5" xfId="1" applyFont="1" applyFill="1" applyBorder="1"/>
    <xf numFmtId="0" fontId="3" fillId="3" borderId="9" xfId="0" applyNumberFormat="1" applyFont="1" applyFill="1" applyBorder="1" applyAlignment="1">
      <alignment horizontal="center"/>
    </xf>
    <xf numFmtId="49" fontId="2" fillId="3" borderId="5" xfId="0" applyNumberFormat="1" applyFont="1" applyFill="1" applyBorder="1" applyAlignment="1">
      <alignment horizontal="left"/>
    </xf>
    <xf numFmtId="43" fontId="6" fillId="3" borderId="5" xfId="1" applyFont="1" applyFill="1" applyBorder="1" applyAlignment="1">
      <alignment horizontal="center" vertical="center"/>
    </xf>
    <xf numFmtId="43" fontId="2" fillId="3" borderId="9" xfId="1" applyFont="1" applyFill="1" applyBorder="1" applyAlignment="1">
      <alignment horizontal="center"/>
    </xf>
    <xf numFmtId="43" fontId="3" fillId="3" borderId="9" xfId="1" applyFont="1" applyFill="1" applyBorder="1" applyAlignment="1">
      <alignment horizontal="left"/>
    </xf>
    <xf numFmtId="0" fontId="3" fillId="3" borderId="12" xfId="0" applyNumberFormat="1" applyFont="1" applyFill="1" applyBorder="1" applyAlignment="1">
      <alignment horizontal="center"/>
    </xf>
    <xf numFmtId="0" fontId="2" fillId="3" borderId="12" xfId="0" applyNumberFormat="1" applyFont="1" applyFill="1" applyBorder="1"/>
    <xf numFmtId="0" fontId="2" fillId="3" borderId="1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3" borderId="1" xfId="0" applyNumberFormat="1" applyFont="1" applyFill="1" applyBorder="1" applyAlignment="1">
      <alignment wrapText="1"/>
    </xf>
    <xf numFmtId="0" fontId="3" fillId="3" borderId="1" xfId="0" applyNumberFormat="1" applyFont="1" applyFill="1" applyBorder="1" applyAlignment="1">
      <alignment horizontal="left" wrapText="1"/>
    </xf>
    <xf numFmtId="0" fontId="7" fillId="3" borderId="1" xfId="0" applyNumberFormat="1" applyFont="1" applyFill="1" applyBorder="1" applyAlignment="1">
      <alignment horizontal="left"/>
    </xf>
    <xf numFmtId="0" fontId="3" fillId="3" borderId="1" xfId="0" applyNumberFormat="1" applyFont="1" applyFill="1" applyBorder="1" applyAlignment="1">
      <alignment wrapText="1"/>
    </xf>
    <xf numFmtId="0" fontId="7" fillId="3" borderId="1" xfId="0" applyNumberFormat="1" applyFont="1" applyFill="1" applyBorder="1"/>
    <xf numFmtId="0" fontId="7" fillId="3" borderId="1" xfId="0" applyNumberFormat="1" applyFont="1" applyFill="1" applyBorder="1" applyAlignment="1"/>
    <xf numFmtId="49" fontId="3" fillId="3" borderId="1" xfId="0" applyNumberFormat="1" applyFont="1" applyFill="1" applyBorder="1"/>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justify" vertical="justify" wrapText="1"/>
    </xf>
    <xf numFmtId="164" fontId="0" fillId="0" borderId="0" xfId="1" applyNumberFormat="1" applyFont="1"/>
    <xf numFmtId="0" fontId="2" fillId="4" borderId="5" xfId="0" applyNumberFormat="1" applyFont="1" applyFill="1" applyBorder="1" applyAlignment="1">
      <alignment horizontal="left"/>
    </xf>
    <xf numFmtId="0" fontId="3" fillId="3" borderId="15" xfId="0" applyNumberFormat="1" applyFont="1" applyFill="1" applyBorder="1" applyAlignment="1">
      <alignment horizontal="center" vertical="top" wrapText="1"/>
    </xf>
    <xf numFmtId="0" fontId="3" fillId="3" borderId="14" xfId="0" applyNumberFormat="1" applyFont="1" applyFill="1" applyBorder="1" applyAlignment="1">
      <alignment horizontal="center" vertical="top" wrapText="1"/>
    </xf>
    <xf numFmtId="0" fontId="2" fillId="3" borderId="13" xfId="0" applyNumberFormat="1" applyFont="1" applyFill="1" applyBorder="1" applyAlignment="1">
      <alignment horizontal="center"/>
    </xf>
    <xf numFmtId="43" fontId="3" fillId="3" borderId="15" xfId="1" applyFont="1" applyFill="1" applyBorder="1" applyAlignment="1">
      <alignment horizontal="center" vertical="top" wrapText="1"/>
    </xf>
    <xf numFmtId="43" fontId="3" fillId="3" borderId="14" xfId="1" applyFont="1" applyFill="1" applyBorder="1" applyAlignment="1">
      <alignment horizontal="center" vertical="top" wrapText="1"/>
    </xf>
    <xf numFmtId="0" fontId="3" fillId="3" borderId="16" xfId="0" applyNumberFormat="1" applyFont="1" applyFill="1" applyBorder="1" applyAlignment="1">
      <alignment horizontal="center" vertical="top" wrapText="1"/>
    </xf>
    <xf numFmtId="0" fontId="3" fillId="3" borderId="17" xfId="0" applyNumberFormat="1" applyFont="1" applyFill="1" applyBorder="1" applyAlignment="1">
      <alignment vertical="top" wrapText="1"/>
    </xf>
    <xf numFmtId="0" fontId="3" fillId="3" borderId="13" xfId="0" applyNumberFormat="1" applyFont="1" applyFill="1" applyBorder="1" applyAlignment="1">
      <alignment vertical="top" wrapText="1"/>
    </xf>
    <xf numFmtId="0" fontId="3" fillId="3" borderId="17" xfId="0" applyNumberFormat="1" applyFont="1" applyFill="1" applyBorder="1" applyAlignment="1">
      <alignment horizontal="center" vertical="top" wrapText="1"/>
    </xf>
    <xf numFmtId="0" fontId="3" fillId="3" borderId="13" xfId="0" applyNumberFormat="1" applyFont="1" applyFill="1" applyBorder="1" applyAlignment="1">
      <alignment horizontal="center" vertical="top" wrapText="1"/>
    </xf>
    <xf numFmtId="0" fontId="3"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right"/>
    </xf>
    <xf numFmtId="0" fontId="3" fillId="3" borderId="17" xfId="0" applyNumberFormat="1" applyFont="1" applyFill="1" applyBorder="1" applyAlignment="1">
      <alignment horizontal="left" vertical="center"/>
    </xf>
    <xf numFmtId="0" fontId="3" fillId="3" borderId="18" xfId="0" applyNumberFormat="1" applyFont="1" applyFill="1" applyBorder="1" applyAlignment="1">
      <alignment horizontal="left" vertical="center"/>
    </xf>
    <xf numFmtId="0" fontId="3" fillId="3" borderId="19" xfId="0" applyNumberFormat="1" applyFont="1" applyFill="1" applyBorder="1" applyAlignment="1">
      <alignment horizontal="left" vertical="center"/>
    </xf>
    <xf numFmtId="0" fontId="3" fillId="3" borderId="20" xfId="0" applyNumberFormat="1" applyFont="1" applyFill="1" applyBorder="1" applyAlignment="1">
      <alignment horizontal="left" vertical="center"/>
    </xf>
    <xf numFmtId="0" fontId="3" fillId="3" borderId="2" xfId="0" applyNumberFormat="1" applyFont="1" applyFill="1" applyBorder="1" applyAlignment="1">
      <alignment horizontal="left" vertical="center"/>
    </xf>
    <xf numFmtId="0" fontId="3" fillId="3" borderId="21" xfId="0" applyNumberFormat="1" applyFont="1" applyFill="1" applyBorder="1" applyAlignment="1">
      <alignment horizontal="left" vertical="center"/>
    </xf>
    <xf numFmtId="0" fontId="9" fillId="3" borderId="22" xfId="0" applyNumberFormat="1" applyFont="1" applyFill="1" applyBorder="1" applyAlignment="1">
      <alignment horizontal="left" vertical="center"/>
    </xf>
    <xf numFmtId="0" fontId="9" fillId="3" borderId="12" xfId="0" applyNumberFormat="1" applyFont="1" applyFill="1" applyBorder="1" applyAlignment="1">
      <alignment horizontal="left" vertical="center"/>
    </xf>
    <xf numFmtId="0" fontId="9" fillId="3" borderId="23" xfId="0" applyNumberFormat="1" applyFont="1" applyFill="1" applyBorder="1" applyAlignment="1">
      <alignment horizontal="left" vertical="center"/>
    </xf>
    <xf numFmtId="0" fontId="9" fillId="3" borderId="24" xfId="0" applyNumberFormat="1" applyFont="1" applyFill="1" applyBorder="1" applyAlignment="1">
      <alignment horizontal="left" vertical="center"/>
    </xf>
    <xf numFmtId="0" fontId="9" fillId="3" borderId="25" xfId="0" applyNumberFormat="1" applyFont="1" applyFill="1" applyBorder="1" applyAlignment="1">
      <alignment horizontal="left" vertical="center"/>
    </xf>
    <xf numFmtId="0" fontId="9" fillId="3" borderId="26" xfId="0" applyNumberFormat="1" applyFont="1" applyFill="1" applyBorder="1" applyAlignment="1">
      <alignment horizontal="left" vertical="center"/>
    </xf>
    <xf numFmtId="0" fontId="9" fillId="3" borderId="1" xfId="0" applyNumberFormat="1" applyFont="1" applyFill="1" applyBorder="1"/>
  </cellXfs>
  <cellStyles count="5">
    <cellStyle name="Обычный" xfId="0" builtinId="0"/>
    <cellStyle name="Обычный 2" xfId="2"/>
    <cellStyle name="Финансовый" xfId="1" builtinId="3"/>
    <cellStyle name="Финансовый 2" xfId="4"/>
    <cellStyle name="Финансовый 3"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786"/>
  <sheetViews>
    <sheetView tabSelected="1" topLeftCell="B70" zoomScale="70" zoomScaleNormal="70" zoomScaleSheetLayoutView="70" workbookViewId="0">
      <selection activeCell="G21" sqref="G21"/>
    </sheetView>
  </sheetViews>
  <sheetFormatPr defaultRowHeight="12.75" customHeight="1" x14ac:dyDescent="0.3"/>
  <cols>
    <col min="1" max="1" width="5.28515625" style="16" hidden="1" customWidth="1"/>
    <col min="2" max="2" width="11.140625" style="16" customWidth="1"/>
    <col min="3" max="3" width="33.28515625" style="16" hidden="1" customWidth="1"/>
    <col min="4" max="4" width="51.140625" style="16" hidden="1" customWidth="1"/>
    <col min="5" max="5" width="49.140625" style="16" customWidth="1"/>
    <col min="6" max="6" width="36.7109375" style="16" hidden="1" customWidth="1"/>
    <col min="7" max="7" width="72.85546875" style="16" customWidth="1"/>
    <col min="8" max="8" width="14" style="16" customWidth="1"/>
    <col min="9" max="9" width="11.42578125" style="16" customWidth="1"/>
    <col min="10" max="10" width="12.85546875" style="16" hidden="1" customWidth="1"/>
    <col min="11" max="11" width="13" style="16" customWidth="1"/>
    <col min="12" max="12" width="22.7109375" style="16" customWidth="1"/>
    <col min="13" max="13" width="30.85546875" style="16" customWidth="1"/>
    <col min="14" max="14" width="18.42578125" style="16" customWidth="1"/>
    <col min="15" max="15" width="24" style="16" customWidth="1"/>
    <col min="16" max="16" width="32.28515625" style="16" customWidth="1"/>
    <col min="17" max="17" width="16" style="16" hidden="1" customWidth="1"/>
    <col min="18" max="18" width="18.5703125" style="16" customWidth="1"/>
    <col min="19" max="19" width="14" style="16" customWidth="1"/>
    <col min="20" max="20" width="27.42578125" style="1" customWidth="1"/>
    <col min="21" max="21" width="30.42578125" style="1" customWidth="1"/>
    <col min="22" max="22" width="27.85546875" style="1" customWidth="1"/>
    <col min="23" max="23" width="12.5703125" style="16" hidden="1" customWidth="1"/>
    <col min="24" max="24" width="10.28515625" style="19" hidden="1" customWidth="1"/>
    <col min="25" max="25" width="21.7109375" style="16" customWidth="1"/>
    <col min="26" max="26" width="16" style="16" hidden="1" customWidth="1"/>
    <col min="27" max="27" width="18" style="16" hidden="1" customWidth="1"/>
    <col min="28" max="28" width="15" style="16" hidden="1" customWidth="1"/>
    <col min="29" max="29" width="24.140625" style="20" hidden="1" customWidth="1"/>
    <col min="30" max="30" width="17.5703125" style="20" hidden="1" customWidth="1"/>
    <col min="31" max="39" width="9.140625" style="16" customWidth="1"/>
    <col min="40" max="16384" width="9.140625" style="21"/>
  </cols>
  <sheetData>
    <row r="1" spans="2:30" ht="13.5" customHeight="1" x14ac:dyDescent="0.3">
      <c r="V1" s="17"/>
      <c r="W1" s="18"/>
    </row>
    <row r="2" spans="2:30" ht="22.5" customHeight="1" thickBot="1" x14ac:dyDescent="0.35">
      <c r="C2" s="22" t="s">
        <v>0</v>
      </c>
      <c r="D2" s="22"/>
      <c r="E2" s="11"/>
      <c r="F2" s="2"/>
      <c r="G2" s="11"/>
      <c r="H2" s="22"/>
      <c r="I2" s="22"/>
      <c r="J2" s="22"/>
      <c r="K2" s="22"/>
      <c r="L2" s="22"/>
      <c r="M2" s="22"/>
      <c r="N2" s="22"/>
      <c r="O2" s="22"/>
      <c r="P2" s="22"/>
      <c r="T2" s="11" t="s">
        <v>12074</v>
      </c>
      <c r="U2" s="2"/>
      <c r="V2" s="23"/>
      <c r="W2" s="24"/>
    </row>
    <row r="3" spans="2:30" ht="24" customHeight="1" x14ac:dyDescent="0.3">
      <c r="E3" s="11"/>
      <c r="F3" s="1"/>
      <c r="G3" s="11"/>
      <c r="O3" s="24"/>
      <c r="T3" s="11" t="s">
        <v>12073</v>
      </c>
      <c r="V3" s="11"/>
      <c r="W3" s="24"/>
    </row>
    <row r="4" spans="2:30" ht="17.25" customHeight="1" x14ac:dyDescent="0.3">
      <c r="B4" s="101" t="s">
        <v>12229</v>
      </c>
      <c r="C4" s="101"/>
      <c r="D4" s="101"/>
      <c r="E4" s="101"/>
      <c r="F4" s="101"/>
      <c r="G4" s="101"/>
      <c r="H4" s="101"/>
      <c r="I4" s="101"/>
      <c r="J4" s="101"/>
      <c r="K4" s="101"/>
      <c r="L4" s="101"/>
      <c r="M4" s="101"/>
      <c r="N4" s="101"/>
      <c r="O4" s="101"/>
      <c r="P4" s="101"/>
      <c r="Q4" s="101"/>
      <c r="R4" s="101"/>
      <c r="S4" s="101"/>
      <c r="T4" s="101"/>
      <c r="U4" s="101"/>
      <c r="V4" s="101"/>
      <c r="W4" s="101"/>
      <c r="X4" s="101"/>
      <c r="Y4" s="101"/>
    </row>
    <row r="5" spans="2:30" ht="21" thickBot="1" x14ac:dyDescent="0.35">
      <c r="B5" s="102"/>
      <c r="C5" s="102"/>
      <c r="D5" s="103" t="s">
        <v>1</v>
      </c>
      <c r="E5" s="103"/>
      <c r="F5" s="103"/>
      <c r="G5" s="103"/>
      <c r="H5" s="103"/>
      <c r="I5" s="103"/>
      <c r="J5" s="103"/>
      <c r="K5" s="103"/>
      <c r="L5" s="103"/>
      <c r="M5" s="103"/>
      <c r="N5" s="103"/>
      <c r="O5" s="103"/>
      <c r="P5" s="103"/>
      <c r="Q5" s="103"/>
      <c r="R5" s="103"/>
      <c r="S5" s="103"/>
      <c r="T5" s="103"/>
      <c r="U5" s="103"/>
      <c r="V5" s="103"/>
      <c r="W5" s="103"/>
      <c r="X5" s="103"/>
    </row>
    <row r="6" spans="2:30" ht="20.25" x14ac:dyDescent="0.3">
      <c r="C6" s="25"/>
      <c r="D6" s="25"/>
      <c r="L6" s="24"/>
      <c r="M6" s="24"/>
      <c r="N6" s="24"/>
      <c r="O6" s="24"/>
      <c r="R6" s="26"/>
      <c r="S6" s="26"/>
      <c r="T6" s="104" t="s">
        <v>12227</v>
      </c>
      <c r="U6" s="105"/>
      <c r="V6" s="105"/>
      <c r="W6" s="105"/>
      <c r="X6" s="105"/>
      <c r="Y6" s="106"/>
    </row>
    <row r="7" spans="2:30" ht="20.25" x14ac:dyDescent="0.3">
      <c r="C7" s="25" t="s">
        <v>9030</v>
      </c>
      <c r="D7" s="27">
        <f>U3455</f>
        <v>4932235434.195919</v>
      </c>
      <c r="L7" s="24"/>
      <c r="M7" s="24"/>
      <c r="N7" s="24"/>
      <c r="O7" s="24"/>
      <c r="Q7" s="26"/>
      <c r="R7" s="26"/>
      <c r="S7" s="26"/>
      <c r="T7" s="107"/>
      <c r="U7" s="108"/>
      <c r="V7" s="108"/>
      <c r="W7" s="108"/>
      <c r="X7" s="108"/>
      <c r="Y7" s="109"/>
    </row>
    <row r="8" spans="2:30" ht="27.75" customHeight="1" x14ac:dyDescent="0.3">
      <c r="C8" s="25" t="s">
        <v>9031</v>
      </c>
      <c r="D8" s="27">
        <f>U3535</f>
        <v>3671739686.2614288</v>
      </c>
      <c r="E8" s="28"/>
      <c r="F8" s="28"/>
      <c r="G8" s="28"/>
      <c r="H8" s="28"/>
      <c r="I8" s="28"/>
      <c r="J8" s="28"/>
      <c r="K8" s="28"/>
      <c r="L8" s="29"/>
      <c r="M8" s="29"/>
      <c r="N8" s="29"/>
      <c r="O8" s="29"/>
      <c r="P8" s="28"/>
      <c r="Q8" s="28"/>
      <c r="R8" s="30"/>
      <c r="S8" s="30"/>
      <c r="T8" s="110" t="s">
        <v>12228</v>
      </c>
      <c r="U8" s="111"/>
      <c r="V8" s="111"/>
      <c r="W8" s="111"/>
      <c r="X8" s="111"/>
      <c r="Y8" s="112"/>
    </row>
    <row r="9" spans="2:30" ht="21" thickBot="1" x14ac:dyDescent="0.35">
      <c r="C9" s="25" t="s">
        <v>9032</v>
      </c>
      <c r="D9" s="27">
        <f>U3729</f>
        <v>7933934198.730092</v>
      </c>
      <c r="E9" s="28"/>
      <c r="F9" s="28"/>
      <c r="G9" s="28"/>
      <c r="H9" s="28"/>
      <c r="I9" s="28"/>
      <c r="J9" s="28"/>
      <c r="K9" s="28"/>
      <c r="L9" s="29"/>
      <c r="M9" s="29"/>
      <c r="N9" s="29"/>
      <c r="O9" s="29"/>
      <c r="P9" s="28"/>
      <c r="Q9" s="30"/>
      <c r="R9" s="30"/>
      <c r="S9" s="30"/>
      <c r="T9" s="113"/>
      <c r="U9" s="114"/>
      <c r="V9" s="114"/>
      <c r="W9" s="114"/>
      <c r="X9" s="114"/>
      <c r="Y9" s="115"/>
    </row>
    <row r="10" spans="2:30" ht="20.25" x14ac:dyDescent="0.3">
      <c r="D10" s="116"/>
      <c r="E10" s="116"/>
      <c r="F10" s="116"/>
      <c r="G10" s="116"/>
      <c r="H10" s="116"/>
      <c r="I10" s="116"/>
      <c r="J10" s="116"/>
      <c r="K10" s="116"/>
      <c r="L10" s="116"/>
      <c r="M10" s="116"/>
      <c r="N10" s="116"/>
      <c r="O10" s="116"/>
      <c r="P10" s="116"/>
      <c r="Q10" s="116"/>
      <c r="R10" s="116"/>
      <c r="S10" s="116"/>
      <c r="T10" s="116"/>
      <c r="U10" s="116"/>
      <c r="V10" s="116"/>
      <c r="W10" s="116"/>
      <c r="X10" s="116"/>
      <c r="Y10" s="28"/>
    </row>
    <row r="11" spans="2:30" ht="20.25" x14ac:dyDescent="0.3">
      <c r="C11" s="31"/>
      <c r="D11" s="31"/>
      <c r="E11" s="31"/>
      <c r="F11" s="31"/>
      <c r="G11" s="31"/>
      <c r="H11" s="31"/>
      <c r="I11" s="31"/>
      <c r="J11" s="31"/>
      <c r="K11" s="31"/>
      <c r="L11" s="31"/>
      <c r="M11" s="31"/>
      <c r="N11" s="31"/>
      <c r="O11" s="31"/>
      <c r="P11" s="31"/>
      <c r="Q11" s="31"/>
      <c r="R11" s="31"/>
      <c r="S11" s="31"/>
      <c r="T11" s="3"/>
      <c r="U11" s="3"/>
      <c r="V11" s="3"/>
      <c r="W11" s="31"/>
      <c r="X11" s="32"/>
    </row>
    <row r="12" spans="2:30" ht="13.5" customHeight="1" thickBot="1" x14ac:dyDescent="0.35"/>
    <row r="13" spans="2:30" ht="12.75" customHeight="1" x14ac:dyDescent="0.3">
      <c r="B13" s="91" t="s">
        <v>2</v>
      </c>
      <c r="C13" s="91" t="s">
        <v>3</v>
      </c>
      <c r="D13" s="91" t="s">
        <v>4</v>
      </c>
      <c r="E13" s="91" t="s">
        <v>5</v>
      </c>
      <c r="F13" s="91" t="s">
        <v>6</v>
      </c>
      <c r="G13" s="91" t="s">
        <v>7</v>
      </c>
      <c r="H13" s="91" t="s">
        <v>8</v>
      </c>
      <c r="I13" s="91" t="s">
        <v>9</v>
      </c>
      <c r="J13" s="91" t="s">
        <v>10</v>
      </c>
      <c r="K13" s="91" t="s">
        <v>11</v>
      </c>
      <c r="L13" s="91" t="s">
        <v>12</v>
      </c>
      <c r="M13" s="91" t="s">
        <v>13</v>
      </c>
      <c r="N13" s="91" t="s">
        <v>14</v>
      </c>
      <c r="O13" s="91" t="s">
        <v>15</v>
      </c>
      <c r="P13" s="91" t="s">
        <v>16</v>
      </c>
      <c r="Q13" s="91" t="s">
        <v>17</v>
      </c>
      <c r="R13" s="91" t="s">
        <v>18</v>
      </c>
      <c r="S13" s="91" t="s">
        <v>19</v>
      </c>
      <c r="T13" s="94" t="s">
        <v>20</v>
      </c>
      <c r="U13" s="94" t="s">
        <v>21</v>
      </c>
      <c r="V13" s="94" t="s">
        <v>22</v>
      </c>
      <c r="W13" s="91" t="s">
        <v>23</v>
      </c>
      <c r="X13" s="97" t="s">
        <v>24</v>
      </c>
      <c r="Y13" s="99" t="s">
        <v>25</v>
      </c>
      <c r="Z13" s="93"/>
    </row>
    <row r="14" spans="2:30" ht="171.75" customHeight="1" thickBot="1" x14ac:dyDescent="0.35">
      <c r="B14" s="92"/>
      <c r="C14" s="92"/>
      <c r="D14" s="92"/>
      <c r="E14" s="92"/>
      <c r="F14" s="92"/>
      <c r="G14" s="96"/>
      <c r="H14" s="92"/>
      <c r="I14" s="92"/>
      <c r="J14" s="92"/>
      <c r="K14" s="92"/>
      <c r="L14" s="92"/>
      <c r="M14" s="92"/>
      <c r="N14" s="92"/>
      <c r="O14" s="92"/>
      <c r="P14" s="92"/>
      <c r="Q14" s="92"/>
      <c r="R14" s="92"/>
      <c r="S14" s="92"/>
      <c r="T14" s="95"/>
      <c r="U14" s="95"/>
      <c r="V14" s="95"/>
      <c r="W14" s="96"/>
      <c r="X14" s="98"/>
      <c r="Y14" s="100"/>
      <c r="Z14" s="93"/>
    </row>
    <row r="15" spans="2:30" ht="22.5" customHeight="1" thickBot="1" x14ac:dyDescent="0.35">
      <c r="B15" s="33">
        <v>1</v>
      </c>
      <c r="C15" s="34">
        <v>2</v>
      </c>
      <c r="D15" s="34">
        <v>3</v>
      </c>
      <c r="E15" s="34">
        <v>4</v>
      </c>
      <c r="F15" s="34">
        <v>5</v>
      </c>
      <c r="G15" s="34">
        <v>6</v>
      </c>
      <c r="H15" s="34">
        <v>7</v>
      </c>
      <c r="I15" s="34">
        <v>8</v>
      </c>
      <c r="J15" s="34">
        <v>9</v>
      </c>
      <c r="K15" s="34">
        <v>10</v>
      </c>
      <c r="L15" s="34">
        <v>11</v>
      </c>
      <c r="M15" s="34">
        <v>12</v>
      </c>
      <c r="N15" s="34">
        <v>13</v>
      </c>
      <c r="O15" s="34">
        <v>14</v>
      </c>
      <c r="P15" s="34">
        <v>15</v>
      </c>
      <c r="Q15" s="34">
        <v>16</v>
      </c>
      <c r="R15" s="34">
        <v>17</v>
      </c>
      <c r="S15" s="34">
        <v>18</v>
      </c>
      <c r="T15" s="35">
        <v>19</v>
      </c>
      <c r="U15" s="34">
        <v>20</v>
      </c>
      <c r="V15" s="34">
        <v>21</v>
      </c>
      <c r="W15" s="34">
        <v>22</v>
      </c>
      <c r="X15" s="36">
        <v>23</v>
      </c>
      <c r="Y15" s="34">
        <v>24</v>
      </c>
      <c r="AC15" s="20" t="s">
        <v>12260</v>
      </c>
      <c r="AD15" s="20" t="s">
        <v>12238</v>
      </c>
    </row>
    <row r="16" spans="2:30" ht="21.75" customHeight="1" x14ac:dyDescent="0.3">
      <c r="B16" s="37" t="s">
        <v>26</v>
      </c>
      <c r="C16" s="38"/>
      <c r="D16" s="38"/>
      <c r="E16" s="38"/>
      <c r="F16" s="38"/>
      <c r="G16" s="38"/>
      <c r="H16" s="38"/>
      <c r="I16" s="38"/>
      <c r="J16" s="38"/>
      <c r="K16" s="38"/>
      <c r="L16" s="38"/>
      <c r="M16" s="38"/>
      <c r="N16" s="38"/>
      <c r="O16" s="38"/>
      <c r="P16" s="38"/>
      <c r="Q16" s="38"/>
      <c r="R16" s="38"/>
      <c r="S16" s="38"/>
      <c r="T16" s="4"/>
      <c r="U16" s="4"/>
      <c r="V16" s="39"/>
      <c r="W16" s="40"/>
      <c r="X16" s="41"/>
      <c r="Y16" s="42"/>
    </row>
    <row r="17" spans="2:27" ht="19.5" customHeight="1" x14ac:dyDescent="0.3">
      <c r="B17" s="43" t="s">
        <v>27</v>
      </c>
      <c r="C17" s="14" t="s">
        <v>4521</v>
      </c>
      <c r="D17" s="14" t="s">
        <v>3455</v>
      </c>
      <c r="E17" s="14" t="s">
        <v>7372</v>
      </c>
      <c r="F17" s="14" t="s">
        <v>3456</v>
      </c>
      <c r="G17" s="14" t="s">
        <v>5534</v>
      </c>
      <c r="H17" s="44" t="s">
        <v>3466</v>
      </c>
      <c r="I17" s="45">
        <v>0</v>
      </c>
      <c r="J17" s="14">
        <v>150000000</v>
      </c>
      <c r="K17" s="14" t="s">
        <v>3458</v>
      </c>
      <c r="L17" s="46" t="s">
        <v>3460</v>
      </c>
      <c r="M17" s="14" t="s">
        <v>3459</v>
      </c>
      <c r="N17" s="14" t="s">
        <v>3833</v>
      </c>
      <c r="O17" s="14" t="s">
        <v>3460</v>
      </c>
      <c r="P17" s="14" t="s">
        <v>12071</v>
      </c>
      <c r="Q17" s="44" t="s">
        <v>8224</v>
      </c>
      <c r="R17" s="44" t="s">
        <v>8203</v>
      </c>
      <c r="S17" s="14">
        <v>20</v>
      </c>
      <c r="T17" s="5">
        <v>45073.279999999999</v>
      </c>
      <c r="U17" s="5">
        <f>S17*T17</f>
        <v>901465.59999999998</v>
      </c>
      <c r="V17" s="47">
        <f>U17*1.12</f>
        <v>1009641.4720000001</v>
      </c>
      <c r="W17" s="48"/>
      <c r="X17" s="49">
        <v>2017</v>
      </c>
      <c r="Y17" s="50" t="s">
        <v>3461</v>
      </c>
      <c r="Z17" s="51">
        <f>U17/360</f>
        <v>2504.0711111111109</v>
      </c>
      <c r="AA17" s="16">
        <f>V17/360</f>
        <v>2804.5596444444445</v>
      </c>
    </row>
    <row r="18" spans="2:27" ht="20.25" x14ac:dyDescent="0.3">
      <c r="B18" s="43" t="s">
        <v>29</v>
      </c>
      <c r="C18" s="14" t="s">
        <v>4521</v>
      </c>
      <c r="D18" s="14" t="s">
        <v>3462</v>
      </c>
      <c r="E18" s="14" t="s">
        <v>7372</v>
      </c>
      <c r="F18" s="14" t="s">
        <v>3463</v>
      </c>
      <c r="G18" s="14" t="s">
        <v>5535</v>
      </c>
      <c r="H18" s="44" t="s">
        <v>3466</v>
      </c>
      <c r="I18" s="45">
        <v>0</v>
      </c>
      <c r="J18" s="14">
        <v>150000000</v>
      </c>
      <c r="K18" s="14" t="s">
        <v>3458</v>
      </c>
      <c r="L18" s="46" t="s">
        <v>3460</v>
      </c>
      <c r="M18" s="14" t="s">
        <v>3459</v>
      </c>
      <c r="N18" s="14" t="s">
        <v>3833</v>
      </c>
      <c r="O18" s="14" t="s">
        <v>3460</v>
      </c>
      <c r="P18" s="14" t="s">
        <v>12071</v>
      </c>
      <c r="Q18" s="44" t="s">
        <v>8224</v>
      </c>
      <c r="R18" s="44" t="s">
        <v>8203</v>
      </c>
      <c r="S18" s="14">
        <v>20</v>
      </c>
      <c r="T18" s="5">
        <v>56050</v>
      </c>
      <c r="U18" s="5">
        <f t="shared" ref="U18:U81" si="0">S18*T18</f>
        <v>1121000</v>
      </c>
      <c r="V18" s="47">
        <f t="shared" ref="V18:V81" si="1">U18*1.12</f>
        <v>1255520.0000000002</v>
      </c>
      <c r="W18" s="48"/>
      <c r="X18" s="49">
        <v>2017</v>
      </c>
      <c r="Y18" s="50" t="s">
        <v>3461</v>
      </c>
      <c r="Z18" s="51">
        <f t="shared" ref="Z18:AA81" si="2">U18/360</f>
        <v>3113.8888888888887</v>
      </c>
      <c r="AA18" s="16">
        <f t="shared" si="2"/>
        <v>3487.5555555555561</v>
      </c>
    </row>
    <row r="19" spans="2:27" ht="20.25" x14ac:dyDescent="0.3">
      <c r="B19" s="43" t="s">
        <v>30</v>
      </c>
      <c r="C19" s="14" t="s">
        <v>4521</v>
      </c>
      <c r="D19" s="14" t="s">
        <v>3464</v>
      </c>
      <c r="E19" s="14" t="s">
        <v>7373</v>
      </c>
      <c r="F19" s="14" t="s">
        <v>3465</v>
      </c>
      <c r="G19" s="14" t="s">
        <v>5536</v>
      </c>
      <c r="H19" s="44" t="s">
        <v>3466</v>
      </c>
      <c r="I19" s="45">
        <v>0</v>
      </c>
      <c r="J19" s="14">
        <v>150000000</v>
      </c>
      <c r="K19" s="14" t="s">
        <v>3458</v>
      </c>
      <c r="L19" s="46" t="s">
        <v>3468</v>
      </c>
      <c r="M19" s="14" t="s">
        <v>12072</v>
      </c>
      <c r="N19" s="14" t="s">
        <v>3833</v>
      </c>
      <c r="O19" s="14" t="s">
        <v>3468</v>
      </c>
      <c r="P19" s="14" t="s">
        <v>12071</v>
      </c>
      <c r="Q19" s="44" t="s">
        <v>8224</v>
      </c>
      <c r="R19" s="44" t="s">
        <v>8203</v>
      </c>
      <c r="S19" s="14">
        <v>4</v>
      </c>
      <c r="T19" s="5">
        <v>13000</v>
      </c>
      <c r="U19" s="5">
        <f t="shared" si="0"/>
        <v>52000</v>
      </c>
      <c r="V19" s="47">
        <f t="shared" si="1"/>
        <v>58240.000000000007</v>
      </c>
      <c r="W19" s="48"/>
      <c r="X19" s="49">
        <v>2017</v>
      </c>
      <c r="Y19" s="50" t="s">
        <v>3461</v>
      </c>
      <c r="Z19" s="51">
        <f t="shared" si="2"/>
        <v>144.44444444444446</v>
      </c>
      <c r="AA19" s="16">
        <f t="shared" si="2"/>
        <v>161.7777777777778</v>
      </c>
    </row>
    <row r="20" spans="2:27" ht="20.25" x14ac:dyDescent="0.3">
      <c r="B20" s="43" t="s">
        <v>87</v>
      </c>
      <c r="C20" s="14" t="s">
        <v>4521</v>
      </c>
      <c r="D20" s="14" t="s">
        <v>3469</v>
      </c>
      <c r="E20" s="14" t="s">
        <v>7374</v>
      </c>
      <c r="F20" s="14" t="s">
        <v>3470</v>
      </c>
      <c r="G20" s="14" t="s">
        <v>5537</v>
      </c>
      <c r="H20" s="44" t="s">
        <v>3466</v>
      </c>
      <c r="I20" s="45">
        <v>0</v>
      </c>
      <c r="J20" s="14">
        <v>150000000</v>
      </c>
      <c r="K20" s="14" t="s">
        <v>3458</v>
      </c>
      <c r="L20" s="46" t="s">
        <v>3471</v>
      </c>
      <c r="M20" s="14" t="s">
        <v>12072</v>
      </c>
      <c r="N20" s="14" t="s">
        <v>3833</v>
      </c>
      <c r="O20" s="14" t="s">
        <v>3471</v>
      </c>
      <c r="P20" s="14" t="s">
        <v>12071</v>
      </c>
      <c r="Q20" s="44" t="s">
        <v>8224</v>
      </c>
      <c r="R20" s="44" t="s">
        <v>8203</v>
      </c>
      <c r="S20" s="14">
        <v>4</v>
      </c>
      <c r="T20" s="5">
        <v>10000</v>
      </c>
      <c r="U20" s="5">
        <f t="shared" si="0"/>
        <v>40000</v>
      </c>
      <c r="V20" s="47">
        <f t="shared" si="1"/>
        <v>44800.000000000007</v>
      </c>
      <c r="W20" s="48"/>
      <c r="X20" s="49">
        <v>2017</v>
      </c>
      <c r="Y20" s="50" t="s">
        <v>3461</v>
      </c>
      <c r="Z20" s="51">
        <f t="shared" si="2"/>
        <v>111.11111111111111</v>
      </c>
      <c r="AA20" s="16">
        <f t="shared" si="2"/>
        <v>124.44444444444447</v>
      </c>
    </row>
    <row r="21" spans="2:27" ht="20.25" x14ac:dyDescent="0.3">
      <c r="B21" s="43" t="s">
        <v>88</v>
      </c>
      <c r="C21" s="14" t="s">
        <v>4521</v>
      </c>
      <c r="D21" s="14" t="s">
        <v>3472</v>
      </c>
      <c r="E21" s="14" t="s">
        <v>3475</v>
      </c>
      <c r="F21" s="14" t="s">
        <v>3473</v>
      </c>
      <c r="G21" s="14" t="s">
        <v>5538</v>
      </c>
      <c r="H21" s="44" t="s">
        <v>3466</v>
      </c>
      <c r="I21" s="45">
        <v>0</v>
      </c>
      <c r="J21" s="14">
        <v>150000000</v>
      </c>
      <c r="K21" s="14" t="s">
        <v>3458</v>
      </c>
      <c r="L21" s="46" t="s">
        <v>3471</v>
      </c>
      <c r="M21" s="14" t="s">
        <v>12072</v>
      </c>
      <c r="N21" s="14" t="s">
        <v>3833</v>
      </c>
      <c r="O21" s="14" t="s">
        <v>3471</v>
      </c>
      <c r="P21" s="14" t="s">
        <v>12071</v>
      </c>
      <c r="Q21" s="44" t="s">
        <v>8224</v>
      </c>
      <c r="R21" s="44" t="s">
        <v>8203</v>
      </c>
      <c r="S21" s="14">
        <v>4</v>
      </c>
      <c r="T21" s="5">
        <v>49000</v>
      </c>
      <c r="U21" s="5">
        <f t="shared" si="0"/>
        <v>196000</v>
      </c>
      <c r="V21" s="47">
        <f t="shared" si="1"/>
        <v>219520.00000000003</v>
      </c>
      <c r="W21" s="48"/>
      <c r="X21" s="49">
        <v>2017</v>
      </c>
      <c r="Y21" s="50" t="s">
        <v>3461</v>
      </c>
      <c r="Z21" s="51">
        <f t="shared" si="2"/>
        <v>544.44444444444446</v>
      </c>
      <c r="AA21" s="16">
        <f t="shared" si="2"/>
        <v>609.77777777777783</v>
      </c>
    </row>
    <row r="22" spans="2:27" ht="20.25" x14ac:dyDescent="0.3">
      <c r="B22" s="43" t="s">
        <v>89</v>
      </c>
      <c r="C22" s="14" t="s">
        <v>4521</v>
      </c>
      <c r="D22" s="14" t="s">
        <v>3474</v>
      </c>
      <c r="E22" s="14" t="s">
        <v>3475</v>
      </c>
      <c r="F22" s="14" t="s">
        <v>3476</v>
      </c>
      <c r="G22" s="14" t="s">
        <v>5539</v>
      </c>
      <c r="H22" s="44" t="s">
        <v>3466</v>
      </c>
      <c r="I22" s="45">
        <v>0</v>
      </c>
      <c r="J22" s="14">
        <v>150000000</v>
      </c>
      <c r="K22" s="14" t="s">
        <v>3458</v>
      </c>
      <c r="L22" s="46" t="s">
        <v>3471</v>
      </c>
      <c r="M22" s="14" t="s">
        <v>12072</v>
      </c>
      <c r="N22" s="14" t="s">
        <v>3833</v>
      </c>
      <c r="O22" s="14" t="s">
        <v>3471</v>
      </c>
      <c r="P22" s="14" t="s">
        <v>12071</v>
      </c>
      <c r="Q22" s="44" t="s">
        <v>8224</v>
      </c>
      <c r="R22" s="44" t="s">
        <v>8203</v>
      </c>
      <c r="S22" s="14">
        <v>50</v>
      </c>
      <c r="T22" s="5">
        <v>8500</v>
      </c>
      <c r="U22" s="5">
        <f t="shared" si="0"/>
        <v>425000</v>
      </c>
      <c r="V22" s="47">
        <f t="shared" si="1"/>
        <v>476000.00000000006</v>
      </c>
      <c r="W22" s="48"/>
      <c r="X22" s="49">
        <v>2017</v>
      </c>
      <c r="Y22" s="50" t="s">
        <v>3461</v>
      </c>
      <c r="Z22" s="51">
        <f t="shared" si="2"/>
        <v>1180.5555555555557</v>
      </c>
      <c r="AA22" s="16">
        <f t="shared" si="2"/>
        <v>1322.2222222222224</v>
      </c>
    </row>
    <row r="23" spans="2:27" ht="20.25" x14ac:dyDescent="0.3">
      <c r="B23" s="43" t="s">
        <v>7316</v>
      </c>
      <c r="C23" s="14" t="s">
        <v>4521</v>
      </c>
      <c r="D23" s="14" t="s">
        <v>3477</v>
      </c>
      <c r="E23" s="14" t="s">
        <v>3976</v>
      </c>
      <c r="F23" s="14" t="s">
        <v>3478</v>
      </c>
      <c r="G23" s="14" t="s">
        <v>5540</v>
      </c>
      <c r="H23" s="44" t="s">
        <v>3466</v>
      </c>
      <c r="I23" s="45">
        <v>0</v>
      </c>
      <c r="J23" s="14">
        <v>150000000</v>
      </c>
      <c r="K23" s="14" t="s">
        <v>3458</v>
      </c>
      <c r="L23" s="46" t="s">
        <v>3471</v>
      </c>
      <c r="M23" s="14" t="s">
        <v>12072</v>
      </c>
      <c r="N23" s="14" t="s">
        <v>3833</v>
      </c>
      <c r="O23" s="14" t="s">
        <v>3471</v>
      </c>
      <c r="P23" s="14" t="s">
        <v>12071</v>
      </c>
      <c r="Q23" s="44" t="s">
        <v>8224</v>
      </c>
      <c r="R23" s="44" t="s">
        <v>8203</v>
      </c>
      <c r="S23" s="14">
        <v>1</v>
      </c>
      <c r="T23" s="5">
        <v>3500</v>
      </c>
      <c r="U23" s="5">
        <f t="shared" si="0"/>
        <v>3500</v>
      </c>
      <c r="V23" s="47">
        <f t="shared" si="1"/>
        <v>3920.0000000000005</v>
      </c>
      <c r="W23" s="48"/>
      <c r="X23" s="49">
        <v>2017</v>
      </c>
      <c r="Y23" s="50" t="s">
        <v>3461</v>
      </c>
      <c r="Z23" s="51">
        <f t="shared" si="2"/>
        <v>9.7222222222222214</v>
      </c>
      <c r="AA23" s="16">
        <f t="shared" si="2"/>
        <v>10.888888888888889</v>
      </c>
    </row>
    <row r="24" spans="2:27" ht="20.25" x14ac:dyDescent="0.3">
      <c r="B24" s="43" t="s">
        <v>90</v>
      </c>
      <c r="C24" s="14" t="s">
        <v>4521</v>
      </c>
      <c r="D24" s="14" t="s">
        <v>3479</v>
      </c>
      <c r="E24" s="14" t="s">
        <v>7375</v>
      </c>
      <c r="F24" s="14" t="s">
        <v>3480</v>
      </c>
      <c r="G24" s="14" t="s">
        <v>5541</v>
      </c>
      <c r="H24" s="44" t="s">
        <v>3466</v>
      </c>
      <c r="I24" s="45">
        <v>0</v>
      </c>
      <c r="J24" s="14">
        <v>150000000</v>
      </c>
      <c r="K24" s="14" t="s">
        <v>3458</v>
      </c>
      <c r="L24" s="46" t="s">
        <v>3471</v>
      </c>
      <c r="M24" s="14" t="s">
        <v>12072</v>
      </c>
      <c r="N24" s="14" t="s">
        <v>3833</v>
      </c>
      <c r="O24" s="14" t="s">
        <v>3471</v>
      </c>
      <c r="P24" s="14" t="s">
        <v>12071</v>
      </c>
      <c r="Q24" s="44" t="s">
        <v>8224</v>
      </c>
      <c r="R24" s="44" t="s">
        <v>8203</v>
      </c>
      <c r="S24" s="14">
        <v>5</v>
      </c>
      <c r="T24" s="5">
        <v>80000</v>
      </c>
      <c r="U24" s="5">
        <f t="shared" si="0"/>
        <v>400000</v>
      </c>
      <c r="V24" s="47">
        <f t="shared" si="1"/>
        <v>448000.00000000006</v>
      </c>
      <c r="W24" s="48"/>
      <c r="X24" s="49">
        <v>2017</v>
      </c>
      <c r="Y24" s="50" t="s">
        <v>3461</v>
      </c>
      <c r="Z24" s="51">
        <f t="shared" si="2"/>
        <v>1111.1111111111111</v>
      </c>
      <c r="AA24" s="16">
        <f t="shared" si="2"/>
        <v>1244.4444444444446</v>
      </c>
    </row>
    <row r="25" spans="2:27" ht="20.25" x14ac:dyDescent="0.3">
      <c r="B25" s="43" t="s">
        <v>91</v>
      </c>
      <c r="C25" s="14" t="s">
        <v>4521</v>
      </c>
      <c r="D25" s="14" t="s">
        <v>3481</v>
      </c>
      <c r="E25" s="14" t="s">
        <v>7376</v>
      </c>
      <c r="F25" s="14" t="s">
        <v>3482</v>
      </c>
      <c r="G25" s="14" t="s">
        <v>5542</v>
      </c>
      <c r="H25" s="44" t="s">
        <v>3466</v>
      </c>
      <c r="I25" s="45">
        <v>0</v>
      </c>
      <c r="J25" s="14">
        <v>150000000</v>
      </c>
      <c r="K25" s="14" t="s">
        <v>3458</v>
      </c>
      <c r="L25" s="46" t="s">
        <v>3483</v>
      </c>
      <c r="M25" s="14" t="s">
        <v>12072</v>
      </c>
      <c r="N25" s="14" t="s">
        <v>3833</v>
      </c>
      <c r="O25" s="14" t="s">
        <v>3483</v>
      </c>
      <c r="P25" s="14" t="s">
        <v>12071</v>
      </c>
      <c r="Q25" s="44" t="s">
        <v>8224</v>
      </c>
      <c r="R25" s="44" t="s">
        <v>8203</v>
      </c>
      <c r="S25" s="14">
        <v>50</v>
      </c>
      <c r="T25" s="5">
        <v>100</v>
      </c>
      <c r="U25" s="5">
        <f t="shared" si="0"/>
        <v>5000</v>
      </c>
      <c r="V25" s="47">
        <f t="shared" si="1"/>
        <v>5600.0000000000009</v>
      </c>
      <c r="W25" s="48"/>
      <c r="X25" s="49">
        <v>2017</v>
      </c>
      <c r="Y25" s="50" t="s">
        <v>3461</v>
      </c>
      <c r="Z25" s="51">
        <f t="shared" si="2"/>
        <v>13.888888888888889</v>
      </c>
      <c r="AA25" s="16">
        <f t="shared" si="2"/>
        <v>15.555555555555559</v>
      </c>
    </row>
    <row r="26" spans="2:27" ht="20.25" x14ac:dyDescent="0.3">
      <c r="B26" s="43" t="s">
        <v>92</v>
      </c>
      <c r="C26" s="14" t="s">
        <v>4521</v>
      </c>
      <c r="D26" s="14" t="s">
        <v>3484</v>
      </c>
      <c r="E26" s="14" t="s">
        <v>7377</v>
      </c>
      <c r="F26" s="14" t="s">
        <v>3485</v>
      </c>
      <c r="G26" s="14" t="s">
        <v>5543</v>
      </c>
      <c r="H26" s="44" t="s">
        <v>3466</v>
      </c>
      <c r="I26" s="45">
        <v>0</v>
      </c>
      <c r="J26" s="14">
        <v>150000000</v>
      </c>
      <c r="K26" s="14" t="s">
        <v>3458</v>
      </c>
      <c r="L26" s="46" t="s">
        <v>3486</v>
      </c>
      <c r="M26" s="14" t="s">
        <v>12072</v>
      </c>
      <c r="N26" s="14" t="s">
        <v>3833</v>
      </c>
      <c r="O26" s="14" t="s">
        <v>3486</v>
      </c>
      <c r="P26" s="14" t="s">
        <v>12071</v>
      </c>
      <c r="Q26" s="44" t="s">
        <v>8224</v>
      </c>
      <c r="R26" s="44" t="s">
        <v>8203</v>
      </c>
      <c r="S26" s="14">
        <v>1</v>
      </c>
      <c r="T26" s="5">
        <v>40000</v>
      </c>
      <c r="U26" s="5">
        <f t="shared" si="0"/>
        <v>40000</v>
      </c>
      <c r="V26" s="47">
        <f t="shared" si="1"/>
        <v>44800.000000000007</v>
      </c>
      <c r="W26" s="48"/>
      <c r="X26" s="49">
        <v>2017</v>
      </c>
      <c r="Y26" s="50" t="s">
        <v>3461</v>
      </c>
      <c r="Z26" s="51">
        <f t="shared" si="2"/>
        <v>111.11111111111111</v>
      </c>
      <c r="AA26" s="16">
        <f t="shared" si="2"/>
        <v>124.44444444444447</v>
      </c>
    </row>
    <row r="27" spans="2:27" ht="20.25" x14ac:dyDescent="0.3">
      <c r="B27" s="43" t="s">
        <v>93</v>
      </c>
      <c r="C27" s="14" t="s">
        <v>4521</v>
      </c>
      <c r="D27" s="14" t="s">
        <v>3487</v>
      </c>
      <c r="E27" s="14" t="s">
        <v>3996</v>
      </c>
      <c r="F27" s="14" t="s">
        <v>3488</v>
      </c>
      <c r="G27" s="14" t="s">
        <v>5544</v>
      </c>
      <c r="H27" s="44" t="s">
        <v>3466</v>
      </c>
      <c r="I27" s="45">
        <v>0</v>
      </c>
      <c r="J27" s="14">
        <v>150000000</v>
      </c>
      <c r="K27" s="14" t="s">
        <v>3458</v>
      </c>
      <c r="L27" s="46" t="s">
        <v>3489</v>
      </c>
      <c r="M27" s="14" t="s">
        <v>12072</v>
      </c>
      <c r="N27" s="14" t="s">
        <v>3833</v>
      </c>
      <c r="O27" s="14" t="s">
        <v>3489</v>
      </c>
      <c r="P27" s="14" t="s">
        <v>12071</v>
      </c>
      <c r="Q27" s="44" t="s">
        <v>8225</v>
      </c>
      <c r="R27" s="44" t="s">
        <v>8204</v>
      </c>
      <c r="S27" s="14">
        <v>20</v>
      </c>
      <c r="T27" s="5">
        <v>640</v>
      </c>
      <c r="U27" s="5">
        <f t="shared" si="0"/>
        <v>12800</v>
      </c>
      <c r="V27" s="47">
        <f t="shared" si="1"/>
        <v>14336.000000000002</v>
      </c>
      <c r="W27" s="48"/>
      <c r="X27" s="49">
        <v>2017</v>
      </c>
      <c r="Y27" s="50" t="s">
        <v>3461</v>
      </c>
      <c r="Z27" s="51">
        <f t="shared" si="2"/>
        <v>35.555555555555557</v>
      </c>
      <c r="AA27" s="16">
        <f t="shared" si="2"/>
        <v>39.82222222222223</v>
      </c>
    </row>
    <row r="28" spans="2:27" ht="20.25" x14ac:dyDescent="0.3">
      <c r="B28" s="43" t="s">
        <v>94</v>
      </c>
      <c r="C28" s="14" t="s">
        <v>4521</v>
      </c>
      <c r="D28" s="14" t="s">
        <v>3490</v>
      </c>
      <c r="E28" s="14" t="s">
        <v>3996</v>
      </c>
      <c r="F28" s="14" t="s">
        <v>3491</v>
      </c>
      <c r="G28" s="14" t="s">
        <v>5545</v>
      </c>
      <c r="H28" s="44" t="s">
        <v>3466</v>
      </c>
      <c r="I28" s="45">
        <v>0</v>
      </c>
      <c r="J28" s="14">
        <v>150000000</v>
      </c>
      <c r="K28" s="14" t="s">
        <v>3458</v>
      </c>
      <c r="L28" s="46" t="s">
        <v>3492</v>
      </c>
      <c r="M28" s="14" t="s">
        <v>12072</v>
      </c>
      <c r="N28" s="14" t="s">
        <v>3833</v>
      </c>
      <c r="O28" s="14" t="s">
        <v>3492</v>
      </c>
      <c r="P28" s="14" t="s">
        <v>12071</v>
      </c>
      <c r="Q28" s="44" t="s">
        <v>8225</v>
      </c>
      <c r="R28" s="44" t="s">
        <v>8204</v>
      </c>
      <c r="S28" s="14">
        <v>20</v>
      </c>
      <c r="T28" s="5">
        <v>640</v>
      </c>
      <c r="U28" s="5">
        <f t="shared" si="0"/>
        <v>12800</v>
      </c>
      <c r="V28" s="47">
        <f t="shared" si="1"/>
        <v>14336.000000000002</v>
      </c>
      <c r="W28" s="48"/>
      <c r="X28" s="49">
        <v>2017</v>
      </c>
      <c r="Y28" s="50" t="s">
        <v>3461</v>
      </c>
      <c r="Z28" s="51">
        <f t="shared" si="2"/>
        <v>35.555555555555557</v>
      </c>
      <c r="AA28" s="16">
        <f t="shared" si="2"/>
        <v>39.82222222222223</v>
      </c>
    </row>
    <row r="29" spans="2:27" ht="20.25" x14ac:dyDescent="0.3">
      <c r="B29" s="43" t="s">
        <v>95</v>
      </c>
      <c r="C29" s="14" t="s">
        <v>4521</v>
      </c>
      <c r="D29" s="14" t="s">
        <v>3493</v>
      </c>
      <c r="E29" s="14" t="s">
        <v>4959</v>
      </c>
      <c r="F29" s="14" t="s">
        <v>3494</v>
      </c>
      <c r="G29" s="14" t="s">
        <v>5546</v>
      </c>
      <c r="H29" s="44" t="s">
        <v>3466</v>
      </c>
      <c r="I29" s="45">
        <v>0</v>
      </c>
      <c r="J29" s="14">
        <v>150000000</v>
      </c>
      <c r="K29" s="14" t="s">
        <v>3458</v>
      </c>
      <c r="L29" s="46" t="s">
        <v>3471</v>
      </c>
      <c r="M29" s="14" t="s">
        <v>12072</v>
      </c>
      <c r="N29" s="14" t="s">
        <v>3833</v>
      </c>
      <c r="O29" s="14" t="s">
        <v>3471</v>
      </c>
      <c r="P29" s="14" t="s">
        <v>12071</v>
      </c>
      <c r="Q29" s="44" t="s">
        <v>8224</v>
      </c>
      <c r="R29" s="44" t="s">
        <v>8203</v>
      </c>
      <c r="S29" s="14">
        <v>1</v>
      </c>
      <c r="T29" s="5">
        <v>15000</v>
      </c>
      <c r="U29" s="5">
        <f t="shared" si="0"/>
        <v>15000</v>
      </c>
      <c r="V29" s="47">
        <f t="shared" si="1"/>
        <v>16800</v>
      </c>
      <c r="W29" s="48"/>
      <c r="X29" s="49">
        <v>2017</v>
      </c>
      <c r="Y29" s="50" t="s">
        <v>3461</v>
      </c>
      <c r="Z29" s="51">
        <f t="shared" si="2"/>
        <v>41.666666666666664</v>
      </c>
      <c r="AA29" s="16">
        <f t="shared" si="2"/>
        <v>46.666666666666664</v>
      </c>
    </row>
    <row r="30" spans="2:27" ht="20.25" x14ac:dyDescent="0.3">
      <c r="B30" s="43" t="s">
        <v>96</v>
      </c>
      <c r="C30" s="14" t="s">
        <v>4521</v>
      </c>
      <c r="D30" s="14" t="s">
        <v>3495</v>
      </c>
      <c r="E30" s="14" t="s">
        <v>3996</v>
      </c>
      <c r="F30" s="14" t="s">
        <v>3496</v>
      </c>
      <c r="G30" s="14" t="s">
        <v>5547</v>
      </c>
      <c r="H30" s="44" t="s">
        <v>3466</v>
      </c>
      <c r="I30" s="45">
        <v>0</v>
      </c>
      <c r="J30" s="14">
        <v>150000000</v>
      </c>
      <c r="K30" s="14" t="s">
        <v>3458</v>
      </c>
      <c r="L30" s="46" t="s">
        <v>3483</v>
      </c>
      <c r="M30" s="14" t="s">
        <v>12072</v>
      </c>
      <c r="N30" s="14" t="s">
        <v>3833</v>
      </c>
      <c r="O30" s="14" t="s">
        <v>3483</v>
      </c>
      <c r="P30" s="14" t="s">
        <v>12071</v>
      </c>
      <c r="Q30" s="44" t="s">
        <v>8225</v>
      </c>
      <c r="R30" s="44" t="s">
        <v>8204</v>
      </c>
      <c r="S30" s="14">
        <v>30</v>
      </c>
      <c r="T30" s="5">
        <v>640</v>
      </c>
      <c r="U30" s="5">
        <f t="shared" si="0"/>
        <v>19200</v>
      </c>
      <c r="V30" s="47">
        <f t="shared" si="1"/>
        <v>21504.000000000004</v>
      </c>
      <c r="W30" s="48"/>
      <c r="X30" s="49">
        <v>2017</v>
      </c>
      <c r="Y30" s="50" t="s">
        <v>3461</v>
      </c>
      <c r="Z30" s="51">
        <f t="shared" si="2"/>
        <v>53.333333333333336</v>
      </c>
      <c r="AA30" s="16">
        <f t="shared" si="2"/>
        <v>59.733333333333341</v>
      </c>
    </row>
    <row r="31" spans="2:27" ht="20.25" x14ac:dyDescent="0.3">
      <c r="B31" s="43" t="s">
        <v>97</v>
      </c>
      <c r="C31" s="14" t="s">
        <v>4521</v>
      </c>
      <c r="D31" s="14" t="s">
        <v>3497</v>
      </c>
      <c r="E31" s="14" t="s">
        <v>7378</v>
      </c>
      <c r="F31" s="14" t="s">
        <v>3498</v>
      </c>
      <c r="G31" s="14" t="s">
        <v>5548</v>
      </c>
      <c r="H31" s="44" t="s">
        <v>3466</v>
      </c>
      <c r="I31" s="45">
        <v>0</v>
      </c>
      <c r="J31" s="14">
        <v>150000000</v>
      </c>
      <c r="K31" s="14" t="s">
        <v>3458</v>
      </c>
      <c r="L31" s="46" t="s">
        <v>3471</v>
      </c>
      <c r="M31" s="14" t="s">
        <v>12072</v>
      </c>
      <c r="N31" s="14" t="s">
        <v>3833</v>
      </c>
      <c r="O31" s="14" t="s">
        <v>3471</v>
      </c>
      <c r="P31" s="14" t="s">
        <v>12071</v>
      </c>
      <c r="Q31" s="44" t="s">
        <v>8224</v>
      </c>
      <c r="R31" s="44" t="s">
        <v>8203</v>
      </c>
      <c r="S31" s="14">
        <v>8</v>
      </c>
      <c r="T31" s="5">
        <v>1700</v>
      </c>
      <c r="U31" s="5">
        <f t="shared" si="0"/>
        <v>13600</v>
      </c>
      <c r="V31" s="47">
        <f t="shared" si="1"/>
        <v>15232.000000000002</v>
      </c>
      <c r="W31" s="48"/>
      <c r="X31" s="49">
        <v>2017</v>
      </c>
      <c r="Y31" s="50" t="s">
        <v>3461</v>
      </c>
      <c r="Z31" s="51">
        <f t="shared" si="2"/>
        <v>37.777777777777779</v>
      </c>
      <c r="AA31" s="16">
        <f t="shared" si="2"/>
        <v>42.311111111111117</v>
      </c>
    </row>
    <row r="32" spans="2:27" ht="20.25" x14ac:dyDescent="0.3">
      <c r="B32" s="43" t="s">
        <v>98</v>
      </c>
      <c r="C32" s="14" t="s">
        <v>4521</v>
      </c>
      <c r="D32" s="14" t="s">
        <v>3499</v>
      </c>
      <c r="E32" s="14" t="s">
        <v>7379</v>
      </c>
      <c r="F32" s="14" t="s">
        <v>3500</v>
      </c>
      <c r="G32" s="14" t="s">
        <v>5549</v>
      </c>
      <c r="H32" s="44" t="s">
        <v>3466</v>
      </c>
      <c r="I32" s="45">
        <v>0</v>
      </c>
      <c r="J32" s="14">
        <v>150000000</v>
      </c>
      <c r="K32" s="14" t="s">
        <v>3458</v>
      </c>
      <c r="L32" s="46" t="s">
        <v>3501</v>
      </c>
      <c r="M32" s="14" t="s">
        <v>12072</v>
      </c>
      <c r="N32" s="14" t="s">
        <v>3833</v>
      </c>
      <c r="O32" s="14" t="s">
        <v>3501</v>
      </c>
      <c r="P32" s="14" t="s">
        <v>12071</v>
      </c>
      <c r="Q32" s="44" t="s">
        <v>8224</v>
      </c>
      <c r="R32" s="44" t="s">
        <v>8203</v>
      </c>
      <c r="S32" s="14">
        <v>15</v>
      </c>
      <c r="T32" s="5">
        <v>5000</v>
      </c>
      <c r="U32" s="5">
        <f t="shared" si="0"/>
        <v>75000</v>
      </c>
      <c r="V32" s="47">
        <f t="shared" si="1"/>
        <v>84000.000000000015</v>
      </c>
      <c r="W32" s="48"/>
      <c r="X32" s="49">
        <v>2017</v>
      </c>
      <c r="Y32" s="50" t="s">
        <v>3461</v>
      </c>
      <c r="Z32" s="51">
        <f t="shared" si="2"/>
        <v>208.33333333333334</v>
      </c>
      <c r="AA32" s="16">
        <f t="shared" si="2"/>
        <v>233.33333333333337</v>
      </c>
    </row>
    <row r="33" spans="2:27" ht="20.25" x14ac:dyDescent="0.3">
      <c r="B33" s="43" t="s">
        <v>99</v>
      </c>
      <c r="C33" s="14" t="s">
        <v>4521</v>
      </c>
      <c r="D33" s="14" t="s">
        <v>3502</v>
      </c>
      <c r="E33" s="14" t="s">
        <v>7380</v>
      </c>
      <c r="F33" s="14" t="s">
        <v>3503</v>
      </c>
      <c r="G33" s="14" t="s">
        <v>5550</v>
      </c>
      <c r="H33" s="44" t="s">
        <v>3466</v>
      </c>
      <c r="I33" s="45">
        <v>0</v>
      </c>
      <c r="J33" s="14">
        <v>150000000</v>
      </c>
      <c r="K33" s="14" t="s">
        <v>3458</v>
      </c>
      <c r="L33" s="46" t="s">
        <v>3504</v>
      </c>
      <c r="M33" s="14" t="s">
        <v>12072</v>
      </c>
      <c r="N33" s="14" t="s">
        <v>3833</v>
      </c>
      <c r="O33" s="14" t="s">
        <v>3504</v>
      </c>
      <c r="P33" s="14" t="s">
        <v>12071</v>
      </c>
      <c r="Q33" s="44" t="s">
        <v>8224</v>
      </c>
      <c r="R33" s="44" t="s">
        <v>8203</v>
      </c>
      <c r="S33" s="14">
        <v>4</v>
      </c>
      <c r="T33" s="5">
        <v>1450</v>
      </c>
      <c r="U33" s="5">
        <f t="shared" si="0"/>
        <v>5800</v>
      </c>
      <c r="V33" s="47">
        <f t="shared" si="1"/>
        <v>6496.0000000000009</v>
      </c>
      <c r="W33" s="48"/>
      <c r="X33" s="49">
        <v>2017</v>
      </c>
      <c r="Y33" s="50" t="s">
        <v>3461</v>
      </c>
      <c r="Z33" s="51">
        <f t="shared" si="2"/>
        <v>16.111111111111111</v>
      </c>
      <c r="AA33" s="16">
        <f t="shared" si="2"/>
        <v>18.044444444444448</v>
      </c>
    </row>
    <row r="34" spans="2:27" ht="20.25" x14ac:dyDescent="0.3">
      <c r="B34" s="43" t="s">
        <v>100</v>
      </c>
      <c r="C34" s="14" t="s">
        <v>4521</v>
      </c>
      <c r="D34" s="14" t="s">
        <v>3505</v>
      </c>
      <c r="E34" s="14" t="s">
        <v>4237</v>
      </c>
      <c r="F34" s="14" t="s">
        <v>3506</v>
      </c>
      <c r="G34" s="14" t="s">
        <v>5551</v>
      </c>
      <c r="H34" s="44" t="s">
        <v>3466</v>
      </c>
      <c r="I34" s="45">
        <v>0</v>
      </c>
      <c r="J34" s="14">
        <v>150000000</v>
      </c>
      <c r="K34" s="14" t="s">
        <v>3458</v>
      </c>
      <c r="L34" s="46" t="s">
        <v>3468</v>
      </c>
      <c r="M34" s="14" t="s">
        <v>12072</v>
      </c>
      <c r="N34" s="14" t="s">
        <v>3833</v>
      </c>
      <c r="O34" s="14" t="s">
        <v>3468</v>
      </c>
      <c r="P34" s="14" t="s">
        <v>12071</v>
      </c>
      <c r="Q34" s="44" t="s">
        <v>8224</v>
      </c>
      <c r="R34" s="44" t="s">
        <v>8203</v>
      </c>
      <c r="S34" s="14">
        <v>7</v>
      </c>
      <c r="T34" s="5">
        <v>1700</v>
      </c>
      <c r="U34" s="5">
        <f t="shared" si="0"/>
        <v>11900</v>
      </c>
      <c r="V34" s="47">
        <f t="shared" si="1"/>
        <v>13328.000000000002</v>
      </c>
      <c r="W34" s="48"/>
      <c r="X34" s="49">
        <v>2017</v>
      </c>
      <c r="Y34" s="50" t="s">
        <v>3461</v>
      </c>
      <c r="Z34" s="51">
        <f t="shared" si="2"/>
        <v>33.055555555555557</v>
      </c>
      <c r="AA34" s="16">
        <f t="shared" si="2"/>
        <v>37.022222222222226</v>
      </c>
    </row>
    <row r="35" spans="2:27" ht="20.25" x14ac:dyDescent="0.3">
      <c r="B35" s="43" t="s">
        <v>101</v>
      </c>
      <c r="C35" s="14" t="s">
        <v>4521</v>
      </c>
      <c r="D35" s="14" t="s">
        <v>3507</v>
      </c>
      <c r="E35" s="14" t="s">
        <v>4237</v>
      </c>
      <c r="F35" s="14" t="s">
        <v>3508</v>
      </c>
      <c r="G35" s="14" t="s">
        <v>5552</v>
      </c>
      <c r="H35" s="44" t="s">
        <v>3466</v>
      </c>
      <c r="I35" s="45">
        <v>0</v>
      </c>
      <c r="J35" s="14">
        <v>150000000</v>
      </c>
      <c r="K35" s="14" t="s">
        <v>3458</v>
      </c>
      <c r="L35" s="46" t="s">
        <v>3471</v>
      </c>
      <c r="M35" s="14" t="s">
        <v>12072</v>
      </c>
      <c r="N35" s="14" t="s">
        <v>3833</v>
      </c>
      <c r="O35" s="14" t="s">
        <v>3471</v>
      </c>
      <c r="P35" s="14" t="s">
        <v>12071</v>
      </c>
      <c r="Q35" s="44" t="s">
        <v>8224</v>
      </c>
      <c r="R35" s="44" t="s">
        <v>8203</v>
      </c>
      <c r="S35" s="14">
        <v>7</v>
      </c>
      <c r="T35" s="5">
        <v>1700</v>
      </c>
      <c r="U35" s="5">
        <f t="shared" si="0"/>
        <v>11900</v>
      </c>
      <c r="V35" s="47">
        <f t="shared" si="1"/>
        <v>13328.000000000002</v>
      </c>
      <c r="W35" s="48"/>
      <c r="X35" s="49">
        <v>2017</v>
      </c>
      <c r="Y35" s="50" t="s">
        <v>3461</v>
      </c>
      <c r="Z35" s="51">
        <f t="shared" si="2"/>
        <v>33.055555555555557</v>
      </c>
      <c r="AA35" s="16">
        <f t="shared" si="2"/>
        <v>37.022222222222226</v>
      </c>
    </row>
    <row r="36" spans="2:27" ht="20.25" x14ac:dyDescent="0.3">
      <c r="B36" s="43" t="s">
        <v>102</v>
      </c>
      <c r="C36" s="14" t="s">
        <v>4521</v>
      </c>
      <c r="D36" s="14" t="s">
        <v>3509</v>
      </c>
      <c r="E36" s="14" t="s">
        <v>7378</v>
      </c>
      <c r="F36" s="14" t="s">
        <v>3510</v>
      </c>
      <c r="G36" s="14" t="s">
        <v>5553</v>
      </c>
      <c r="H36" s="44" t="s">
        <v>3466</v>
      </c>
      <c r="I36" s="45">
        <v>0</v>
      </c>
      <c r="J36" s="14">
        <v>150000000</v>
      </c>
      <c r="K36" s="14" t="s">
        <v>3458</v>
      </c>
      <c r="L36" s="46" t="s">
        <v>3483</v>
      </c>
      <c r="M36" s="14" t="s">
        <v>12072</v>
      </c>
      <c r="N36" s="14" t="s">
        <v>3833</v>
      </c>
      <c r="O36" s="14" t="s">
        <v>3483</v>
      </c>
      <c r="P36" s="14" t="s">
        <v>12071</v>
      </c>
      <c r="Q36" s="44" t="s">
        <v>8224</v>
      </c>
      <c r="R36" s="44" t="s">
        <v>8203</v>
      </c>
      <c r="S36" s="14">
        <v>4</v>
      </c>
      <c r="T36" s="5">
        <v>4500</v>
      </c>
      <c r="U36" s="5">
        <f t="shared" si="0"/>
        <v>18000</v>
      </c>
      <c r="V36" s="47">
        <f t="shared" si="1"/>
        <v>20160.000000000004</v>
      </c>
      <c r="W36" s="48"/>
      <c r="X36" s="49">
        <v>2017</v>
      </c>
      <c r="Y36" s="50" t="s">
        <v>3461</v>
      </c>
      <c r="Z36" s="51">
        <f t="shared" si="2"/>
        <v>50</v>
      </c>
      <c r="AA36" s="16">
        <f t="shared" si="2"/>
        <v>56.000000000000007</v>
      </c>
    </row>
    <row r="37" spans="2:27" ht="20.25" x14ac:dyDescent="0.3">
      <c r="B37" s="43" t="s">
        <v>103</v>
      </c>
      <c r="C37" s="14" t="s">
        <v>4521</v>
      </c>
      <c r="D37" s="14" t="s">
        <v>3511</v>
      </c>
      <c r="E37" s="14" t="s">
        <v>7381</v>
      </c>
      <c r="F37" s="14" t="s">
        <v>3512</v>
      </c>
      <c r="G37" s="14" t="s">
        <v>5554</v>
      </c>
      <c r="H37" s="44" t="s">
        <v>3466</v>
      </c>
      <c r="I37" s="45">
        <v>0</v>
      </c>
      <c r="J37" s="14">
        <v>150000000</v>
      </c>
      <c r="K37" s="14" t="s">
        <v>3458</v>
      </c>
      <c r="L37" s="46" t="s">
        <v>3471</v>
      </c>
      <c r="M37" s="14" t="s">
        <v>12072</v>
      </c>
      <c r="N37" s="14" t="s">
        <v>3833</v>
      </c>
      <c r="O37" s="14" t="s">
        <v>3471</v>
      </c>
      <c r="P37" s="14" t="s">
        <v>12071</v>
      </c>
      <c r="Q37" s="44" t="s">
        <v>8224</v>
      </c>
      <c r="R37" s="44" t="s">
        <v>8203</v>
      </c>
      <c r="S37" s="14">
        <v>360</v>
      </c>
      <c r="T37" s="5">
        <v>5000</v>
      </c>
      <c r="U37" s="5">
        <f t="shared" si="0"/>
        <v>1800000</v>
      </c>
      <c r="V37" s="47">
        <f t="shared" si="1"/>
        <v>2016000.0000000002</v>
      </c>
      <c r="W37" s="48"/>
      <c r="X37" s="49">
        <v>2017</v>
      </c>
      <c r="Y37" s="50" t="s">
        <v>3461</v>
      </c>
      <c r="Z37" s="51">
        <f t="shared" si="2"/>
        <v>5000</v>
      </c>
      <c r="AA37" s="16">
        <f t="shared" si="2"/>
        <v>5600.0000000000009</v>
      </c>
    </row>
    <row r="38" spans="2:27" ht="20.25" x14ac:dyDescent="0.3">
      <c r="B38" s="43" t="s">
        <v>104</v>
      </c>
      <c r="C38" s="14" t="s">
        <v>4521</v>
      </c>
      <c r="D38" s="14" t="s">
        <v>3513</v>
      </c>
      <c r="E38" s="14" t="s">
        <v>7381</v>
      </c>
      <c r="F38" s="14" t="s">
        <v>7382</v>
      </c>
      <c r="G38" s="14" t="s">
        <v>5555</v>
      </c>
      <c r="H38" s="44" t="s">
        <v>3466</v>
      </c>
      <c r="I38" s="45">
        <v>0</v>
      </c>
      <c r="J38" s="14">
        <v>150000000</v>
      </c>
      <c r="K38" s="14" t="s">
        <v>3458</v>
      </c>
      <c r="L38" s="46" t="s">
        <v>3471</v>
      </c>
      <c r="M38" s="14" t="s">
        <v>12072</v>
      </c>
      <c r="N38" s="14" t="s">
        <v>3833</v>
      </c>
      <c r="O38" s="14" t="s">
        <v>3471</v>
      </c>
      <c r="P38" s="14" t="s">
        <v>12071</v>
      </c>
      <c r="Q38" s="44" t="s">
        <v>8224</v>
      </c>
      <c r="R38" s="44" t="s">
        <v>8203</v>
      </c>
      <c r="S38" s="14">
        <v>370</v>
      </c>
      <c r="T38" s="5">
        <v>5000</v>
      </c>
      <c r="U38" s="5">
        <f t="shared" si="0"/>
        <v>1850000</v>
      </c>
      <c r="V38" s="47">
        <f t="shared" si="1"/>
        <v>2072000.0000000002</v>
      </c>
      <c r="W38" s="48"/>
      <c r="X38" s="49">
        <v>2017</v>
      </c>
      <c r="Y38" s="50" t="s">
        <v>3461</v>
      </c>
      <c r="Z38" s="51">
        <f t="shared" si="2"/>
        <v>5138.8888888888887</v>
      </c>
      <c r="AA38" s="16">
        <f t="shared" si="2"/>
        <v>5755.5555555555566</v>
      </c>
    </row>
    <row r="39" spans="2:27" ht="20.25" x14ac:dyDescent="0.3">
      <c r="B39" s="43" t="s">
        <v>105</v>
      </c>
      <c r="C39" s="14" t="s">
        <v>4521</v>
      </c>
      <c r="D39" s="14" t="s">
        <v>3514</v>
      </c>
      <c r="E39" s="14" t="s">
        <v>7383</v>
      </c>
      <c r="F39" s="14" t="s">
        <v>3515</v>
      </c>
      <c r="G39" s="14" t="s">
        <v>5556</v>
      </c>
      <c r="H39" s="44" t="s">
        <v>3466</v>
      </c>
      <c r="I39" s="45">
        <v>0</v>
      </c>
      <c r="J39" s="14">
        <v>150000000</v>
      </c>
      <c r="K39" s="14" t="s">
        <v>3458</v>
      </c>
      <c r="L39" s="46" t="s">
        <v>3471</v>
      </c>
      <c r="M39" s="14" t="s">
        <v>12072</v>
      </c>
      <c r="N39" s="14" t="s">
        <v>3833</v>
      </c>
      <c r="O39" s="14" t="s">
        <v>3471</v>
      </c>
      <c r="P39" s="14" t="s">
        <v>12071</v>
      </c>
      <c r="Q39" s="44" t="s">
        <v>8224</v>
      </c>
      <c r="R39" s="44" t="s">
        <v>8203</v>
      </c>
      <c r="S39" s="14">
        <v>140</v>
      </c>
      <c r="T39" s="5">
        <v>890</v>
      </c>
      <c r="U39" s="5">
        <f t="shared" si="0"/>
        <v>124600</v>
      </c>
      <c r="V39" s="47">
        <f t="shared" si="1"/>
        <v>139552</v>
      </c>
      <c r="W39" s="48"/>
      <c r="X39" s="49">
        <v>2017</v>
      </c>
      <c r="Y39" s="50" t="s">
        <v>3461</v>
      </c>
      <c r="Z39" s="51">
        <f t="shared" si="2"/>
        <v>346.11111111111109</v>
      </c>
      <c r="AA39" s="16">
        <f t="shared" si="2"/>
        <v>387.64444444444445</v>
      </c>
    </row>
    <row r="40" spans="2:27" ht="20.25" x14ac:dyDescent="0.3">
      <c r="B40" s="43" t="s">
        <v>106</v>
      </c>
      <c r="C40" s="14" t="s">
        <v>4521</v>
      </c>
      <c r="D40" s="14" t="s">
        <v>3516</v>
      </c>
      <c r="E40" s="14" t="s">
        <v>7383</v>
      </c>
      <c r="F40" s="14" t="s">
        <v>3517</v>
      </c>
      <c r="G40" s="14" t="s">
        <v>5557</v>
      </c>
      <c r="H40" s="44" t="s">
        <v>3466</v>
      </c>
      <c r="I40" s="45">
        <v>0</v>
      </c>
      <c r="J40" s="14">
        <v>150000000</v>
      </c>
      <c r="K40" s="14" t="s">
        <v>3458</v>
      </c>
      <c r="L40" s="46" t="s">
        <v>3471</v>
      </c>
      <c r="M40" s="14" t="s">
        <v>12072</v>
      </c>
      <c r="N40" s="14" t="s">
        <v>3833</v>
      </c>
      <c r="O40" s="14" t="s">
        <v>3471</v>
      </c>
      <c r="P40" s="14" t="s">
        <v>12071</v>
      </c>
      <c r="Q40" s="44" t="s">
        <v>8224</v>
      </c>
      <c r="R40" s="44" t="s">
        <v>8203</v>
      </c>
      <c r="S40" s="14">
        <v>140</v>
      </c>
      <c r="T40" s="5">
        <v>890</v>
      </c>
      <c r="U40" s="5">
        <f t="shared" si="0"/>
        <v>124600</v>
      </c>
      <c r="V40" s="47">
        <f t="shared" si="1"/>
        <v>139552</v>
      </c>
      <c r="W40" s="48"/>
      <c r="X40" s="49">
        <v>2017</v>
      </c>
      <c r="Y40" s="50" t="s">
        <v>3461</v>
      </c>
      <c r="Z40" s="51">
        <f t="shared" si="2"/>
        <v>346.11111111111109</v>
      </c>
      <c r="AA40" s="16">
        <f t="shared" si="2"/>
        <v>387.64444444444445</v>
      </c>
    </row>
    <row r="41" spans="2:27" ht="20.25" x14ac:dyDescent="0.3">
      <c r="B41" s="43" t="s">
        <v>107</v>
      </c>
      <c r="C41" s="14" t="s">
        <v>4521</v>
      </c>
      <c r="D41" s="14" t="s">
        <v>3518</v>
      </c>
      <c r="E41" s="14" t="s">
        <v>4237</v>
      </c>
      <c r="F41" s="14" t="s">
        <v>3519</v>
      </c>
      <c r="G41" s="14" t="s">
        <v>5558</v>
      </c>
      <c r="H41" s="44" t="s">
        <v>3466</v>
      </c>
      <c r="I41" s="45">
        <v>0</v>
      </c>
      <c r="J41" s="14">
        <v>150000000</v>
      </c>
      <c r="K41" s="14" t="s">
        <v>3458</v>
      </c>
      <c r="L41" s="46" t="s">
        <v>3471</v>
      </c>
      <c r="M41" s="14" t="s">
        <v>12072</v>
      </c>
      <c r="N41" s="14" t="s">
        <v>3833</v>
      </c>
      <c r="O41" s="14" t="s">
        <v>3471</v>
      </c>
      <c r="P41" s="14" t="s">
        <v>12071</v>
      </c>
      <c r="Q41" s="44" t="s">
        <v>8224</v>
      </c>
      <c r="R41" s="44" t="s">
        <v>8203</v>
      </c>
      <c r="S41" s="14">
        <v>5</v>
      </c>
      <c r="T41" s="5">
        <v>1700</v>
      </c>
      <c r="U41" s="5">
        <f t="shared" si="0"/>
        <v>8500</v>
      </c>
      <c r="V41" s="47">
        <f t="shared" si="1"/>
        <v>9520</v>
      </c>
      <c r="W41" s="48"/>
      <c r="X41" s="49">
        <v>2017</v>
      </c>
      <c r="Y41" s="50" t="s">
        <v>3461</v>
      </c>
      <c r="Z41" s="51">
        <f t="shared" si="2"/>
        <v>23.611111111111111</v>
      </c>
      <c r="AA41" s="16">
        <f t="shared" si="2"/>
        <v>26.444444444444443</v>
      </c>
    </row>
    <row r="42" spans="2:27" ht="20.25" x14ac:dyDescent="0.3">
      <c r="B42" s="43" t="s">
        <v>108</v>
      </c>
      <c r="C42" s="14" t="s">
        <v>4521</v>
      </c>
      <c r="D42" s="14" t="s">
        <v>3520</v>
      </c>
      <c r="E42" s="14" t="s">
        <v>4350</v>
      </c>
      <c r="F42" s="14" t="s">
        <v>3521</v>
      </c>
      <c r="G42" s="14" t="s">
        <v>5559</v>
      </c>
      <c r="H42" s="44" t="s">
        <v>3466</v>
      </c>
      <c r="I42" s="45">
        <v>0</v>
      </c>
      <c r="J42" s="14">
        <v>150000000</v>
      </c>
      <c r="K42" s="14" t="s">
        <v>3458</v>
      </c>
      <c r="L42" s="46" t="s">
        <v>3471</v>
      </c>
      <c r="M42" s="14" t="s">
        <v>12072</v>
      </c>
      <c r="N42" s="14" t="s">
        <v>3833</v>
      </c>
      <c r="O42" s="14" t="s">
        <v>3471</v>
      </c>
      <c r="P42" s="14" t="s">
        <v>12071</v>
      </c>
      <c r="Q42" s="44" t="s">
        <v>8224</v>
      </c>
      <c r="R42" s="44" t="s">
        <v>8203</v>
      </c>
      <c r="S42" s="14">
        <v>5</v>
      </c>
      <c r="T42" s="5">
        <v>1700</v>
      </c>
      <c r="U42" s="5">
        <f t="shared" si="0"/>
        <v>8500</v>
      </c>
      <c r="V42" s="47">
        <f t="shared" si="1"/>
        <v>9520</v>
      </c>
      <c r="W42" s="48"/>
      <c r="X42" s="49">
        <v>2017</v>
      </c>
      <c r="Y42" s="50" t="s">
        <v>3461</v>
      </c>
      <c r="Z42" s="51">
        <f t="shared" si="2"/>
        <v>23.611111111111111</v>
      </c>
      <c r="AA42" s="16">
        <f t="shared" si="2"/>
        <v>26.444444444444443</v>
      </c>
    </row>
    <row r="43" spans="2:27" ht="20.25" x14ac:dyDescent="0.3">
      <c r="B43" s="43" t="s">
        <v>109</v>
      </c>
      <c r="C43" s="14" t="s">
        <v>4521</v>
      </c>
      <c r="D43" s="14" t="s">
        <v>3520</v>
      </c>
      <c r="E43" s="14" t="s">
        <v>4350</v>
      </c>
      <c r="F43" s="14" t="s">
        <v>3521</v>
      </c>
      <c r="G43" s="14" t="s">
        <v>5559</v>
      </c>
      <c r="H43" s="44" t="s">
        <v>3466</v>
      </c>
      <c r="I43" s="45">
        <v>0</v>
      </c>
      <c r="J43" s="14">
        <v>150000000</v>
      </c>
      <c r="K43" s="14" t="s">
        <v>3458</v>
      </c>
      <c r="L43" s="46" t="s">
        <v>3471</v>
      </c>
      <c r="M43" s="14" t="s">
        <v>12072</v>
      </c>
      <c r="N43" s="14" t="s">
        <v>3833</v>
      </c>
      <c r="O43" s="14" t="s">
        <v>3471</v>
      </c>
      <c r="P43" s="14" t="s">
        <v>12071</v>
      </c>
      <c r="Q43" s="44" t="s">
        <v>8224</v>
      </c>
      <c r="R43" s="44" t="s">
        <v>8203</v>
      </c>
      <c r="S43" s="14">
        <v>5</v>
      </c>
      <c r="T43" s="5">
        <v>1700</v>
      </c>
      <c r="U43" s="5">
        <f t="shared" si="0"/>
        <v>8500</v>
      </c>
      <c r="V43" s="47">
        <f t="shared" si="1"/>
        <v>9520</v>
      </c>
      <c r="W43" s="48"/>
      <c r="X43" s="49">
        <v>2017</v>
      </c>
      <c r="Y43" s="50" t="s">
        <v>3461</v>
      </c>
      <c r="Z43" s="51">
        <f t="shared" si="2"/>
        <v>23.611111111111111</v>
      </c>
      <c r="AA43" s="16">
        <f t="shared" si="2"/>
        <v>26.444444444444443</v>
      </c>
    </row>
    <row r="44" spans="2:27" ht="20.25" x14ac:dyDescent="0.3">
      <c r="B44" s="43" t="s">
        <v>110</v>
      </c>
      <c r="C44" s="14" t="s">
        <v>4521</v>
      </c>
      <c r="D44" s="14" t="s">
        <v>3522</v>
      </c>
      <c r="E44" s="14" t="s">
        <v>4326</v>
      </c>
      <c r="F44" s="14" t="s">
        <v>3523</v>
      </c>
      <c r="G44" s="14" t="s">
        <v>5560</v>
      </c>
      <c r="H44" s="44" t="s">
        <v>3466</v>
      </c>
      <c r="I44" s="45">
        <v>0</v>
      </c>
      <c r="J44" s="14">
        <v>150000000</v>
      </c>
      <c r="K44" s="14" t="s">
        <v>3458</v>
      </c>
      <c r="L44" s="46" t="s">
        <v>3471</v>
      </c>
      <c r="M44" s="14" t="s">
        <v>12072</v>
      </c>
      <c r="N44" s="14" t="s">
        <v>3833</v>
      </c>
      <c r="O44" s="14" t="s">
        <v>3471</v>
      </c>
      <c r="P44" s="14" t="s">
        <v>12071</v>
      </c>
      <c r="Q44" s="44" t="s">
        <v>8224</v>
      </c>
      <c r="R44" s="44" t="s">
        <v>8203</v>
      </c>
      <c r="S44" s="14">
        <v>4</v>
      </c>
      <c r="T44" s="5">
        <v>6000</v>
      </c>
      <c r="U44" s="5">
        <f t="shared" si="0"/>
        <v>24000</v>
      </c>
      <c r="V44" s="47">
        <f t="shared" si="1"/>
        <v>26880.000000000004</v>
      </c>
      <c r="W44" s="48"/>
      <c r="X44" s="49">
        <v>2017</v>
      </c>
      <c r="Y44" s="50" t="s">
        <v>3461</v>
      </c>
      <c r="Z44" s="51">
        <f t="shared" si="2"/>
        <v>66.666666666666671</v>
      </c>
      <c r="AA44" s="16">
        <f t="shared" si="2"/>
        <v>74.666666666666671</v>
      </c>
    </row>
    <row r="45" spans="2:27" ht="20.25" x14ac:dyDescent="0.3">
      <c r="B45" s="43" t="s">
        <v>111</v>
      </c>
      <c r="C45" s="14" t="s">
        <v>4521</v>
      </c>
      <c r="D45" s="14" t="s">
        <v>3524</v>
      </c>
      <c r="E45" s="14" t="s">
        <v>4326</v>
      </c>
      <c r="F45" s="14" t="s">
        <v>3525</v>
      </c>
      <c r="G45" s="14" t="s">
        <v>5561</v>
      </c>
      <c r="H45" s="44" t="s">
        <v>3466</v>
      </c>
      <c r="I45" s="45">
        <v>0</v>
      </c>
      <c r="J45" s="14">
        <v>150000000</v>
      </c>
      <c r="K45" s="14" t="s">
        <v>3458</v>
      </c>
      <c r="L45" s="46" t="s">
        <v>3471</v>
      </c>
      <c r="M45" s="14" t="s">
        <v>12072</v>
      </c>
      <c r="N45" s="14" t="s">
        <v>3833</v>
      </c>
      <c r="O45" s="14" t="s">
        <v>3471</v>
      </c>
      <c r="P45" s="14" t="s">
        <v>12071</v>
      </c>
      <c r="Q45" s="44" t="s">
        <v>8224</v>
      </c>
      <c r="R45" s="44" t="s">
        <v>8203</v>
      </c>
      <c r="S45" s="14">
        <v>4</v>
      </c>
      <c r="T45" s="5">
        <v>6000</v>
      </c>
      <c r="U45" s="5">
        <f t="shared" si="0"/>
        <v>24000</v>
      </c>
      <c r="V45" s="47">
        <f t="shared" si="1"/>
        <v>26880.000000000004</v>
      </c>
      <c r="W45" s="48"/>
      <c r="X45" s="49">
        <v>2017</v>
      </c>
      <c r="Y45" s="50" t="s">
        <v>3461</v>
      </c>
      <c r="Z45" s="51">
        <f t="shared" si="2"/>
        <v>66.666666666666671</v>
      </c>
      <c r="AA45" s="16">
        <f t="shared" si="2"/>
        <v>74.666666666666671</v>
      </c>
    </row>
    <row r="46" spans="2:27" ht="20.25" x14ac:dyDescent="0.3">
      <c r="B46" s="43" t="s">
        <v>112</v>
      </c>
      <c r="C46" s="14" t="s">
        <v>4521</v>
      </c>
      <c r="D46" s="14" t="s">
        <v>3524</v>
      </c>
      <c r="E46" s="14" t="s">
        <v>4326</v>
      </c>
      <c r="F46" s="14" t="s">
        <v>3525</v>
      </c>
      <c r="G46" s="14" t="s">
        <v>5561</v>
      </c>
      <c r="H46" s="44" t="s">
        <v>3466</v>
      </c>
      <c r="I46" s="45">
        <v>0</v>
      </c>
      <c r="J46" s="14">
        <v>150000000</v>
      </c>
      <c r="K46" s="14" t="s">
        <v>3458</v>
      </c>
      <c r="L46" s="46" t="s">
        <v>3471</v>
      </c>
      <c r="M46" s="14" t="s">
        <v>12072</v>
      </c>
      <c r="N46" s="14" t="s">
        <v>3833</v>
      </c>
      <c r="O46" s="14" t="s">
        <v>3471</v>
      </c>
      <c r="P46" s="14" t="s">
        <v>12071</v>
      </c>
      <c r="Q46" s="44" t="s">
        <v>8224</v>
      </c>
      <c r="R46" s="44" t="s">
        <v>8203</v>
      </c>
      <c r="S46" s="14">
        <v>4</v>
      </c>
      <c r="T46" s="5">
        <v>6000</v>
      </c>
      <c r="U46" s="5">
        <f t="shared" si="0"/>
        <v>24000</v>
      </c>
      <c r="V46" s="47">
        <f t="shared" si="1"/>
        <v>26880.000000000004</v>
      </c>
      <c r="W46" s="48"/>
      <c r="X46" s="49">
        <v>2017</v>
      </c>
      <c r="Y46" s="50" t="s">
        <v>3461</v>
      </c>
      <c r="Z46" s="51">
        <f t="shared" si="2"/>
        <v>66.666666666666671</v>
      </c>
      <c r="AA46" s="16">
        <f t="shared" si="2"/>
        <v>74.666666666666671</v>
      </c>
    </row>
    <row r="47" spans="2:27" ht="20.25" x14ac:dyDescent="0.3">
      <c r="B47" s="43" t="s">
        <v>113</v>
      </c>
      <c r="C47" s="14" t="s">
        <v>4521</v>
      </c>
      <c r="D47" s="14" t="s">
        <v>3526</v>
      </c>
      <c r="E47" s="14" t="s">
        <v>7378</v>
      </c>
      <c r="F47" s="14" t="s">
        <v>3527</v>
      </c>
      <c r="G47" s="14" t="s">
        <v>5562</v>
      </c>
      <c r="H47" s="44" t="s">
        <v>3466</v>
      </c>
      <c r="I47" s="45">
        <v>0</v>
      </c>
      <c r="J47" s="14">
        <v>150000000</v>
      </c>
      <c r="K47" s="14" t="s">
        <v>3458</v>
      </c>
      <c r="L47" s="46" t="s">
        <v>3501</v>
      </c>
      <c r="M47" s="14" t="s">
        <v>12072</v>
      </c>
      <c r="N47" s="14" t="s">
        <v>3833</v>
      </c>
      <c r="O47" s="14" t="s">
        <v>3501</v>
      </c>
      <c r="P47" s="14" t="s">
        <v>12071</v>
      </c>
      <c r="Q47" s="44" t="s">
        <v>8224</v>
      </c>
      <c r="R47" s="44" t="s">
        <v>8203</v>
      </c>
      <c r="S47" s="14">
        <v>4</v>
      </c>
      <c r="T47" s="5">
        <v>450</v>
      </c>
      <c r="U47" s="5">
        <f t="shared" si="0"/>
        <v>1800</v>
      </c>
      <c r="V47" s="47">
        <f t="shared" si="1"/>
        <v>2016.0000000000002</v>
      </c>
      <c r="W47" s="48"/>
      <c r="X47" s="49">
        <v>2017</v>
      </c>
      <c r="Y47" s="50" t="s">
        <v>3461</v>
      </c>
      <c r="Z47" s="51">
        <f t="shared" si="2"/>
        <v>5</v>
      </c>
      <c r="AA47" s="16">
        <f t="shared" si="2"/>
        <v>5.6000000000000005</v>
      </c>
    </row>
    <row r="48" spans="2:27" ht="20.25" x14ac:dyDescent="0.3">
      <c r="B48" s="43" t="s">
        <v>114</v>
      </c>
      <c r="C48" s="14" t="s">
        <v>4521</v>
      </c>
      <c r="D48" s="14" t="s">
        <v>3528</v>
      </c>
      <c r="E48" s="14" t="s">
        <v>7378</v>
      </c>
      <c r="F48" s="14" t="s">
        <v>3529</v>
      </c>
      <c r="G48" s="14" t="s">
        <v>5563</v>
      </c>
      <c r="H48" s="44" t="s">
        <v>3466</v>
      </c>
      <c r="I48" s="45">
        <v>0</v>
      </c>
      <c r="J48" s="14">
        <v>150000000</v>
      </c>
      <c r="K48" s="14" t="s">
        <v>3458</v>
      </c>
      <c r="L48" s="46" t="s">
        <v>3501</v>
      </c>
      <c r="M48" s="14" t="s">
        <v>12072</v>
      </c>
      <c r="N48" s="14" t="s">
        <v>3833</v>
      </c>
      <c r="O48" s="14" t="s">
        <v>3501</v>
      </c>
      <c r="P48" s="14" t="s">
        <v>12071</v>
      </c>
      <c r="Q48" s="44" t="s">
        <v>8224</v>
      </c>
      <c r="R48" s="44" t="s">
        <v>8203</v>
      </c>
      <c r="S48" s="14">
        <v>4</v>
      </c>
      <c r="T48" s="5">
        <v>450</v>
      </c>
      <c r="U48" s="5">
        <f t="shared" si="0"/>
        <v>1800</v>
      </c>
      <c r="V48" s="47">
        <f t="shared" si="1"/>
        <v>2016.0000000000002</v>
      </c>
      <c r="W48" s="48"/>
      <c r="X48" s="49">
        <v>2017</v>
      </c>
      <c r="Y48" s="50" t="s">
        <v>3461</v>
      </c>
      <c r="Z48" s="51">
        <f t="shared" si="2"/>
        <v>5</v>
      </c>
      <c r="AA48" s="16">
        <f t="shared" si="2"/>
        <v>5.6000000000000005</v>
      </c>
    </row>
    <row r="49" spans="2:27" ht="20.25" x14ac:dyDescent="0.3">
      <c r="B49" s="43" t="s">
        <v>115</v>
      </c>
      <c r="C49" s="14" t="s">
        <v>4521</v>
      </c>
      <c r="D49" s="14" t="s">
        <v>3530</v>
      </c>
      <c r="E49" s="14" t="s">
        <v>7378</v>
      </c>
      <c r="F49" s="14" t="s">
        <v>3531</v>
      </c>
      <c r="G49" s="14" t="s">
        <v>5564</v>
      </c>
      <c r="H49" s="44" t="s">
        <v>3466</v>
      </c>
      <c r="I49" s="45">
        <v>0</v>
      </c>
      <c r="J49" s="14">
        <v>150000000</v>
      </c>
      <c r="K49" s="14" t="s">
        <v>3458</v>
      </c>
      <c r="L49" s="46" t="s">
        <v>3532</v>
      </c>
      <c r="M49" s="14" t="s">
        <v>12072</v>
      </c>
      <c r="N49" s="14" t="s">
        <v>3833</v>
      </c>
      <c r="O49" s="14" t="s">
        <v>3532</v>
      </c>
      <c r="P49" s="14" t="s">
        <v>12071</v>
      </c>
      <c r="Q49" s="44" t="s">
        <v>8224</v>
      </c>
      <c r="R49" s="44" t="s">
        <v>8203</v>
      </c>
      <c r="S49" s="14">
        <v>4</v>
      </c>
      <c r="T49" s="5">
        <v>450</v>
      </c>
      <c r="U49" s="5">
        <f t="shared" si="0"/>
        <v>1800</v>
      </c>
      <c r="V49" s="47">
        <f t="shared" si="1"/>
        <v>2016.0000000000002</v>
      </c>
      <c r="W49" s="48"/>
      <c r="X49" s="49">
        <v>2017</v>
      </c>
      <c r="Y49" s="50" t="s">
        <v>3461</v>
      </c>
      <c r="Z49" s="51">
        <f t="shared" si="2"/>
        <v>5</v>
      </c>
      <c r="AA49" s="16">
        <f t="shared" si="2"/>
        <v>5.6000000000000005</v>
      </c>
    </row>
    <row r="50" spans="2:27" ht="20.25" x14ac:dyDescent="0.3">
      <c r="B50" s="43" t="s">
        <v>116</v>
      </c>
      <c r="C50" s="14" t="s">
        <v>4521</v>
      </c>
      <c r="D50" s="14" t="s">
        <v>3533</v>
      </c>
      <c r="E50" s="14" t="s">
        <v>7384</v>
      </c>
      <c r="F50" s="14" t="s">
        <v>3534</v>
      </c>
      <c r="G50" s="14" t="s">
        <v>5565</v>
      </c>
      <c r="H50" s="44" t="s">
        <v>3466</v>
      </c>
      <c r="I50" s="45">
        <v>0</v>
      </c>
      <c r="J50" s="14">
        <v>150000000</v>
      </c>
      <c r="K50" s="14" t="s">
        <v>3458</v>
      </c>
      <c r="L50" s="46" t="s">
        <v>3501</v>
      </c>
      <c r="M50" s="14" t="s">
        <v>12072</v>
      </c>
      <c r="N50" s="14" t="s">
        <v>3833</v>
      </c>
      <c r="O50" s="14" t="s">
        <v>3501</v>
      </c>
      <c r="P50" s="14" t="s">
        <v>12071</v>
      </c>
      <c r="Q50" s="44" t="s">
        <v>8224</v>
      </c>
      <c r="R50" s="44" t="s">
        <v>8203</v>
      </c>
      <c r="S50" s="14">
        <v>4</v>
      </c>
      <c r="T50" s="5">
        <v>5000</v>
      </c>
      <c r="U50" s="5">
        <f t="shared" si="0"/>
        <v>20000</v>
      </c>
      <c r="V50" s="47">
        <f t="shared" si="1"/>
        <v>22400.000000000004</v>
      </c>
      <c r="W50" s="48"/>
      <c r="X50" s="49">
        <v>2017</v>
      </c>
      <c r="Y50" s="50" t="s">
        <v>3461</v>
      </c>
      <c r="Z50" s="51">
        <f t="shared" si="2"/>
        <v>55.555555555555557</v>
      </c>
      <c r="AA50" s="16">
        <f t="shared" si="2"/>
        <v>62.222222222222236</v>
      </c>
    </row>
    <row r="51" spans="2:27" ht="20.25" x14ac:dyDescent="0.3">
      <c r="B51" s="43" t="s">
        <v>117</v>
      </c>
      <c r="C51" s="14" t="s">
        <v>4521</v>
      </c>
      <c r="D51" s="14" t="s">
        <v>3535</v>
      </c>
      <c r="E51" s="14" t="s">
        <v>7384</v>
      </c>
      <c r="F51" s="14" t="s">
        <v>3536</v>
      </c>
      <c r="G51" s="14" t="s">
        <v>5566</v>
      </c>
      <c r="H51" s="44" t="s">
        <v>3466</v>
      </c>
      <c r="I51" s="45">
        <v>0</v>
      </c>
      <c r="J51" s="14">
        <v>150000000</v>
      </c>
      <c r="K51" s="14" t="s">
        <v>3458</v>
      </c>
      <c r="L51" s="46" t="s">
        <v>3501</v>
      </c>
      <c r="M51" s="14" t="s">
        <v>12072</v>
      </c>
      <c r="N51" s="14" t="s">
        <v>3833</v>
      </c>
      <c r="O51" s="14" t="s">
        <v>3501</v>
      </c>
      <c r="P51" s="14" t="s">
        <v>12071</v>
      </c>
      <c r="Q51" s="44" t="s">
        <v>8224</v>
      </c>
      <c r="R51" s="44" t="s">
        <v>8203</v>
      </c>
      <c r="S51" s="14">
        <v>4</v>
      </c>
      <c r="T51" s="5">
        <v>5000</v>
      </c>
      <c r="U51" s="5">
        <f t="shared" si="0"/>
        <v>20000</v>
      </c>
      <c r="V51" s="47">
        <f t="shared" si="1"/>
        <v>22400.000000000004</v>
      </c>
      <c r="W51" s="48"/>
      <c r="X51" s="49">
        <v>2017</v>
      </c>
      <c r="Y51" s="50" t="s">
        <v>3461</v>
      </c>
      <c r="Z51" s="51">
        <f t="shared" si="2"/>
        <v>55.555555555555557</v>
      </c>
      <c r="AA51" s="16">
        <f t="shared" si="2"/>
        <v>62.222222222222236</v>
      </c>
    </row>
    <row r="52" spans="2:27" ht="20.25" x14ac:dyDescent="0.3">
      <c r="B52" s="43" t="s">
        <v>118</v>
      </c>
      <c r="C52" s="14" t="s">
        <v>4521</v>
      </c>
      <c r="D52" s="14" t="s">
        <v>3537</v>
      </c>
      <c r="E52" s="14" t="s">
        <v>7384</v>
      </c>
      <c r="F52" s="14" t="s">
        <v>3538</v>
      </c>
      <c r="G52" s="14" t="s">
        <v>5567</v>
      </c>
      <c r="H52" s="44" t="s">
        <v>3466</v>
      </c>
      <c r="I52" s="45">
        <v>0</v>
      </c>
      <c r="J52" s="14">
        <v>150000000</v>
      </c>
      <c r="K52" s="14" t="s">
        <v>3458</v>
      </c>
      <c r="L52" s="46" t="s">
        <v>3504</v>
      </c>
      <c r="M52" s="14" t="s">
        <v>12072</v>
      </c>
      <c r="N52" s="14" t="s">
        <v>3833</v>
      </c>
      <c r="O52" s="14" t="s">
        <v>3504</v>
      </c>
      <c r="P52" s="14" t="s">
        <v>12071</v>
      </c>
      <c r="Q52" s="44" t="s">
        <v>8224</v>
      </c>
      <c r="R52" s="44" t="s">
        <v>8203</v>
      </c>
      <c r="S52" s="14">
        <v>500</v>
      </c>
      <c r="T52" s="5">
        <v>100</v>
      </c>
      <c r="U52" s="5">
        <f t="shared" si="0"/>
        <v>50000</v>
      </c>
      <c r="V52" s="47">
        <f t="shared" si="1"/>
        <v>56000.000000000007</v>
      </c>
      <c r="W52" s="48"/>
      <c r="X52" s="49">
        <v>2017</v>
      </c>
      <c r="Y52" s="50" t="s">
        <v>3461</v>
      </c>
      <c r="Z52" s="51">
        <f t="shared" si="2"/>
        <v>138.88888888888889</v>
      </c>
      <c r="AA52" s="16">
        <f t="shared" si="2"/>
        <v>155.55555555555557</v>
      </c>
    </row>
    <row r="53" spans="2:27" ht="20.25" x14ac:dyDescent="0.3">
      <c r="B53" s="43" t="s">
        <v>119</v>
      </c>
      <c r="C53" s="14" t="s">
        <v>4521</v>
      </c>
      <c r="D53" s="14" t="s">
        <v>3539</v>
      </c>
      <c r="E53" s="14" t="s">
        <v>7385</v>
      </c>
      <c r="F53" s="14" t="s">
        <v>3478</v>
      </c>
      <c r="G53" s="14" t="s">
        <v>5568</v>
      </c>
      <c r="H53" s="44" t="s">
        <v>3466</v>
      </c>
      <c r="I53" s="45">
        <v>0</v>
      </c>
      <c r="J53" s="14">
        <v>150000000</v>
      </c>
      <c r="K53" s="14" t="s">
        <v>3458</v>
      </c>
      <c r="L53" s="46" t="s">
        <v>3504</v>
      </c>
      <c r="M53" s="14" t="s">
        <v>12072</v>
      </c>
      <c r="N53" s="14" t="s">
        <v>3833</v>
      </c>
      <c r="O53" s="14" t="s">
        <v>3504</v>
      </c>
      <c r="P53" s="14" t="s">
        <v>12071</v>
      </c>
      <c r="Q53" s="44" t="s">
        <v>8224</v>
      </c>
      <c r="R53" s="44" t="s">
        <v>8203</v>
      </c>
      <c r="S53" s="14">
        <v>5</v>
      </c>
      <c r="T53" s="5">
        <v>1200</v>
      </c>
      <c r="U53" s="5">
        <f t="shared" si="0"/>
        <v>6000</v>
      </c>
      <c r="V53" s="47">
        <f t="shared" si="1"/>
        <v>6720.0000000000009</v>
      </c>
      <c r="W53" s="48"/>
      <c r="X53" s="49">
        <v>2017</v>
      </c>
      <c r="Y53" s="50" t="s">
        <v>3461</v>
      </c>
      <c r="Z53" s="51">
        <f t="shared" si="2"/>
        <v>16.666666666666668</v>
      </c>
      <c r="AA53" s="16">
        <f t="shared" si="2"/>
        <v>18.666666666666668</v>
      </c>
    </row>
    <row r="54" spans="2:27" ht="20.25" x14ac:dyDescent="0.3">
      <c r="B54" s="43" t="s">
        <v>120</v>
      </c>
      <c r="C54" s="14" t="s">
        <v>4521</v>
      </c>
      <c r="D54" s="14" t="s">
        <v>3540</v>
      </c>
      <c r="E54" s="14" t="s">
        <v>7386</v>
      </c>
      <c r="F54" s="14" t="s">
        <v>3541</v>
      </c>
      <c r="G54" s="14" t="s">
        <v>5569</v>
      </c>
      <c r="H54" s="44" t="s">
        <v>3466</v>
      </c>
      <c r="I54" s="45">
        <v>0</v>
      </c>
      <c r="J54" s="14">
        <v>150000000</v>
      </c>
      <c r="K54" s="14" t="s">
        <v>3458</v>
      </c>
      <c r="L54" s="46" t="s">
        <v>3504</v>
      </c>
      <c r="M54" s="14" t="s">
        <v>12072</v>
      </c>
      <c r="N54" s="14" t="s">
        <v>3833</v>
      </c>
      <c r="O54" s="14" t="s">
        <v>3504</v>
      </c>
      <c r="P54" s="14" t="s">
        <v>12071</v>
      </c>
      <c r="Q54" s="44" t="s">
        <v>8226</v>
      </c>
      <c r="R54" s="44" t="s">
        <v>8205</v>
      </c>
      <c r="S54" s="14">
        <v>50</v>
      </c>
      <c r="T54" s="5">
        <v>1300</v>
      </c>
      <c r="U54" s="5">
        <f t="shared" si="0"/>
        <v>65000</v>
      </c>
      <c r="V54" s="47">
        <f t="shared" si="1"/>
        <v>72800</v>
      </c>
      <c r="W54" s="48"/>
      <c r="X54" s="49">
        <v>2017</v>
      </c>
      <c r="Y54" s="50" t="s">
        <v>3461</v>
      </c>
      <c r="Z54" s="51">
        <f t="shared" si="2"/>
        <v>180.55555555555554</v>
      </c>
      <c r="AA54" s="16">
        <f t="shared" si="2"/>
        <v>202.22222222222223</v>
      </c>
    </row>
    <row r="55" spans="2:27" ht="20.25" x14ac:dyDescent="0.3">
      <c r="B55" s="43" t="s">
        <v>121</v>
      </c>
      <c r="C55" s="14" t="s">
        <v>4521</v>
      </c>
      <c r="D55" s="14" t="s">
        <v>3542</v>
      </c>
      <c r="E55" s="14" t="s">
        <v>7387</v>
      </c>
      <c r="F55" s="14" t="s">
        <v>3543</v>
      </c>
      <c r="G55" s="14" t="s">
        <v>5570</v>
      </c>
      <c r="H55" s="44" t="s">
        <v>3466</v>
      </c>
      <c r="I55" s="45">
        <v>0</v>
      </c>
      <c r="J55" s="14">
        <v>150000000</v>
      </c>
      <c r="K55" s="14" t="s">
        <v>3458</v>
      </c>
      <c r="L55" s="46" t="s">
        <v>3501</v>
      </c>
      <c r="M55" s="14" t="s">
        <v>12072</v>
      </c>
      <c r="N55" s="14" t="s">
        <v>3833</v>
      </c>
      <c r="O55" s="14" t="s">
        <v>3501</v>
      </c>
      <c r="P55" s="14" t="s">
        <v>12071</v>
      </c>
      <c r="Q55" s="44" t="s">
        <v>8226</v>
      </c>
      <c r="R55" s="44" t="s">
        <v>8205</v>
      </c>
      <c r="S55" s="14">
        <v>5</v>
      </c>
      <c r="T55" s="5">
        <v>3400</v>
      </c>
      <c r="U55" s="5">
        <f t="shared" si="0"/>
        <v>17000</v>
      </c>
      <c r="V55" s="47">
        <f t="shared" si="1"/>
        <v>19040</v>
      </c>
      <c r="W55" s="48"/>
      <c r="X55" s="49">
        <v>2017</v>
      </c>
      <c r="Y55" s="50" t="s">
        <v>3461</v>
      </c>
      <c r="Z55" s="51">
        <f t="shared" si="2"/>
        <v>47.222222222222221</v>
      </c>
      <c r="AA55" s="16">
        <f t="shared" si="2"/>
        <v>52.888888888888886</v>
      </c>
    </row>
    <row r="56" spans="2:27" ht="20.25" x14ac:dyDescent="0.3">
      <c r="B56" s="43" t="s">
        <v>122</v>
      </c>
      <c r="C56" s="14" t="s">
        <v>4521</v>
      </c>
      <c r="D56" s="14" t="s">
        <v>3544</v>
      </c>
      <c r="E56" s="14" t="s">
        <v>7388</v>
      </c>
      <c r="F56" s="14" t="s">
        <v>3545</v>
      </c>
      <c r="G56" s="14" t="s">
        <v>5571</v>
      </c>
      <c r="H56" s="44" t="s">
        <v>3466</v>
      </c>
      <c r="I56" s="45">
        <v>0</v>
      </c>
      <c r="J56" s="14">
        <v>150000000</v>
      </c>
      <c r="K56" s="14" t="s">
        <v>3458</v>
      </c>
      <c r="L56" s="46" t="s">
        <v>3501</v>
      </c>
      <c r="M56" s="14" t="s">
        <v>12072</v>
      </c>
      <c r="N56" s="14" t="s">
        <v>3833</v>
      </c>
      <c r="O56" s="14" t="s">
        <v>3501</v>
      </c>
      <c r="P56" s="14" t="s">
        <v>12071</v>
      </c>
      <c r="Q56" s="44" t="s">
        <v>8227</v>
      </c>
      <c r="R56" s="44" t="s">
        <v>8206</v>
      </c>
      <c r="S56" s="14">
        <v>5</v>
      </c>
      <c r="T56" s="5">
        <v>3400</v>
      </c>
      <c r="U56" s="5">
        <f t="shared" si="0"/>
        <v>17000</v>
      </c>
      <c r="V56" s="47">
        <f t="shared" si="1"/>
        <v>19040</v>
      </c>
      <c r="W56" s="48"/>
      <c r="X56" s="49">
        <v>2017</v>
      </c>
      <c r="Y56" s="50" t="s">
        <v>3461</v>
      </c>
      <c r="Z56" s="51">
        <f t="shared" si="2"/>
        <v>47.222222222222221</v>
      </c>
      <c r="AA56" s="16">
        <f t="shared" si="2"/>
        <v>52.888888888888886</v>
      </c>
    </row>
    <row r="57" spans="2:27" ht="20.25" x14ac:dyDescent="0.3">
      <c r="B57" s="43" t="s">
        <v>123</v>
      </c>
      <c r="C57" s="14" t="s">
        <v>4521</v>
      </c>
      <c r="D57" s="14" t="s">
        <v>3546</v>
      </c>
      <c r="E57" s="14" t="s">
        <v>3655</v>
      </c>
      <c r="F57" s="14" t="s">
        <v>3547</v>
      </c>
      <c r="G57" s="14" t="s">
        <v>5572</v>
      </c>
      <c r="H57" s="44" t="s">
        <v>3466</v>
      </c>
      <c r="I57" s="45">
        <v>0</v>
      </c>
      <c r="J57" s="14">
        <v>150000000</v>
      </c>
      <c r="K57" s="14" t="s">
        <v>3458</v>
      </c>
      <c r="L57" s="46" t="s">
        <v>3501</v>
      </c>
      <c r="M57" s="14" t="s">
        <v>12072</v>
      </c>
      <c r="N57" s="14" t="s">
        <v>3833</v>
      </c>
      <c r="O57" s="14" t="s">
        <v>3501</v>
      </c>
      <c r="P57" s="14" t="s">
        <v>12071</v>
      </c>
      <c r="Q57" s="44" t="s">
        <v>8224</v>
      </c>
      <c r="R57" s="44" t="s">
        <v>8203</v>
      </c>
      <c r="S57" s="14">
        <v>3000</v>
      </c>
      <c r="T57" s="52" t="s">
        <v>3548</v>
      </c>
      <c r="U57" s="5">
        <f>S57*T57</f>
        <v>360000</v>
      </c>
      <c r="V57" s="47">
        <f t="shared" si="1"/>
        <v>403200.00000000006</v>
      </c>
      <c r="W57" s="48"/>
      <c r="X57" s="49">
        <v>2017</v>
      </c>
      <c r="Y57" s="50" t="s">
        <v>3461</v>
      </c>
      <c r="Z57" s="51">
        <f t="shared" si="2"/>
        <v>1000</v>
      </c>
      <c r="AA57" s="16">
        <f t="shared" si="2"/>
        <v>1120.0000000000002</v>
      </c>
    </row>
    <row r="58" spans="2:27" ht="20.25" x14ac:dyDescent="0.3">
      <c r="B58" s="43" t="s">
        <v>124</v>
      </c>
      <c r="C58" s="14" t="s">
        <v>4521</v>
      </c>
      <c r="D58" s="14" t="s">
        <v>3549</v>
      </c>
      <c r="E58" s="14" t="s">
        <v>7389</v>
      </c>
      <c r="F58" s="14" t="s">
        <v>7390</v>
      </c>
      <c r="G58" s="14" t="s">
        <v>5573</v>
      </c>
      <c r="H58" s="44" t="s">
        <v>3466</v>
      </c>
      <c r="I58" s="45">
        <v>0</v>
      </c>
      <c r="J58" s="14">
        <v>150000000</v>
      </c>
      <c r="K58" s="14" t="s">
        <v>3458</v>
      </c>
      <c r="L58" s="46" t="s">
        <v>3501</v>
      </c>
      <c r="M58" s="14" t="s">
        <v>12072</v>
      </c>
      <c r="N58" s="14" t="s">
        <v>3833</v>
      </c>
      <c r="O58" s="14" t="s">
        <v>3501</v>
      </c>
      <c r="P58" s="14" t="s">
        <v>12071</v>
      </c>
      <c r="Q58" s="44" t="s">
        <v>8224</v>
      </c>
      <c r="R58" s="44" t="s">
        <v>8203</v>
      </c>
      <c r="S58" s="14">
        <v>410</v>
      </c>
      <c r="T58" s="52" t="s">
        <v>3550</v>
      </c>
      <c r="U58" s="5">
        <f t="shared" si="0"/>
        <v>205000</v>
      </c>
      <c r="V58" s="47">
        <f t="shared" si="1"/>
        <v>229600.00000000003</v>
      </c>
      <c r="W58" s="48"/>
      <c r="X58" s="49">
        <v>2017</v>
      </c>
      <c r="Y58" s="50" t="s">
        <v>3461</v>
      </c>
      <c r="Z58" s="51">
        <f t="shared" si="2"/>
        <v>569.44444444444446</v>
      </c>
      <c r="AA58" s="16">
        <f t="shared" si="2"/>
        <v>637.77777777777783</v>
      </c>
    </row>
    <row r="59" spans="2:27" ht="20.25" x14ac:dyDescent="0.3">
      <c r="B59" s="43" t="s">
        <v>125</v>
      </c>
      <c r="C59" s="14" t="s">
        <v>4521</v>
      </c>
      <c r="D59" s="14" t="s">
        <v>3551</v>
      </c>
      <c r="E59" s="14" t="s">
        <v>7391</v>
      </c>
      <c r="F59" s="14" t="s">
        <v>3552</v>
      </c>
      <c r="G59" s="14" t="s">
        <v>5574</v>
      </c>
      <c r="H59" s="44" t="s">
        <v>3466</v>
      </c>
      <c r="I59" s="45">
        <v>0</v>
      </c>
      <c r="J59" s="14">
        <v>150000000</v>
      </c>
      <c r="K59" s="14" t="s">
        <v>3458</v>
      </c>
      <c r="L59" s="46" t="s">
        <v>3501</v>
      </c>
      <c r="M59" s="14" t="s">
        <v>12072</v>
      </c>
      <c r="N59" s="14" t="s">
        <v>3833</v>
      </c>
      <c r="O59" s="14" t="s">
        <v>3501</v>
      </c>
      <c r="P59" s="14" t="s">
        <v>12071</v>
      </c>
      <c r="Q59" s="44" t="s">
        <v>8224</v>
      </c>
      <c r="R59" s="44" t="s">
        <v>8203</v>
      </c>
      <c r="S59" s="14">
        <v>100</v>
      </c>
      <c r="T59" s="52" t="s">
        <v>3553</v>
      </c>
      <c r="U59" s="5">
        <f t="shared" si="0"/>
        <v>5000</v>
      </c>
      <c r="V59" s="47">
        <f t="shared" si="1"/>
        <v>5600.0000000000009</v>
      </c>
      <c r="W59" s="48"/>
      <c r="X59" s="49">
        <v>2017</v>
      </c>
      <c r="Y59" s="50" t="s">
        <v>3461</v>
      </c>
      <c r="Z59" s="51">
        <f t="shared" si="2"/>
        <v>13.888888888888889</v>
      </c>
      <c r="AA59" s="16">
        <f t="shared" si="2"/>
        <v>15.555555555555559</v>
      </c>
    </row>
    <row r="60" spans="2:27" ht="20.25" x14ac:dyDescent="0.3">
      <c r="B60" s="43" t="s">
        <v>126</v>
      </c>
      <c r="C60" s="14" t="s">
        <v>4521</v>
      </c>
      <c r="D60" s="14" t="s">
        <v>3554</v>
      </c>
      <c r="E60" s="14" t="s">
        <v>7392</v>
      </c>
      <c r="F60" s="14" t="s">
        <v>3555</v>
      </c>
      <c r="G60" s="14" t="s">
        <v>5575</v>
      </c>
      <c r="H60" s="44" t="s">
        <v>3466</v>
      </c>
      <c r="I60" s="45">
        <v>0</v>
      </c>
      <c r="J60" s="14">
        <v>150000000</v>
      </c>
      <c r="K60" s="14" t="s">
        <v>3458</v>
      </c>
      <c r="L60" s="46" t="s">
        <v>3501</v>
      </c>
      <c r="M60" s="14" t="s">
        <v>12072</v>
      </c>
      <c r="N60" s="14" t="s">
        <v>3833</v>
      </c>
      <c r="O60" s="14" t="s">
        <v>3501</v>
      </c>
      <c r="P60" s="14" t="s">
        <v>12071</v>
      </c>
      <c r="Q60" s="44" t="s">
        <v>8224</v>
      </c>
      <c r="R60" s="44" t="s">
        <v>8203</v>
      </c>
      <c r="S60" s="14">
        <v>15</v>
      </c>
      <c r="T60" s="5">
        <v>1000</v>
      </c>
      <c r="U60" s="5">
        <f t="shared" si="0"/>
        <v>15000</v>
      </c>
      <c r="V60" s="47">
        <f t="shared" si="1"/>
        <v>16800</v>
      </c>
      <c r="W60" s="48"/>
      <c r="X60" s="49">
        <v>2017</v>
      </c>
      <c r="Y60" s="50" t="s">
        <v>3461</v>
      </c>
      <c r="Z60" s="51">
        <f t="shared" si="2"/>
        <v>41.666666666666664</v>
      </c>
      <c r="AA60" s="16">
        <f t="shared" si="2"/>
        <v>46.666666666666664</v>
      </c>
    </row>
    <row r="61" spans="2:27" ht="20.25" x14ac:dyDescent="0.3">
      <c r="B61" s="43" t="s">
        <v>127</v>
      </c>
      <c r="C61" s="14" t="s">
        <v>4521</v>
      </c>
      <c r="D61" s="14" t="s">
        <v>3556</v>
      </c>
      <c r="E61" s="14" t="s">
        <v>7393</v>
      </c>
      <c r="F61" s="14" t="s">
        <v>3557</v>
      </c>
      <c r="G61" s="14" t="s">
        <v>5576</v>
      </c>
      <c r="H61" s="44" t="s">
        <v>3466</v>
      </c>
      <c r="I61" s="45">
        <v>0</v>
      </c>
      <c r="J61" s="14">
        <v>150000000</v>
      </c>
      <c r="K61" s="14" t="s">
        <v>3458</v>
      </c>
      <c r="L61" s="46" t="s">
        <v>3501</v>
      </c>
      <c r="M61" s="14" t="s">
        <v>12072</v>
      </c>
      <c r="N61" s="14" t="s">
        <v>3833</v>
      </c>
      <c r="O61" s="14" t="s">
        <v>3501</v>
      </c>
      <c r="P61" s="14" t="s">
        <v>12071</v>
      </c>
      <c r="Q61" s="44" t="s">
        <v>8228</v>
      </c>
      <c r="R61" s="44" t="s">
        <v>8207</v>
      </c>
      <c r="S61" s="14">
        <v>100</v>
      </c>
      <c r="T61" s="5">
        <v>140</v>
      </c>
      <c r="U61" s="5">
        <f t="shared" si="0"/>
        <v>14000</v>
      </c>
      <c r="V61" s="47">
        <f t="shared" si="1"/>
        <v>15680.000000000002</v>
      </c>
      <c r="W61" s="48"/>
      <c r="X61" s="49">
        <v>2017</v>
      </c>
      <c r="Y61" s="50" t="s">
        <v>3461</v>
      </c>
      <c r="Z61" s="51">
        <f t="shared" si="2"/>
        <v>38.888888888888886</v>
      </c>
      <c r="AA61" s="16">
        <f t="shared" si="2"/>
        <v>43.555555555555557</v>
      </c>
    </row>
    <row r="62" spans="2:27" ht="20.25" x14ac:dyDescent="0.3">
      <c r="B62" s="43" t="s">
        <v>128</v>
      </c>
      <c r="C62" s="14" t="s">
        <v>4521</v>
      </c>
      <c r="D62" s="14" t="s">
        <v>3558</v>
      </c>
      <c r="E62" s="14" t="s">
        <v>7394</v>
      </c>
      <c r="F62" s="14" t="s">
        <v>7395</v>
      </c>
      <c r="G62" s="14" t="s">
        <v>5577</v>
      </c>
      <c r="H62" s="44" t="s">
        <v>3466</v>
      </c>
      <c r="I62" s="45">
        <v>0</v>
      </c>
      <c r="J62" s="14">
        <v>150000000</v>
      </c>
      <c r="K62" s="14" t="s">
        <v>3458</v>
      </c>
      <c r="L62" s="46" t="s">
        <v>3501</v>
      </c>
      <c r="M62" s="14" t="s">
        <v>12072</v>
      </c>
      <c r="N62" s="14" t="s">
        <v>3833</v>
      </c>
      <c r="O62" s="14" t="s">
        <v>3501</v>
      </c>
      <c r="P62" s="14" t="s">
        <v>12071</v>
      </c>
      <c r="Q62" s="44" t="s">
        <v>8224</v>
      </c>
      <c r="R62" s="44" t="s">
        <v>8203</v>
      </c>
      <c r="S62" s="14">
        <v>10</v>
      </c>
      <c r="T62" s="5">
        <v>5000</v>
      </c>
      <c r="U62" s="5">
        <f t="shared" si="0"/>
        <v>50000</v>
      </c>
      <c r="V62" s="47">
        <f t="shared" si="1"/>
        <v>56000.000000000007</v>
      </c>
      <c r="W62" s="48"/>
      <c r="X62" s="49">
        <v>2017</v>
      </c>
      <c r="Y62" s="50" t="s">
        <v>3461</v>
      </c>
      <c r="Z62" s="51">
        <f t="shared" si="2"/>
        <v>138.88888888888889</v>
      </c>
      <c r="AA62" s="16">
        <f t="shared" si="2"/>
        <v>155.55555555555557</v>
      </c>
    </row>
    <row r="63" spans="2:27" ht="20.25" x14ac:dyDescent="0.3">
      <c r="B63" s="43" t="s">
        <v>129</v>
      </c>
      <c r="C63" s="14" t="s">
        <v>4521</v>
      </c>
      <c r="D63" s="14" t="s">
        <v>3559</v>
      </c>
      <c r="E63" s="14" t="s">
        <v>5153</v>
      </c>
      <c r="F63" s="14" t="s">
        <v>7396</v>
      </c>
      <c r="G63" s="14" t="s">
        <v>5578</v>
      </c>
      <c r="H63" s="44" t="s">
        <v>3466</v>
      </c>
      <c r="I63" s="45">
        <v>0</v>
      </c>
      <c r="J63" s="14">
        <v>150000000</v>
      </c>
      <c r="K63" s="14" t="s">
        <v>3458</v>
      </c>
      <c r="L63" s="46" t="s">
        <v>3501</v>
      </c>
      <c r="M63" s="14" t="s">
        <v>12072</v>
      </c>
      <c r="N63" s="14" t="s">
        <v>3833</v>
      </c>
      <c r="O63" s="14" t="s">
        <v>3501</v>
      </c>
      <c r="P63" s="14" t="s">
        <v>12071</v>
      </c>
      <c r="Q63" s="44" t="s">
        <v>8229</v>
      </c>
      <c r="R63" s="44" t="s">
        <v>3676</v>
      </c>
      <c r="S63" s="14">
        <v>30</v>
      </c>
      <c r="T63" s="5">
        <v>1000</v>
      </c>
      <c r="U63" s="5">
        <f t="shared" si="0"/>
        <v>30000</v>
      </c>
      <c r="V63" s="47">
        <f t="shared" si="1"/>
        <v>33600</v>
      </c>
      <c r="W63" s="48"/>
      <c r="X63" s="49">
        <v>2017</v>
      </c>
      <c r="Y63" s="50" t="s">
        <v>3461</v>
      </c>
      <c r="Z63" s="51">
        <f t="shared" si="2"/>
        <v>83.333333333333329</v>
      </c>
      <c r="AA63" s="16">
        <f t="shared" si="2"/>
        <v>93.333333333333329</v>
      </c>
    </row>
    <row r="64" spans="2:27" ht="20.25" x14ac:dyDescent="0.3">
      <c r="B64" s="43" t="s">
        <v>130</v>
      </c>
      <c r="C64" s="14" t="s">
        <v>4521</v>
      </c>
      <c r="D64" s="14" t="s">
        <v>3560</v>
      </c>
      <c r="E64" s="14" t="s">
        <v>5039</v>
      </c>
      <c r="F64" s="14" t="s">
        <v>3561</v>
      </c>
      <c r="G64" s="14" t="s">
        <v>5579</v>
      </c>
      <c r="H64" s="44" t="s">
        <v>3466</v>
      </c>
      <c r="I64" s="45">
        <v>0</v>
      </c>
      <c r="J64" s="14">
        <v>150000000</v>
      </c>
      <c r="K64" s="14" t="s">
        <v>3458</v>
      </c>
      <c r="L64" s="46" t="s">
        <v>3501</v>
      </c>
      <c r="M64" s="14" t="s">
        <v>12072</v>
      </c>
      <c r="N64" s="14" t="s">
        <v>3833</v>
      </c>
      <c r="O64" s="14" t="s">
        <v>3501</v>
      </c>
      <c r="P64" s="14" t="s">
        <v>12071</v>
      </c>
      <c r="Q64" s="44" t="s">
        <v>8224</v>
      </c>
      <c r="R64" s="44" t="s">
        <v>8203</v>
      </c>
      <c r="S64" s="14">
        <v>2500</v>
      </c>
      <c r="T64" s="5">
        <v>100</v>
      </c>
      <c r="U64" s="5">
        <f t="shared" si="0"/>
        <v>250000</v>
      </c>
      <c r="V64" s="47">
        <f t="shared" si="1"/>
        <v>280000</v>
      </c>
      <c r="W64" s="48"/>
      <c r="X64" s="49">
        <v>2017</v>
      </c>
      <c r="Y64" s="50" t="s">
        <v>3461</v>
      </c>
      <c r="Z64" s="51">
        <f t="shared" si="2"/>
        <v>694.44444444444446</v>
      </c>
      <c r="AA64" s="16">
        <f t="shared" si="2"/>
        <v>777.77777777777783</v>
      </c>
    </row>
    <row r="65" spans="2:27" ht="20.25" x14ac:dyDescent="0.3">
      <c r="B65" s="43" t="s">
        <v>131</v>
      </c>
      <c r="C65" s="14" t="s">
        <v>4521</v>
      </c>
      <c r="D65" s="14" t="s">
        <v>3562</v>
      </c>
      <c r="E65" s="14" t="s">
        <v>7397</v>
      </c>
      <c r="F65" s="14" t="s">
        <v>3563</v>
      </c>
      <c r="G65" s="14" t="s">
        <v>5580</v>
      </c>
      <c r="H65" s="44" t="s">
        <v>3466</v>
      </c>
      <c r="I65" s="45">
        <v>0</v>
      </c>
      <c r="J65" s="14">
        <v>150000000</v>
      </c>
      <c r="K65" s="14" t="s">
        <v>3458</v>
      </c>
      <c r="L65" s="46" t="s">
        <v>3501</v>
      </c>
      <c r="M65" s="14" t="s">
        <v>12072</v>
      </c>
      <c r="N65" s="14" t="s">
        <v>3833</v>
      </c>
      <c r="O65" s="14" t="s">
        <v>3501</v>
      </c>
      <c r="P65" s="14" t="s">
        <v>12071</v>
      </c>
      <c r="Q65" s="44" t="s">
        <v>8230</v>
      </c>
      <c r="R65" s="44" t="s">
        <v>8208</v>
      </c>
      <c r="S65" s="14">
        <v>2300</v>
      </c>
      <c r="T65" s="5">
        <v>300</v>
      </c>
      <c r="U65" s="5">
        <f t="shared" si="0"/>
        <v>690000</v>
      </c>
      <c r="V65" s="47">
        <f t="shared" si="1"/>
        <v>772800.00000000012</v>
      </c>
      <c r="W65" s="48"/>
      <c r="X65" s="49">
        <v>2017</v>
      </c>
      <c r="Y65" s="50" t="s">
        <v>3461</v>
      </c>
      <c r="Z65" s="51">
        <f t="shared" si="2"/>
        <v>1916.6666666666667</v>
      </c>
      <c r="AA65" s="16">
        <f t="shared" si="2"/>
        <v>2146.666666666667</v>
      </c>
    </row>
    <row r="66" spans="2:27" ht="20.25" x14ac:dyDescent="0.3">
      <c r="B66" s="43" t="s">
        <v>132</v>
      </c>
      <c r="C66" s="14" t="s">
        <v>4521</v>
      </c>
      <c r="D66" s="14" t="s">
        <v>3564</v>
      </c>
      <c r="E66" s="14" t="s">
        <v>7398</v>
      </c>
      <c r="F66" s="14" t="s">
        <v>7399</v>
      </c>
      <c r="G66" s="14" t="s">
        <v>5581</v>
      </c>
      <c r="H66" s="44" t="s">
        <v>3466</v>
      </c>
      <c r="I66" s="45">
        <v>0</v>
      </c>
      <c r="J66" s="14">
        <v>150000000</v>
      </c>
      <c r="K66" s="14" t="s">
        <v>3458</v>
      </c>
      <c r="L66" s="46" t="s">
        <v>3501</v>
      </c>
      <c r="M66" s="14" t="s">
        <v>12072</v>
      </c>
      <c r="N66" s="14" t="s">
        <v>3833</v>
      </c>
      <c r="O66" s="14" t="s">
        <v>3501</v>
      </c>
      <c r="P66" s="14" t="s">
        <v>12071</v>
      </c>
      <c r="Q66" s="44" t="s">
        <v>8224</v>
      </c>
      <c r="R66" s="44" t="s">
        <v>8203</v>
      </c>
      <c r="S66" s="14">
        <v>70</v>
      </c>
      <c r="T66" s="5">
        <v>3000</v>
      </c>
      <c r="U66" s="5">
        <f t="shared" si="0"/>
        <v>210000</v>
      </c>
      <c r="V66" s="47">
        <f t="shared" si="1"/>
        <v>235200.00000000003</v>
      </c>
      <c r="W66" s="48"/>
      <c r="X66" s="49">
        <v>2017</v>
      </c>
      <c r="Y66" s="50" t="s">
        <v>3461</v>
      </c>
      <c r="Z66" s="51">
        <f t="shared" si="2"/>
        <v>583.33333333333337</v>
      </c>
      <c r="AA66" s="16">
        <f t="shared" si="2"/>
        <v>653.33333333333337</v>
      </c>
    </row>
    <row r="67" spans="2:27" ht="20.25" x14ac:dyDescent="0.3">
      <c r="B67" s="43" t="s">
        <v>133</v>
      </c>
      <c r="C67" s="14" t="s">
        <v>4521</v>
      </c>
      <c r="D67" s="14" t="s">
        <v>3565</v>
      </c>
      <c r="E67" s="14" t="s">
        <v>7400</v>
      </c>
      <c r="F67" s="14" t="s">
        <v>3566</v>
      </c>
      <c r="G67" s="14" t="s">
        <v>5582</v>
      </c>
      <c r="H67" s="44" t="s">
        <v>3466</v>
      </c>
      <c r="I67" s="45">
        <v>0</v>
      </c>
      <c r="J67" s="14">
        <v>150000000</v>
      </c>
      <c r="K67" s="14" t="s">
        <v>3458</v>
      </c>
      <c r="L67" s="46" t="s">
        <v>3501</v>
      </c>
      <c r="M67" s="14" t="s">
        <v>12072</v>
      </c>
      <c r="N67" s="14" t="s">
        <v>3833</v>
      </c>
      <c r="O67" s="14" t="s">
        <v>3501</v>
      </c>
      <c r="P67" s="14" t="s">
        <v>12071</v>
      </c>
      <c r="Q67" s="44" t="s">
        <v>8224</v>
      </c>
      <c r="R67" s="44" t="s">
        <v>8203</v>
      </c>
      <c r="S67" s="14">
        <v>300</v>
      </c>
      <c r="T67" s="5">
        <v>380</v>
      </c>
      <c r="U67" s="5">
        <f t="shared" si="0"/>
        <v>114000</v>
      </c>
      <c r="V67" s="47">
        <f t="shared" si="1"/>
        <v>127680.00000000001</v>
      </c>
      <c r="W67" s="48"/>
      <c r="X67" s="49">
        <v>2017</v>
      </c>
      <c r="Y67" s="50" t="s">
        <v>3461</v>
      </c>
      <c r="Z67" s="51">
        <f t="shared" si="2"/>
        <v>316.66666666666669</v>
      </c>
      <c r="AA67" s="16">
        <f t="shared" si="2"/>
        <v>354.66666666666669</v>
      </c>
    </row>
    <row r="68" spans="2:27" ht="20.25" x14ac:dyDescent="0.3">
      <c r="B68" s="43" t="s">
        <v>134</v>
      </c>
      <c r="C68" s="14" t="s">
        <v>4521</v>
      </c>
      <c r="D68" s="14" t="s">
        <v>3567</v>
      </c>
      <c r="E68" s="14" t="s">
        <v>7401</v>
      </c>
      <c r="F68" s="14" t="s">
        <v>3568</v>
      </c>
      <c r="G68" s="14" t="s">
        <v>5583</v>
      </c>
      <c r="H68" s="44" t="s">
        <v>3466</v>
      </c>
      <c r="I68" s="45">
        <v>0</v>
      </c>
      <c r="J68" s="14">
        <v>150000000</v>
      </c>
      <c r="K68" s="14" t="s">
        <v>3458</v>
      </c>
      <c r="L68" s="46" t="s">
        <v>3501</v>
      </c>
      <c r="M68" s="14" t="s">
        <v>12072</v>
      </c>
      <c r="N68" s="14" t="s">
        <v>3833</v>
      </c>
      <c r="O68" s="14" t="s">
        <v>3501</v>
      </c>
      <c r="P68" s="14" t="s">
        <v>12071</v>
      </c>
      <c r="Q68" s="44" t="s">
        <v>8224</v>
      </c>
      <c r="R68" s="44" t="s">
        <v>8203</v>
      </c>
      <c r="S68" s="14">
        <v>15</v>
      </c>
      <c r="T68" s="5">
        <v>370</v>
      </c>
      <c r="U68" s="5">
        <f t="shared" si="0"/>
        <v>5550</v>
      </c>
      <c r="V68" s="47">
        <f t="shared" si="1"/>
        <v>6216.0000000000009</v>
      </c>
      <c r="W68" s="48"/>
      <c r="X68" s="49">
        <v>2017</v>
      </c>
      <c r="Y68" s="50" t="s">
        <v>3461</v>
      </c>
      <c r="Z68" s="51">
        <f t="shared" si="2"/>
        <v>15.416666666666666</v>
      </c>
      <c r="AA68" s="16">
        <f t="shared" si="2"/>
        <v>17.266666666666669</v>
      </c>
    </row>
    <row r="69" spans="2:27" ht="20.25" x14ac:dyDescent="0.3">
      <c r="B69" s="43" t="s">
        <v>135</v>
      </c>
      <c r="C69" s="14" t="s">
        <v>4521</v>
      </c>
      <c r="D69" s="14" t="s">
        <v>3569</v>
      </c>
      <c r="E69" s="14" t="s">
        <v>7402</v>
      </c>
      <c r="F69" s="14" t="s">
        <v>3570</v>
      </c>
      <c r="G69" s="14" t="s">
        <v>5584</v>
      </c>
      <c r="H69" s="44" t="s">
        <v>3466</v>
      </c>
      <c r="I69" s="45">
        <v>0</v>
      </c>
      <c r="J69" s="14">
        <v>150000000</v>
      </c>
      <c r="K69" s="14" t="s">
        <v>3458</v>
      </c>
      <c r="L69" s="46" t="s">
        <v>3501</v>
      </c>
      <c r="M69" s="14" t="s">
        <v>12072</v>
      </c>
      <c r="N69" s="14" t="s">
        <v>3833</v>
      </c>
      <c r="O69" s="14" t="s">
        <v>3501</v>
      </c>
      <c r="P69" s="14" t="s">
        <v>12071</v>
      </c>
      <c r="Q69" s="44" t="s">
        <v>8224</v>
      </c>
      <c r="R69" s="44" t="s">
        <v>8203</v>
      </c>
      <c r="S69" s="14">
        <v>10</v>
      </c>
      <c r="T69" s="5">
        <v>4500</v>
      </c>
      <c r="U69" s="5">
        <f t="shared" si="0"/>
        <v>45000</v>
      </c>
      <c r="V69" s="47">
        <f t="shared" si="1"/>
        <v>50400.000000000007</v>
      </c>
      <c r="W69" s="48"/>
      <c r="X69" s="49">
        <v>2017</v>
      </c>
      <c r="Y69" s="50" t="s">
        <v>3461</v>
      </c>
      <c r="Z69" s="51">
        <f t="shared" si="2"/>
        <v>125</v>
      </c>
      <c r="AA69" s="16">
        <f t="shared" si="2"/>
        <v>140.00000000000003</v>
      </c>
    </row>
    <row r="70" spans="2:27" ht="20.25" x14ac:dyDescent="0.3">
      <c r="B70" s="43" t="s">
        <v>136</v>
      </c>
      <c r="C70" s="14" t="s">
        <v>4521</v>
      </c>
      <c r="D70" s="14" t="s">
        <v>3571</v>
      </c>
      <c r="E70" s="14" t="s">
        <v>7400</v>
      </c>
      <c r="F70" s="14" t="s">
        <v>7403</v>
      </c>
      <c r="G70" s="14" t="s">
        <v>5585</v>
      </c>
      <c r="H70" s="44" t="s">
        <v>3466</v>
      </c>
      <c r="I70" s="45">
        <v>0</v>
      </c>
      <c r="J70" s="14">
        <v>150000000</v>
      </c>
      <c r="K70" s="14" t="s">
        <v>3458</v>
      </c>
      <c r="L70" s="46" t="s">
        <v>3501</v>
      </c>
      <c r="M70" s="14" t="s">
        <v>12072</v>
      </c>
      <c r="N70" s="14" t="s">
        <v>3833</v>
      </c>
      <c r="O70" s="14" t="s">
        <v>3501</v>
      </c>
      <c r="P70" s="14" t="s">
        <v>12071</v>
      </c>
      <c r="Q70" s="44" t="s">
        <v>8224</v>
      </c>
      <c r="R70" s="44" t="s">
        <v>8203</v>
      </c>
      <c r="S70" s="14">
        <v>700</v>
      </c>
      <c r="T70" s="5">
        <v>110</v>
      </c>
      <c r="U70" s="5">
        <f t="shared" si="0"/>
        <v>77000</v>
      </c>
      <c r="V70" s="47">
        <f t="shared" si="1"/>
        <v>86240.000000000015</v>
      </c>
      <c r="W70" s="48"/>
      <c r="X70" s="49">
        <v>2017</v>
      </c>
      <c r="Y70" s="50" t="s">
        <v>3461</v>
      </c>
      <c r="Z70" s="51">
        <f t="shared" si="2"/>
        <v>213.88888888888889</v>
      </c>
      <c r="AA70" s="16">
        <f t="shared" si="2"/>
        <v>239.5555555555556</v>
      </c>
    </row>
    <row r="71" spans="2:27" ht="20.25" x14ac:dyDescent="0.3">
      <c r="B71" s="43" t="s">
        <v>137</v>
      </c>
      <c r="C71" s="14" t="s">
        <v>4521</v>
      </c>
      <c r="D71" s="14" t="s">
        <v>3572</v>
      </c>
      <c r="E71" s="14" t="s">
        <v>4082</v>
      </c>
      <c r="F71" s="14" t="s">
        <v>3573</v>
      </c>
      <c r="G71" s="14" t="s">
        <v>5586</v>
      </c>
      <c r="H71" s="44" t="s">
        <v>3466</v>
      </c>
      <c r="I71" s="45">
        <v>0</v>
      </c>
      <c r="J71" s="14">
        <v>150000000</v>
      </c>
      <c r="K71" s="14" t="s">
        <v>3458</v>
      </c>
      <c r="L71" s="46" t="s">
        <v>3501</v>
      </c>
      <c r="M71" s="14" t="s">
        <v>12072</v>
      </c>
      <c r="N71" s="14" t="s">
        <v>3833</v>
      </c>
      <c r="O71" s="14" t="s">
        <v>3501</v>
      </c>
      <c r="P71" s="14" t="s">
        <v>12071</v>
      </c>
      <c r="Q71" s="44" t="s">
        <v>8224</v>
      </c>
      <c r="R71" s="44" t="s">
        <v>8203</v>
      </c>
      <c r="S71" s="14">
        <v>30</v>
      </c>
      <c r="T71" s="5">
        <v>950</v>
      </c>
      <c r="U71" s="5">
        <f t="shared" si="0"/>
        <v>28500</v>
      </c>
      <c r="V71" s="47">
        <f t="shared" si="1"/>
        <v>31920.000000000004</v>
      </c>
      <c r="W71" s="48"/>
      <c r="X71" s="49">
        <v>2017</v>
      </c>
      <c r="Y71" s="50" t="s">
        <v>3461</v>
      </c>
      <c r="Z71" s="51">
        <f t="shared" si="2"/>
        <v>79.166666666666671</v>
      </c>
      <c r="AA71" s="16">
        <f t="shared" si="2"/>
        <v>88.666666666666671</v>
      </c>
    </row>
    <row r="72" spans="2:27" ht="20.25" x14ac:dyDescent="0.3">
      <c r="B72" s="43" t="s">
        <v>138</v>
      </c>
      <c r="C72" s="14" t="s">
        <v>4521</v>
      </c>
      <c r="D72" s="14" t="s">
        <v>3574</v>
      </c>
      <c r="E72" s="14" t="s">
        <v>7404</v>
      </c>
      <c r="F72" s="14" t="s">
        <v>3575</v>
      </c>
      <c r="G72" s="14" t="s">
        <v>5587</v>
      </c>
      <c r="H72" s="44" t="s">
        <v>3466</v>
      </c>
      <c r="I72" s="45">
        <v>0</v>
      </c>
      <c r="J72" s="14">
        <v>150000000</v>
      </c>
      <c r="K72" s="14" t="s">
        <v>3458</v>
      </c>
      <c r="L72" s="46" t="s">
        <v>3504</v>
      </c>
      <c r="M72" s="14" t="s">
        <v>12072</v>
      </c>
      <c r="N72" s="14" t="s">
        <v>3833</v>
      </c>
      <c r="O72" s="14" t="s">
        <v>3504</v>
      </c>
      <c r="P72" s="14" t="s">
        <v>12071</v>
      </c>
      <c r="Q72" s="44" t="s">
        <v>8224</v>
      </c>
      <c r="R72" s="44" t="s">
        <v>8203</v>
      </c>
      <c r="S72" s="14">
        <v>80</v>
      </c>
      <c r="T72" s="5">
        <v>370</v>
      </c>
      <c r="U72" s="5">
        <f t="shared" si="0"/>
        <v>29600</v>
      </c>
      <c r="V72" s="47">
        <f t="shared" si="1"/>
        <v>33152</v>
      </c>
      <c r="W72" s="48"/>
      <c r="X72" s="49">
        <v>2017</v>
      </c>
      <c r="Y72" s="50" t="s">
        <v>3461</v>
      </c>
      <c r="Z72" s="51">
        <f t="shared" si="2"/>
        <v>82.222222222222229</v>
      </c>
      <c r="AA72" s="16">
        <f t="shared" si="2"/>
        <v>92.088888888888889</v>
      </c>
    </row>
    <row r="73" spans="2:27" ht="20.25" x14ac:dyDescent="0.3">
      <c r="B73" s="43" t="s">
        <v>139</v>
      </c>
      <c r="C73" s="14" t="s">
        <v>4521</v>
      </c>
      <c r="D73" s="14" t="s">
        <v>3576</v>
      </c>
      <c r="E73" s="14" t="s">
        <v>7404</v>
      </c>
      <c r="F73" s="14" t="s">
        <v>3577</v>
      </c>
      <c r="G73" s="14" t="s">
        <v>5588</v>
      </c>
      <c r="H73" s="44" t="s">
        <v>3466</v>
      </c>
      <c r="I73" s="45">
        <v>0</v>
      </c>
      <c r="J73" s="14">
        <v>150000000</v>
      </c>
      <c r="K73" s="14" t="s">
        <v>3458</v>
      </c>
      <c r="L73" s="46" t="s">
        <v>3504</v>
      </c>
      <c r="M73" s="14" t="s">
        <v>12072</v>
      </c>
      <c r="N73" s="14" t="s">
        <v>3833</v>
      </c>
      <c r="O73" s="14" t="s">
        <v>3504</v>
      </c>
      <c r="P73" s="14" t="s">
        <v>12071</v>
      </c>
      <c r="Q73" s="44" t="s">
        <v>8224</v>
      </c>
      <c r="R73" s="44" t="s">
        <v>8203</v>
      </c>
      <c r="S73" s="14">
        <v>80</v>
      </c>
      <c r="T73" s="5">
        <v>420</v>
      </c>
      <c r="U73" s="5">
        <f t="shared" si="0"/>
        <v>33600</v>
      </c>
      <c r="V73" s="47">
        <f t="shared" si="1"/>
        <v>37632</v>
      </c>
      <c r="W73" s="48"/>
      <c r="X73" s="49">
        <v>2017</v>
      </c>
      <c r="Y73" s="50" t="s">
        <v>3461</v>
      </c>
      <c r="Z73" s="51">
        <f t="shared" si="2"/>
        <v>93.333333333333329</v>
      </c>
      <c r="AA73" s="16">
        <f t="shared" si="2"/>
        <v>104.53333333333333</v>
      </c>
    </row>
    <row r="74" spans="2:27" ht="20.25" x14ac:dyDescent="0.3">
      <c r="B74" s="43" t="s">
        <v>140</v>
      </c>
      <c r="C74" s="14" t="s">
        <v>4521</v>
      </c>
      <c r="D74" s="14" t="s">
        <v>3578</v>
      </c>
      <c r="E74" s="14" t="s">
        <v>7405</v>
      </c>
      <c r="F74" s="14" t="s">
        <v>3579</v>
      </c>
      <c r="G74" s="14" t="s">
        <v>5589</v>
      </c>
      <c r="H74" s="44" t="s">
        <v>3466</v>
      </c>
      <c r="I74" s="45">
        <v>0</v>
      </c>
      <c r="J74" s="14">
        <v>150000000</v>
      </c>
      <c r="K74" s="14" t="s">
        <v>3458</v>
      </c>
      <c r="L74" s="46" t="s">
        <v>3504</v>
      </c>
      <c r="M74" s="14" t="s">
        <v>12072</v>
      </c>
      <c r="N74" s="14" t="s">
        <v>3833</v>
      </c>
      <c r="O74" s="14" t="s">
        <v>3504</v>
      </c>
      <c r="P74" s="14" t="s">
        <v>12071</v>
      </c>
      <c r="Q74" s="44" t="s">
        <v>8224</v>
      </c>
      <c r="R74" s="44" t="s">
        <v>8203</v>
      </c>
      <c r="S74" s="14">
        <v>250</v>
      </c>
      <c r="T74" s="5">
        <v>214</v>
      </c>
      <c r="U74" s="5">
        <f t="shared" si="0"/>
        <v>53500</v>
      </c>
      <c r="V74" s="47">
        <f t="shared" si="1"/>
        <v>59920.000000000007</v>
      </c>
      <c r="W74" s="48"/>
      <c r="X74" s="49">
        <v>2017</v>
      </c>
      <c r="Y74" s="50" t="s">
        <v>3461</v>
      </c>
      <c r="Z74" s="51">
        <f t="shared" si="2"/>
        <v>148.61111111111111</v>
      </c>
      <c r="AA74" s="16">
        <f t="shared" si="2"/>
        <v>166.44444444444446</v>
      </c>
    </row>
    <row r="75" spans="2:27" ht="20.25" x14ac:dyDescent="0.3">
      <c r="B75" s="43" t="s">
        <v>141</v>
      </c>
      <c r="C75" s="14" t="s">
        <v>4521</v>
      </c>
      <c r="D75" s="14" t="s">
        <v>3580</v>
      </c>
      <c r="E75" s="14" t="s">
        <v>7406</v>
      </c>
      <c r="F75" s="14" t="s">
        <v>7407</v>
      </c>
      <c r="G75" s="14" t="s">
        <v>5590</v>
      </c>
      <c r="H75" s="44" t="s">
        <v>3466</v>
      </c>
      <c r="I75" s="45">
        <v>0</v>
      </c>
      <c r="J75" s="14">
        <v>150000000</v>
      </c>
      <c r="K75" s="14" t="s">
        <v>3458</v>
      </c>
      <c r="L75" s="46" t="s">
        <v>3504</v>
      </c>
      <c r="M75" s="14" t="s">
        <v>12072</v>
      </c>
      <c r="N75" s="14" t="s">
        <v>3833</v>
      </c>
      <c r="O75" s="14" t="s">
        <v>3504</v>
      </c>
      <c r="P75" s="14" t="s">
        <v>12071</v>
      </c>
      <c r="Q75" s="44" t="s">
        <v>8224</v>
      </c>
      <c r="R75" s="44" t="s">
        <v>8203</v>
      </c>
      <c r="S75" s="14">
        <v>600</v>
      </c>
      <c r="T75" s="5">
        <v>107</v>
      </c>
      <c r="U75" s="5">
        <f t="shared" si="0"/>
        <v>64200</v>
      </c>
      <c r="V75" s="47">
        <f t="shared" si="1"/>
        <v>71904</v>
      </c>
      <c r="W75" s="48"/>
      <c r="X75" s="49">
        <v>2017</v>
      </c>
      <c r="Y75" s="50" t="s">
        <v>3461</v>
      </c>
      <c r="Z75" s="51">
        <f t="shared" si="2"/>
        <v>178.33333333333334</v>
      </c>
      <c r="AA75" s="16">
        <f t="shared" si="2"/>
        <v>199.73333333333332</v>
      </c>
    </row>
    <row r="76" spans="2:27" ht="20.25" x14ac:dyDescent="0.3">
      <c r="B76" s="43" t="s">
        <v>142</v>
      </c>
      <c r="C76" s="14" t="s">
        <v>4521</v>
      </c>
      <c r="D76" s="14" t="s">
        <v>3581</v>
      </c>
      <c r="E76" s="14" t="s">
        <v>7408</v>
      </c>
      <c r="F76" s="14" t="s">
        <v>3582</v>
      </c>
      <c r="G76" s="14" t="s">
        <v>5591</v>
      </c>
      <c r="H76" s="44" t="s">
        <v>3466</v>
      </c>
      <c r="I76" s="45">
        <v>0</v>
      </c>
      <c r="J76" s="14">
        <v>150000000</v>
      </c>
      <c r="K76" s="14" t="s">
        <v>3458</v>
      </c>
      <c r="L76" s="46" t="s">
        <v>3504</v>
      </c>
      <c r="M76" s="14" t="s">
        <v>12072</v>
      </c>
      <c r="N76" s="14" t="s">
        <v>3833</v>
      </c>
      <c r="O76" s="14" t="s">
        <v>3504</v>
      </c>
      <c r="P76" s="14" t="s">
        <v>12071</v>
      </c>
      <c r="Q76" s="44" t="s">
        <v>8224</v>
      </c>
      <c r="R76" s="44" t="s">
        <v>8203</v>
      </c>
      <c r="S76" s="14">
        <v>15</v>
      </c>
      <c r="T76" s="5">
        <v>5000</v>
      </c>
      <c r="U76" s="5">
        <f t="shared" si="0"/>
        <v>75000</v>
      </c>
      <c r="V76" s="47">
        <f t="shared" si="1"/>
        <v>84000.000000000015</v>
      </c>
      <c r="W76" s="48"/>
      <c r="X76" s="49">
        <v>2017</v>
      </c>
      <c r="Y76" s="50" t="s">
        <v>3461</v>
      </c>
      <c r="Z76" s="51">
        <f t="shared" si="2"/>
        <v>208.33333333333334</v>
      </c>
      <c r="AA76" s="16">
        <f t="shared" si="2"/>
        <v>233.33333333333337</v>
      </c>
    </row>
    <row r="77" spans="2:27" ht="20.25" x14ac:dyDescent="0.3">
      <c r="B77" s="43" t="s">
        <v>143</v>
      </c>
      <c r="C77" s="14" t="s">
        <v>4521</v>
      </c>
      <c r="D77" s="14" t="s">
        <v>3583</v>
      </c>
      <c r="E77" s="14" t="s">
        <v>7409</v>
      </c>
      <c r="F77" s="14" t="s">
        <v>3584</v>
      </c>
      <c r="G77" s="14" t="s">
        <v>5592</v>
      </c>
      <c r="H77" s="44" t="s">
        <v>3466</v>
      </c>
      <c r="I77" s="45">
        <v>0</v>
      </c>
      <c r="J77" s="14">
        <v>150000000</v>
      </c>
      <c r="K77" s="14" t="s">
        <v>3458</v>
      </c>
      <c r="L77" s="46" t="s">
        <v>3504</v>
      </c>
      <c r="M77" s="14" t="s">
        <v>12072</v>
      </c>
      <c r="N77" s="14" t="s">
        <v>3833</v>
      </c>
      <c r="O77" s="14" t="s">
        <v>3504</v>
      </c>
      <c r="P77" s="14" t="s">
        <v>12071</v>
      </c>
      <c r="Q77" s="44" t="s">
        <v>8224</v>
      </c>
      <c r="R77" s="44" t="s">
        <v>8203</v>
      </c>
      <c r="S77" s="14">
        <v>10</v>
      </c>
      <c r="T77" s="5">
        <v>20000</v>
      </c>
      <c r="U77" s="5">
        <f t="shared" si="0"/>
        <v>200000</v>
      </c>
      <c r="V77" s="47">
        <f t="shared" si="1"/>
        <v>224000.00000000003</v>
      </c>
      <c r="W77" s="48"/>
      <c r="X77" s="49">
        <v>2017</v>
      </c>
      <c r="Y77" s="50" t="s">
        <v>3461</v>
      </c>
      <c r="Z77" s="51">
        <f t="shared" si="2"/>
        <v>555.55555555555554</v>
      </c>
      <c r="AA77" s="16">
        <f t="shared" si="2"/>
        <v>622.22222222222229</v>
      </c>
    </row>
    <row r="78" spans="2:27" ht="20.25" x14ac:dyDescent="0.3">
      <c r="B78" s="43" t="s">
        <v>144</v>
      </c>
      <c r="C78" s="14" t="s">
        <v>4521</v>
      </c>
      <c r="D78" s="14" t="s">
        <v>3585</v>
      </c>
      <c r="E78" s="14" t="s">
        <v>7410</v>
      </c>
      <c r="F78" s="14" t="s">
        <v>7411</v>
      </c>
      <c r="G78" s="14" t="s">
        <v>5593</v>
      </c>
      <c r="H78" s="44" t="s">
        <v>3466</v>
      </c>
      <c r="I78" s="45">
        <v>0</v>
      </c>
      <c r="J78" s="14">
        <v>150000000</v>
      </c>
      <c r="K78" s="14" t="s">
        <v>3458</v>
      </c>
      <c r="L78" s="46" t="s">
        <v>3501</v>
      </c>
      <c r="M78" s="14" t="s">
        <v>12072</v>
      </c>
      <c r="N78" s="14" t="s">
        <v>3833</v>
      </c>
      <c r="O78" s="14" t="s">
        <v>3501</v>
      </c>
      <c r="P78" s="14" t="s">
        <v>12071</v>
      </c>
      <c r="Q78" s="44" t="s">
        <v>8224</v>
      </c>
      <c r="R78" s="44" t="s">
        <v>8203</v>
      </c>
      <c r="S78" s="14">
        <v>150</v>
      </c>
      <c r="T78" s="5">
        <v>112</v>
      </c>
      <c r="U78" s="5">
        <f t="shared" si="0"/>
        <v>16800</v>
      </c>
      <c r="V78" s="47">
        <f t="shared" si="1"/>
        <v>18816</v>
      </c>
      <c r="W78" s="48"/>
      <c r="X78" s="49">
        <v>2017</v>
      </c>
      <c r="Y78" s="50" t="s">
        <v>3461</v>
      </c>
      <c r="Z78" s="51">
        <f t="shared" si="2"/>
        <v>46.666666666666664</v>
      </c>
      <c r="AA78" s="16">
        <f t="shared" si="2"/>
        <v>52.266666666666666</v>
      </c>
    </row>
    <row r="79" spans="2:27" ht="20.25" x14ac:dyDescent="0.3">
      <c r="B79" s="43" t="s">
        <v>145</v>
      </c>
      <c r="C79" s="14" t="s">
        <v>4521</v>
      </c>
      <c r="D79" s="14" t="s">
        <v>3586</v>
      </c>
      <c r="E79" s="14" t="s">
        <v>7412</v>
      </c>
      <c r="F79" s="14" t="s">
        <v>3587</v>
      </c>
      <c r="G79" s="14" t="s">
        <v>5594</v>
      </c>
      <c r="H79" s="44" t="s">
        <v>3466</v>
      </c>
      <c r="I79" s="45">
        <v>0</v>
      </c>
      <c r="J79" s="14">
        <v>150000000</v>
      </c>
      <c r="K79" s="14" t="s">
        <v>3458</v>
      </c>
      <c r="L79" s="46" t="s">
        <v>3501</v>
      </c>
      <c r="M79" s="14" t="s">
        <v>12072</v>
      </c>
      <c r="N79" s="14" t="s">
        <v>3833</v>
      </c>
      <c r="O79" s="14" t="s">
        <v>3501</v>
      </c>
      <c r="P79" s="14" t="s">
        <v>12071</v>
      </c>
      <c r="Q79" s="44" t="s">
        <v>8224</v>
      </c>
      <c r="R79" s="44" t="s">
        <v>8203</v>
      </c>
      <c r="S79" s="14">
        <v>500</v>
      </c>
      <c r="T79" s="5">
        <v>241</v>
      </c>
      <c r="U79" s="5">
        <f t="shared" si="0"/>
        <v>120500</v>
      </c>
      <c r="V79" s="47">
        <f t="shared" si="1"/>
        <v>134960</v>
      </c>
      <c r="W79" s="48"/>
      <c r="X79" s="49">
        <v>2017</v>
      </c>
      <c r="Y79" s="50" t="s">
        <v>3461</v>
      </c>
      <c r="Z79" s="51">
        <f t="shared" si="2"/>
        <v>334.72222222222223</v>
      </c>
      <c r="AA79" s="16">
        <f t="shared" si="2"/>
        <v>374.88888888888891</v>
      </c>
    </row>
    <row r="80" spans="2:27" ht="20.25" x14ac:dyDescent="0.3">
      <c r="B80" s="43" t="s">
        <v>146</v>
      </c>
      <c r="C80" s="14" t="s">
        <v>4521</v>
      </c>
      <c r="D80" s="14" t="s">
        <v>3588</v>
      </c>
      <c r="E80" s="14" t="s">
        <v>7413</v>
      </c>
      <c r="F80" s="14" t="s">
        <v>7414</v>
      </c>
      <c r="G80" s="14" t="s">
        <v>5595</v>
      </c>
      <c r="H80" s="44" t="s">
        <v>3466</v>
      </c>
      <c r="I80" s="45">
        <v>0</v>
      </c>
      <c r="J80" s="14">
        <v>150000000</v>
      </c>
      <c r="K80" s="14" t="s">
        <v>3458</v>
      </c>
      <c r="L80" s="46" t="s">
        <v>3501</v>
      </c>
      <c r="M80" s="14" t="s">
        <v>12072</v>
      </c>
      <c r="N80" s="14" t="s">
        <v>3833</v>
      </c>
      <c r="O80" s="14" t="s">
        <v>3501</v>
      </c>
      <c r="P80" s="14" t="s">
        <v>12071</v>
      </c>
      <c r="Q80" s="44" t="s">
        <v>8224</v>
      </c>
      <c r="R80" s="44" t="s">
        <v>8203</v>
      </c>
      <c r="S80" s="14">
        <v>250</v>
      </c>
      <c r="T80" s="5">
        <v>58</v>
      </c>
      <c r="U80" s="5">
        <f t="shared" si="0"/>
        <v>14500</v>
      </c>
      <c r="V80" s="47">
        <f t="shared" si="1"/>
        <v>16240.000000000002</v>
      </c>
      <c r="W80" s="48"/>
      <c r="X80" s="49">
        <v>2017</v>
      </c>
      <c r="Y80" s="50" t="s">
        <v>3461</v>
      </c>
      <c r="Z80" s="51">
        <f t="shared" si="2"/>
        <v>40.277777777777779</v>
      </c>
      <c r="AA80" s="16">
        <f t="shared" si="2"/>
        <v>45.111111111111114</v>
      </c>
    </row>
    <row r="81" spans="2:27" ht="20.25" x14ac:dyDescent="0.3">
      <c r="B81" s="43" t="s">
        <v>147</v>
      </c>
      <c r="C81" s="14" t="s">
        <v>4521</v>
      </c>
      <c r="D81" s="14" t="s">
        <v>3589</v>
      </c>
      <c r="E81" s="14" t="s">
        <v>7415</v>
      </c>
      <c r="F81" s="14" t="s">
        <v>7416</v>
      </c>
      <c r="G81" s="14" t="s">
        <v>5596</v>
      </c>
      <c r="H81" s="44" t="s">
        <v>3466</v>
      </c>
      <c r="I81" s="45">
        <v>0</v>
      </c>
      <c r="J81" s="14">
        <v>150000000</v>
      </c>
      <c r="K81" s="14" t="s">
        <v>3458</v>
      </c>
      <c r="L81" s="46" t="s">
        <v>3501</v>
      </c>
      <c r="M81" s="14" t="s">
        <v>12072</v>
      </c>
      <c r="N81" s="14" t="s">
        <v>3833</v>
      </c>
      <c r="O81" s="14" t="s">
        <v>3501</v>
      </c>
      <c r="P81" s="14" t="s">
        <v>12071</v>
      </c>
      <c r="Q81" s="44" t="s">
        <v>8224</v>
      </c>
      <c r="R81" s="44" t="s">
        <v>8203</v>
      </c>
      <c r="S81" s="14">
        <v>300</v>
      </c>
      <c r="T81" s="5">
        <v>290.18</v>
      </c>
      <c r="U81" s="5">
        <f t="shared" si="0"/>
        <v>87054</v>
      </c>
      <c r="V81" s="47">
        <f t="shared" si="1"/>
        <v>97500.48000000001</v>
      </c>
      <c r="W81" s="48"/>
      <c r="X81" s="49">
        <v>2017</v>
      </c>
      <c r="Y81" s="50" t="s">
        <v>3461</v>
      </c>
      <c r="Z81" s="51">
        <f t="shared" si="2"/>
        <v>241.81666666666666</v>
      </c>
      <c r="AA81" s="16">
        <f t="shared" si="2"/>
        <v>270.83466666666669</v>
      </c>
    </row>
    <row r="82" spans="2:27" ht="20.25" x14ac:dyDescent="0.3">
      <c r="B82" s="43" t="s">
        <v>148</v>
      </c>
      <c r="C82" s="14" t="s">
        <v>4521</v>
      </c>
      <c r="D82" s="14" t="s">
        <v>3590</v>
      </c>
      <c r="E82" s="14" t="s">
        <v>7415</v>
      </c>
      <c r="F82" s="14" t="s">
        <v>3591</v>
      </c>
      <c r="G82" s="14" t="s">
        <v>5597</v>
      </c>
      <c r="H82" s="44" t="s">
        <v>3466</v>
      </c>
      <c r="I82" s="45">
        <v>0</v>
      </c>
      <c r="J82" s="14">
        <v>150000000</v>
      </c>
      <c r="K82" s="14" t="s">
        <v>3458</v>
      </c>
      <c r="L82" s="46" t="s">
        <v>3501</v>
      </c>
      <c r="M82" s="14" t="s">
        <v>12072</v>
      </c>
      <c r="N82" s="14" t="s">
        <v>3833</v>
      </c>
      <c r="O82" s="14" t="s">
        <v>3501</v>
      </c>
      <c r="P82" s="14" t="s">
        <v>12071</v>
      </c>
      <c r="Q82" s="44" t="s">
        <v>8231</v>
      </c>
      <c r="R82" s="44" t="s">
        <v>8209</v>
      </c>
      <c r="S82" s="14">
        <v>150</v>
      </c>
      <c r="T82" s="5">
        <v>795</v>
      </c>
      <c r="U82" s="5">
        <f t="shared" ref="U82:U140" si="3">S82*T82</f>
        <v>119250</v>
      </c>
      <c r="V82" s="47">
        <f t="shared" ref="V82:V140" si="4">U82*1.12</f>
        <v>133560</v>
      </c>
      <c r="W82" s="48"/>
      <c r="X82" s="49">
        <v>2017</v>
      </c>
      <c r="Y82" s="50" t="s">
        <v>3461</v>
      </c>
      <c r="Z82" s="51">
        <f t="shared" ref="Z82:AA140" si="5">U82/360</f>
        <v>331.25</v>
      </c>
      <c r="AA82" s="16">
        <f t="shared" si="5"/>
        <v>371</v>
      </c>
    </row>
    <row r="83" spans="2:27" ht="20.25" x14ac:dyDescent="0.3">
      <c r="B83" s="43" t="s">
        <v>149</v>
      </c>
      <c r="C83" s="14" t="s">
        <v>4521</v>
      </c>
      <c r="D83" s="14" t="s">
        <v>3592</v>
      </c>
      <c r="E83" s="14" t="s">
        <v>7417</v>
      </c>
      <c r="F83" s="14" t="s">
        <v>7418</v>
      </c>
      <c r="G83" s="14" t="s">
        <v>5598</v>
      </c>
      <c r="H83" s="44" t="s">
        <v>3466</v>
      </c>
      <c r="I83" s="45">
        <v>0</v>
      </c>
      <c r="J83" s="14">
        <v>150000000</v>
      </c>
      <c r="K83" s="14" t="s">
        <v>3458</v>
      </c>
      <c r="L83" s="46" t="s">
        <v>3501</v>
      </c>
      <c r="M83" s="14" t="s">
        <v>12072</v>
      </c>
      <c r="N83" s="14" t="s">
        <v>3833</v>
      </c>
      <c r="O83" s="14" t="s">
        <v>3501</v>
      </c>
      <c r="P83" s="14" t="s">
        <v>12071</v>
      </c>
      <c r="Q83" s="44" t="s">
        <v>8224</v>
      </c>
      <c r="R83" s="44" t="s">
        <v>8203</v>
      </c>
      <c r="S83" s="14">
        <v>300</v>
      </c>
      <c r="T83" s="5">
        <v>75.89</v>
      </c>
      <c r="U83" s="5">
        <f t="shared" si="3"/>
        <v>22767</v>
      </c>
      <c r="V83" s="47">
        <f t="shared" si="4"/>
        <v>25499.040000000001</v>
      </c>
      <c r="W83" s="48"/>
      <c r="X83" s="49">
        <v>2017</v>
      </c>
      <c r="Y83" s="50" t="s">
        <v>3461</v>
      </c>
      <c r="Z83" s="51">
        <f t="shared" si="5"/>
        <v>63.241666666666667</v>
      </c>
      <c r="AA83" s="16">
        <f t="shared" si="5"/>
        <v>70.830666666666673</v>
      </c>
    </row>
    <row r="84" spans="2:27" ht="20.25" x14ac:dyDescent="0.3">
      <c r="B84" s="43" t="s">
        <v>150</v>
      </c>
      <c r="C84" s="14" t="s">
        <v>4521</v>
      </c>
      <c r="D84" s="14" t="s">
        <v>3593</v>
      </c>
      <c r="E84" s="14" t="s">
        <v>4112</v>
      </c>
      <c r="F84" s="14" t="s">
        <v>7419</v>
      </c>
      <c r="G84" s="14" t="s">
        <v>5599</v>
      </c>
      <c r="H84" s="44" t="s">
        <v>3466</v>
      </c>
      <c r="I84" s="45">
        <v>0</v>
      </c>
      <c r="J84" s="14">
        <v>150000000</v>
      </c>
      <c r="K84" s="14" t="s">
        <v>3458</v>
      </c>
      <c r="L84" s="46" t="s">
        <v>3501</v>
      </c>
      <c r="M84" s="14" t="s">
        <v>12072</v>
      </c>
      <c r="N84" s="14" t="s">
        <v>3833</v>
      </c>
      <c r="O84" s="14" t="s">
        <v>3501</v>
      </c>
      <c r="P84" s="14" t="s">
        <v>12071</v>
      </c>
      <c r="Q84" s="44" t="s">
        <v>8227</v>
      </c>
      <c r="R84" s="44" t="s">
        <v>8206</v>
      </c>
      <c r="S84" s="14">
        <v>1000</v>
      </c>
      <c r="T84" s="5">
        <v>25</v>
      </c>
      <c r="U84" s="5">
        <f t="shared" si="3"/>
        <v>25000</v>
      </c>
      <c r="V84" s="47">
        <f t="shared" si="4"/>
        <v>28000.000000000004</v>
      </c>
      <c r="W84" s="48"/>
      <c r="X84" s="49">
        <v>2017</v>
      </c>
      <c r="Y84" s="50" t="s">
        <v>3461</v>
      </c>
      <c r="Z84" s="51">
        <f t="shared" si="5"/>
        <v>69.444444444444443</v>
      </c>
      <c r="AA84" s="16">
        <f t="shared" si="5"/>
        <v>77.777777777777786</v>
      </c>
    </row>
    <row r="85" spans="2:27" ht="20.25" x14ac:dyDescent="0.3">
      <c r="B85" s="43" t="s">
        <v>151</v>
      </c>
      <c r="C85" s="14" t="s">
        <v>4521</v>
      </c>
      <c r="D85" s="14" t="s">
        <v>3594</v>
      </c>
      <c r="E85" s="14" t="s">
        <v>7420</v>
      </c>
      <c r="F85" s="14" t="s">
        <v>3595</v>
      </c>
      <c r="G85" s="14" t="s">
        <v>5600</v>
      </c>
      <c r="H85" s="44" t="s">
        <v>3466</v>
      </c>
      <c r="I85" s="45">
        <v>0</v>
      </c>
      <c r="J85" s="14">
        <v>150000000</v>
      </c>
      <c r="K85" s="14" t="s">
        <v>3458</v>
      </c>
      <c r="L85" s="46" t="s">
        <v>3501</v>
      </c>
      <c r="M85" s="14" t="s">
        <v>12072</v>
      </c>
      <c r="N85" s="14" t="s">
        <v>3833</v>
      </c>
      <c r="O85" s="14" t="s">
        <v>3501</v>
      </c>
      <c r="P85" s="14" t="s">
        <v>12071</v>
      </c>
      <c r="Q85" s="44" t="s">
        <v>8224</v>
      </c>
      <c r="R85" s="44" t="s">
        <v>8203</v>
      </c>
      <c r="S85" s="14">
        <v>500</v>
      </c>
      <c r="T85" s="5">
        <v>170</v>
      </c>
      <c r="U85" s="5">
        <f t="shared" si="3"/>
        <v>85000</v>
      </c>
      <c r="V85" s="47">
        <f t="shared" si="4"/>
        <v>95200.000000000015</v>
      </c>
      <c r="W85" s="48"/>
      <c r="X85" s="49">
        <v>2017</v>
      </c>
      <c r="Y85" s="50" t="s">
        <v>3461</v>
      </c>
      <c r="Z85" s="51">
        <f t="shared" si="5"/>
        <v>236.11111111111111</v>
      </c>
      <c r="AA85" s="16">
        <f t="shared" si="5"/>
        <v>264.44444444444446</v>
      </c>
    </row>
    <row r="86" spans="2:27" ht="20.25" x14ac:dyDescent="0.3">
      <c r="B86" s="43" t="s">
        <v>152</v>
      </c>
      <c r="C86" s="14" t="s">
        <v>4521</v>
      </c>
      <c r="D86" s="14" t="s">
        <v>3596</v>
      </c>
      <c r="E86" s="14" t="s">
        <v>3655</v>
      </c>
      <c r="F86" s="14" t="s">
        <v>3597</v>
      </c>
      <c r="G86" s="14" t="s">
        <v>5601</v>
      </c>
      <c r="H86" s="44" t="s">
        <v>3466</v>
      </c>
      <c r="I86" s="45">
        <v>0</v>
      </c>
      <c r="J86" s="14">
        <v>150000000</v>
      </c>
      <c r="K86" s="14" t="s">
        <v>3458</v>
      </c>
      <c r="L86" s="46" t="s">
        <v>3501</v>
      </c>
      <c r="M86" s="14" t="s">
        <v>12072</v>
      </c>
      <c r="N86" s="14" t="s">
        <v>3833</v>
      </c>
      <c r="O86" s="14" t="s">
        <v>3501</v>
      </c>
      <c r="P86" s="14" t="s">
        <v>12071</v>
      </c>
      <c r="Q86" s="44" t="s">
        <v>8230</v>
      </c>
      <c r="R86" s="44" t="s">
        <v>8208</v>
      </c>
      <c r="S86" s="14">
        <v>35</v>
      </c>
      <c r="T86" s="5">
        <v>8929</v>
      </c>
      <c r="U86" s="5">
        <f t="shared" si="3"/>
        <v>312515</v>
      </c>
      <c r="V86" s="47">
        <f t="shared" si="4"/>
        <v>350016.80000000005</v>
      </c>
      <c r="W86" s="48"/>
      <c r="X86" s="49">
        <v>2017</v>
      </c>
      <c r="Y86" s="50" t="s">
        <v>3461</v>
      </c>
      <c r="Z86" s="51">
        <f t="shared" si="5"/>
        <v>868.09722222222217</v>
      </c>
      <c r="AA86" s="16">
        <f t="shared" si="5"/>
        <v>972.26888888888902</v>
      </c>
    </row>
    <row r="87" spans="2:27" ht="20.25" x14ac:dyDescent="0.3">
      <c r="B87" s="43" t="s">
        <v>153</v>
      </c>
      <c r="C87" s="14" t="s">
        <v>4521</v>
      </c>
      <c r="D87" s="14" t="s">
        <v>3598</v>
      </c>
      <c r="E87" s="14" t="s">
        <v>7421</v>
      </c>
      <c r="F87" s="14" t="s">
        <v>3599</v>
      </c>
      <c r="G87" s="14" t="s">
        <v>5602</v>
      </c>
      <c r="H87" s="44" t="s">
        <v>3466</v>
      </c>
      <c r="I87" s="45">
        <v>0</v>
      </c>
      <c r="J87" s="14">
        <v>150000000</v>
      </c>
      <c r="K87" s="14" t="s">
        <v>3458</v>
      </c>
      <c r="L87" s="46" t="s">
        <v>3501</v>
      </c>
      <c r="M87" s="14" t="s">
        <v>12072</v>
      </c>
      <c r="N87" s="14" t="s">
        <v>3833</v>
      </c>
      <c r="O87" s="14" t="s">
        <v>3501</v>
      </c>
      <c r="P87" s="14" t="s">
        <v>12071</v>
      </c>
      <c r="Q87" s="44" t="s">
        <v>8224</v>
      </c>
      <c r="R87" s="44" t="s">
        <v>8203</v>
      </c>
      <c r="S87" s="14">
        <v>360</v>
      </c>
      <c r="T87" s="5">
        <v>540</v>
      </c>
      <c r="U87" s="5">
        <f t="shared" si="3"/>
        <v>194400</v>
      </c>
      <c r="V87" s="47">
        <f t="shared" si="4"/>
        <v>217728.00000000003</v>
      </c>
      <c r="W87" s="48"/>
      <c r="X87" s="49">
        <v>2017</v>
      </c>
      <c r="Y87" s="50" t="s">
        <v>3461</v>
      </c>
      <c r="Z87" s="51">
        <f t="shared" si="5"/>
        <v>540</v>
      </c>
      <c r="AA87" s="16">
        <f t="shared" si="5"/>
        <v>604.80000000000007</v>
      </c>
    </row>
    <row r="88" spans="2:27" ht="20.25" x14ac:dyDescent="0.3">
      <c r="B88" s="43" t="s">
        <v>154</v>
      </c>
      <c r="C88" s="14" t="s">
        <v>4521</v>
      </c>
      <c r="D88" s="14" t="s">
        <v>3600</v>
      </c>
      <c r="E88" s="14" t="s">
        <v>4974</v>
      </c>
      <c r="F88" s="14" t="s">
        <v>3601</v>
      </c>
      <c r="G88" s="14" t="s">
        <v>5603</v>
      </c>
      <c r="H88" s="44" t="s">
        <v>3466</v>
      </c>
      <c r="I88" s="45">
        <v>0</v>
      </c>
      <c r="J88" s="14">
        <v>150000000</v>
      </c>
      <c r="K88" s="14" t="s">
        <v>3458</v>
      </c>
      <c r="L88" s="46" t="s">
        <v>3501</v>
      </c>
      <c r="M88" s="14" t="s">
        <v>12072</v>
      </c>
      <c r="N88" s="14" t="s">
        <v>3833</v>
      </c>
      <c r="O88" s="14" t="s">
        <v>3501</v>
      </c>
      <c r="P88" s="14" t="s">
        <v>12071</v>
      </c>
      <c r="Q88" s="44" t="s">
        <v>8224</v>
      </c>
      <c r="R88" s="44" t="s">
        <v>8203</v>
      </c>
      <c r="S88" s="14">
        <v>300</v>
      </c>
      <c r="T88" s="5">
        <v>634</v>
      </c>
      <c r="U88" s="5">
        <f t="shared" si="3"/>
        <v>190200</v>
      </c>
      <c r="V88" s="47">
        <f t="shared" si="4"/>
        <v>213024.00000000003</v>
      </c>
      <c r="W88" s="48"/>
      <c r="X88" s="49">
        <v>2017</v>
      </c>
      <c r="Y88" s="50" t="s">
        <v>3461</v>
      </c>
      <c r="Z88" s="51">
        <f t="shared" si="5"/>
        <v>528.33333333333337</v>
      </c>
      <c r="AA88" s="16">
        <f t="shared" si="5"/>
        <v>591.73333333333346</v>
      </c>
    </row>
    <row r="89" spans="2:27" ht="20.25" x14ac:dyDescent="0.3">
      <c r="B89" s="43" t="s">
        <v>155</v>
      </c>
      <c r="C89" s="14" t="s">
        <v>4521</v>
      </c>
      <c r="D89" s="14" t="s">
        <v>3546</v>
      </c>
      <c r="E89" s="14" t="s">
        <v>3655</v>
      </c>
      <c r="F89" s="14" t="s">
        <v>3547</v>
      </c>
      <c r="G89" s="14" t="s">
        <v>5604</v>
      </c>
      <c r="H89" s="44" t="s">
        <v>3466</v>
      </c>
      <c r="I89" s="45">
        <v>0</v>
      </c>
      <c r="J89" s="14">
        <v>150000000</v>
      </c>
      <c r="K89" s="14" t="s">
        <v>3458</v>
      </c>
      <c r="L89" s="46" t="s">
        <v>3501</v>
      </c>
      <c r="M89" s="14" t="s">
        <v>12072</v>
      </c>
      <c r="N89" s="14" t="s">
        <v>3833</v>
      </c>
      <c r="O89" s="14" t="s">
        <v>3501</v>
      </c>
      <c r="P89" s="14" t="s">
        <v>12071</v>
      </c>
      <c r="Q89" s="44" t="s">
        <v>8224</v>
      </c>
      <c r="R89" s="44" t="s">
        <v>8203</v>
      </c>
      <c r="S89" s="14">
        <v>3900</v>
      </c>
      <c r="T89" s="5">
        <v>120</v>
      </c>
      <c r="U89" s="5">
        <f t="shared" si="3"/>
        <v>468000</v>
      </c>
      <c r="V89" s="47">
        <f t="shared" si="4"/>
        <v>524160.00000000006</v>
      </c>
      <c r="W89" s="48"/>
      <c r="X89" s="49">
        <v>2017</v>
      </c>
      <c r="Y89" s="50" t="s">
        <v>3461</v>
      </c>
      <c r="Z89" s="51">
        <f t="shared" si="5"/>
        <v>1300</v>
      </c>
      <c r="AA89" s="16">
        <f t="shared" si="5"/>
        <v>1456.0000000000002</v>
      </c>
    </row>
    <row r="90" spans="2:27" ht="20.25" x14ac:dyDescent="0.3">
      <c r="B90" s="43" t="s">
        <v>156</v>
      </c>
      <c r="C90" s="14" t="s">
        <v>4521</v>
      </c>
      <c r="D90" s="14" t="s">
        <v>3602</v>
      </c>
      <c r="E90" s="14" t="s">
        <v>7422</v>
      </c>
      <c r="F90" s="14" t="s">
        <v>3603</v>
      </c>
      <c r="G90" s="14" t="s">
        <v>5605</v>
      </c>
      <c r="H90" s="44" t="s">
        <v>3466</v>
      </c>
      <c r="I90" s="45">
        <v>0</v>
      </c>
      <c r="J90" s="14">
        <v>150000000</v>
      </c>
      <c r="K90" s="14" t="s">
        <v>3458</v>
      </c>
      <c r="L90" s="46" t="s">
        <v>3501</v>
      </c>
      <c r="M90" s="14" t="s">
        <v>12072</v>
      </c>
      <c r="N90" s="14" t="s">
        <v>3833</v>
      </c>
      <c r="O90" s="14" t="s">
        <v>3501</v>
      </c>
      <c r="P90" s="14" t="s">
        <v>12071</v>
      </c>
      <c r="Q90" s="44" t="s">
        <v>8224</v>
      </c>
      <c r="R90" s="44" t="s">
        <v>8203</v>
      </c>
      <c r="S90" s="14">
        <v>200</v>
      </c>
      <c r="T90" s="5">
        <v>348</v>
      </c>
      <c r="U90" s="5">
        <f t="shared" si="3"/>
        <v>69600</v>
      </c>
      <c r="V90" s="47">
        <f t="shared" si="4"/>
        <v>77952.000000000015</v>
      </c>
      <c r="W90" s="48"/>
      <c r="X90" s="49">
        <v>2017</v>
      </c>
      <c r="Y90" s="50" t="s">
        <v>3461</v>
      </c>
      <c r="Z90" s="51">
        <f t="shared" si="5"/>
        <v>193.33333333333334</v>
      </c>
      <c r="AA90" s="16">
        <f t="shared" si="5"/>
        <v>216.53333333333336</v>
      </c>
    </row>
    <row r="91" spans="2:27" ht="20.25" x14ac:dyDescent="0.3">
      <c r="B91" s="43" t="s">
        <v>157</v>
      </c>
      <c r="C91" s="14" t="s">
        <v>4521</v>
      </c>
      <c r="D91" s="14" t="s">
        <v>3604</v>
      </c>
      <c r="E91" s="14" t="s">
        <v>7423</v>
      </c>
      <c r="F91" s="14" t="s">
        <v>3605</v>
      </c>
      <c r="G91" s="14" t="s">
        <v>5606</v>
      </c>
      <c r="H91" s="44" t="s">
        <v>3466</v>
      </c>
      <c r="I91" s="45">
        <v>0</v>
      </c>
      <c r="J91" s="14">
        <v>150000000</v>
      </c>
      <c r="K91" s="14" t="s">
        <v>3458</v>
      </c>
      <c r="L91" s="46" t="s">
        <v>3501</v>
      </c>
      <c r="M91" s="14" t="s">
        <v>12072</v>
      </c>
      <c r="N91" s="14" t="s">
        <v>3833</v>
      </c>
      <c r="O91" s="14" t="s">
        <v>3501</v>
      </c>
      <c r="P91" s="14" t="s">
        <v>12071</v>
      </c>
      <c r="Q91" s="44" t="s">
        <v>8224</v>
      </c>
      <c r="R91" s="44" t="s">
        <v>8203</v>
      </c>
      <c r="S91" s="14">
        <v>50</v>
      </c>
      <c r="T91" s="5">
        <v>1705</v>
      </c>
      <c r="U91" s="5">
        <f t="shared" si="3"/>
        <v>85250</v>
      </c>
      <c r="V91" s="47">
        <f t="shared" si="4"/>
        <v>95480.000000000015</v>
      </c>
      <c r="W91" s="48"/>
      <c r="X91" s="49">
        <v>2017</v>
      </c>
      <c r="Y91" s="50" t="s">
        <v>3461</v>
      </c>
      <c r="Z91" s="51">
        <f t="shared" si="5"/>
        <v>236.80555555555554</v>
      </c>
      <c r="AA91" s="16">
        <f t="shared" si="5"/>
        <v>265.22222222222229</v>
      </c>
    </row>
    <row r="92" spans="2:27" ht="20.25" x14ac:dyDescent="0.3">
      <c r="B92" s="43" t="s">
        <v>158</v>
      </c>
      <c r="C92" s="14" t="s">
        <v>4521</v>
      </c>
      <c r="D92" s="14" t="s">
        <v>3606</v>
      </c>
      <c r="E92" s="14" t="s">
        <v>7424</v>
      </c>
      <c r="F92" s="14" t="s">
        <v>3607</v>
      </c>
      <c r="G92" s="14" t="s">
        <v>5607</v>
      </c>
      <c r="H92" s="44" t="s">
        <v>3466</v>
      </c>
      <c r="I92" s="45">
        <v>0</v>
      </c>
      <c r="J92" s="14">
        <v>150000000</v>
      </c>
      <c r="K92" s="14" t="s">
        <v>3458</v>
      </c>
      <c r="L92" s="46" t="s">
        <v>3501</v>
      </c>
      <c r="M92" s="14" t="s">
        <v>12072</v>
      </c>
      <c r="N92" s="14" t="s">
        <v>3833</v>
      </c>
      <c r="O92" s="14" t="s">
        <v>3501</v>
      </c>
      <c r="P92" s="14" t="s">
        <v>12071</v>
      </c>
      <c r="Q92" s="44" t="s">
        <v>8227</v>
      </c>
      <c r="R92" s="44" t="s">
        <v>8206</v>
      </c>
      <c r="S92" s="14">
        <v>500</v>
      </c>
      <c r="T92" s="5">
        <v>98</v>
      </c>
      <c r="U92" s="5">
        <f t="shared" si="3"/>
        <v>49000</v>
      </c>
      <c r="V92" s="47">
        <f t="shared" si="4"/>
        <v>54880.000000000007</v>
      </c>
      <c r="W92" s="48"/>
      <c r="X92" s="49">
        <v>2017</v>
      </c>
      <c r="Y92" s="50" t="s">
        <v>3461</v>
      </c>
      <c r="Z92" s="51">
        <f t="shared" si="5"/>
        <v>136.11111111111111</v>
      </c>
      <c r="AA92" s="16">
        <f t="shared" si="5"/>
        <v>152.44444444444446</v>
      </c>
    </row>
    <row r="93" spans="2:27" ht="20.25" x14ac:dyDescent="0.3">
      <c r="B93" s="43" t="s">
        <v>159</v>
      </c>
      <c r="C93" s="14" t="s">
        <v>4521</v>
      </c>
      <c r="D93" s="14" t="s">
        <v>3608</v>
      </c>
      <c r="E93" s="14" t="s">
        <v>4302</v>
      </c>
      <c r="F93" s="14" t="s">
        <v>3609</v>
      </c>
      <c r="G93" s="14" t="s">
        <v>5608</v>
      </c>
      <c r="H93" s="44" t="s">
        <v>3466</v>
      </c>
      <c r="I93" s="45">
        <v>0</v>
      </c>
      <c r="J93" s="14">
        <v>150000000</v>
      </c>
      <c r="K93" s="14" t="s">
        <v>3458</v>
      </c>
      <c r="L93" s="46" t="s">
        <v>3501</v>
      </c>
      <c r="M93" s="14" t="s">
        <v>12072</v>
      </c>
      <c r="N93" s="14" t="s">
        <v>3833</v>
      </c>
      <c r="O93" s="14" t="s">
        <v>3501</v>
      </c>
      <c r="P93" s="14" t="s">
        <v>12071</v>
      </c>
      <c r="Q93" s="44" t="s">
        <v>8232</v>
      </c>
      <c r="R93" s="44" t="s">
        <v>5208</v>
      </c>
      <c r="S93" s="14">
        <v>2</v>
      </c>
      <c r="T93" s="5">
        <v>14286</v>
      </c>
      <c r="U93" s="5">
        <f t="shared" si="3"/>
        <v>28572</v>
      </c>
      <c r="V93" s="47">
        <f t="shared" si="4"/>
        <v>32000.640000000003</v>
      </c>
      <c r="W93" s="48"/>
      <c r="X93" s="49">
        <v>2017</v>
      </c>
      <c r="Y93" s="50" t="s">
        <v>3461</v>
      </c>
      <c r="Z93" s="51">
        <f t="shared" si="5"/>
        <v>79.36666666666666</v>
      </c>
      <c r="AA93" s="16">
        <f t="shared" si="5"/>
        <v>88.890666666666675</v>
      </c>
    </row>
    <row r="94" spans="2:27" ht="20.25" x14ac:dyDescent="0.3">
      <c r="B94" s="43" t="s">
        <v>160</v>
      </c>
      <c r="C94" s="14" t="s">
        <v>4521</v>
      </c>
      <c r="D94" s="14" t="s">
        <v>3610</v>
      </c>
      <c r="E94" s="14" t="s">
        <v>7421</v>
      </c>
      <c r="F94" s="14" t="s">
        <v>3611</v>
      </c>
      <c r="G94" s="14" t="s">
        <v>5609</v>
      </c>
      <c r="H94" s="44" t="s">
        <v>3466</v>
      </c>
      <c r="I94" s="45">
        <v>0</v>
      </c>
      <c r="J94" s="14">
        <v>150000000</v>
      </c>
      <c r="K94" s="14" t="s">
        <v>3458</v>
      </c>
      <c r="L94" s="46" t="s">
        <v>3501</v>
      </c>
      <c r="M94" s="14" t="s">
        <v>12072</v>
      </c>
      <c r="N94" s="14" t="s">
        <v>3833</v>
      </c>
      <c r="O94" s="14" t="s">
        <v>3501</v>
      </c>
      <c r="P94" s="14" t="s">
        <v>12071</v>
      </c>
      <c r="Q94" s="44" t="s">
        <v>8224</v>
      </c>
      <c r="R94" s="44" t="s">
        <v>8203</v>
      </c>
      <c r="S94" s="14">
        <v>500</v>
      </c>
      <c r="T94" s="5">
        <v>49</v>
      </c>
      <c r="U94" s="5">
        <f t="shared" si="3"/>
        <v>24500</v>
      </c>
      <c r="V94" s="47">
        <f t="shared" si="4"/>
        <v>27440.000000000004</v>
      </c>
      <c r="W94" s="48"/>
      <c r="X94" s="49">
        <v>2017</v>
      </c>
      <c r="Y94" s="50" t="s">
        <v>3461</v>
      </c>
      <c r="Z94" s="51">
        <f t="shared" si="5"/>
        <v>68.055555555555557</v>
      </c>
      <c r="AA94" s="16">
        <f t="shared" si="5"/>
        <v>76.222222222222229</v>
      </c>
    </row>
    <row r="95" spans="2:27" ht="20.25" x14ac:dyDescent="0.3">
      <c r="B95" s="43" t="s">
        <v>161</v>
      </c>
      <c r="C95" s="14" t="s">
        <v>4521</v>
      </c>
      <c r="D95" s="14" t="s">
        <v>3612</v>
      </c>
      <c r="E95" s="14" t="s">
        <v>7425</v>
      </c>
      <c r="F95" s="14" t="s">
        <v>3613</v>
      </c>
      <c r="G95" s="14" t="s">
        <v>5610</v>
      </c>
      <c r="H95" s="44" t="s">
        <v>3466</v>
      </c>
      <c r="I95" s="45">
        <v>0</v>
      </c>
      <c r="J95" s="14">
        <v>150000000</v>
      </c>
      <c r="K95" s="14" t="s">
        <v>3458</v>
      </c>
      <c r="L95" s="46" t="s">
        <v>3501</v>
      </c>
      <c r="M95" s="14" t="s">
        <v>12072</v>
      </c>
      <c r="N95" s="14" t="s">
        <v>3833</v>
      </c>
      <c r="O95" s="14" t="s">
        <v>3501</v>
      </c>
      <c r="P95" s="14" t="s">
        <v>12071</v>
      </c>
      <c r="Q95" s="44" t="s">
        <v>8224</v>
      </c>
      <c r="R95" s="44" t="s">
        <v>8203</v>
      </c>
      <c r="S95" s="14">
        <v>130</v>
      </c>
      <c r="T95" s="5">
        <v>36</v>
      </c>
      <c r="U95" s="5">
        <f t="shared" si="3"/>
        <v>4680</v>
      </c>
      <c r="V95" s="47">
        <f t="shared" si="4"/>
        <v>5241.6000000000004</v>
      </c>
      <c r="W95" s="48"/>
      <c r="X95" s="49">
        <v>2017</v>
      </c>
      <c r="Y95" s="50" t="s">
        <v>3461</v>
      </c>
      <c r="Z95" s="51">
        <f t="shared" si="5"/>
        <v>13</v>
      </c>
      <c r="AA95" s="16">
        <f t="shared" si="5"/>
        <v>14.56</v>
      </c>
    </row>
    <row r="96" spans="2:27" ht="20.25" x14ac:dyDescent="0.3">
      <c r="B96" s="43" t="s">
        <v>162</v>
      </c>
      <c r="C96" s="14" t="s">
        <v>4521</v>
      </c>
      <c r="D96" s="14" t="s">
        <v>3614</v>
      </c>
      <c r="E96" s="14" t="s">
        <v>7426</v>
      </c>
      <c r="F96" s="14" t="s">
        <v>7427</v>
      </c>
      <c r="G96" s="14" t="s">
        <v>5611</v>
      </c>
      <c r="H96" s="44" t="s">
        <v>3466</v>
      </c>
      <c r="I96" s="45">
        <v>0</v>
      </c>
      <c r="J96" s="14">
        <v>150000000</v>
      </c>
      <c r="K96" s="14" t="s">
        <v>3458</v>
      </c>
      <c r="L96" s="46" t="s">
        <v>3501</v>
      </c>
      <c r="M96" s="14" t="s">
        <v>12072</v>
      </c>
      <c r="N96" s="14" t="s">
        <v>3833</v>
      </c>
      <c r="O96" s="14" t="s">
        <v>3501</v>
      </c>
      <c r="P96" s="14" t="s">
        <v>12071</v>
      </c>
      <c r="Q96" s="44" t="s">
        <v>8227</v>
      </c>
      <c r="R96" s="44" t="s">
        <v>8206</v>
      </c>
      <c r="S96" s="14">
        <v>20</v>
      </c>
      <c r="T96" s="5">
        <v>219</v>
      </c>
      <c r="U96" s="5">
        <f t="shared" si="3"/>
        <v>4380</v>
      </c>
      <c r="V96" s="47">
        <f t="shared" si="4"/>
        <v>4905.6000000000004</v>
      </c>
      <c r="W96" s="48"/>
      <c r="X96" s="49">
        <v>2017</v>
      </c>
      <c r="Y96" s="50" t="s">
        <v>3461</v>
      </c>
      <c r="Z96" s="51">
        <f t="shared" si="5"/>
        <v>12.166666666666666</v>
      </c>
      <c r="AA96" s="16">
        <f t="shared" si="5"/>
        <v>13.626666666666667</v>
      </c>
    </row>
    <row r="97" spans="2:27" ht="20.25" x14ac:dyDescent="0.3">
      <c r="B97" s="43" t="s">
        <v>163</v>
      </c>
      <c r="C97" s="14" t="s">
        <v>4521</v>
      </c>
      <c r="D97" s="14" t="s">
        <v>3615</v>
      </c>
      <c r="E97" s="14" t="s">
        <v>4112</v>
      </c>
      <c r="F97" s="14" t="s">
        <v>3616</v>
      </c>
      <c r="G97" s="14" t="s">
        <v>5612</v>
      </c>
      <c r="H97" s="44" t="s">
        <v>3466</v>
      </c>
      <c r="I97" s="45">
        <v>0</v>
      </c>
      <c r="J97" s="14">
        <v>150000000</v>
      </c>
      <c r="K97" s="14" t="s">
        <v>3458</v>
      </c>
      <c r="L97" s="46" t="s">
        <v>3501</v>
      </c>
      <c r="M97" s="14" t="s">
        <v>12072</v>
      </c>
      <c r="N97" s="14" t="s">
        <v>3833</v>
      </c>
      <c r="O97" s="14" t="s">
        <v>3501</v>
      </c>
      <c r="P97" s="14" t="s">
        <v>12071</v>
      </c>
      <c r="Q97" s="44" t="s">
        <v>8224</v>
      </c>
      <c r="R97" s="44" t="s">
        <v>8203</v>
      </c>
      <c r="S97" s="14">
        <v>150</v>
      </c>
      <c r="T97" s="5">
        <v>45</v>
      </c>
      <c r="U97" s="5">
        <f t="shared" si="3"/>
        <v>6750</v>
      </c>
      <c r="V97" s="47">
        <f t="shared" si="4"/>
        <v>7560.0000000000009</v>
      </c>
      <c r="W97" s="48"/>
      <c r="X97" s="49">
        <v>2017</v>
      </c>
      <c r="Y97" s="50" t="s">
        <v>3461</v>
      </c>
      <c r="Z97" s="51">
        <f t="shared" si="5"/>
        <v>18.75</v>
      </c>
      <c r="AA97" s="16">
        <f t="shared" si="5"/>
        <v>21.000000000000004</v>
      </c>
    </row>
    <row r="98" spans="2:27" ht="20.25" x14ac:dyDescent="0.3">
      <c r="B98" s="43" t="s">
        <v>164</v>
      </c>
      <c r="C98" s="14" t="s">
        <v>4521</v>
      </c>
      <c r="D98" s="14" t="s">
        <v>3617</v>
      </c>
      <c r="E98" s="14" t="s">
        <v>7428</v>
      </c>
      <c r="F98" s="14" t="s">
        <v>3618</v>
      </c>
      <c r="G98" s="14" t="s">
        <v>5613</v>
      </c>
      <c r="H98" s="44" t="s">
        <v>3466</v>
      </c>
      <c r="I98" s="45">
        <v>0</v>
      </c>
      <c r="J98" s="14">
        <v>150000000</v>
      </c>
      <c r="K98" s="14" t="s">
        <v>3458</v>
      </c>
      <c r="L98" s="46" t="s">
        <v>3501</v>
      </c>
      <c r="M98" s="14" t="s">
        <v>12072</v>
      </c>
      <c r="N98" s="14" t="s">
        <v>3833</v>
      </c>
      <c r="O98" s="14" t="s">
        <v>3501</v>
      </c>
      <c r="P98" s="14" t="s">
        <v>12071</v>
      </c>
      <c r="Q98" s="44" t="s">
        <v>8224</v>
      </c>
      <c r="R98" s="44" t="s">
        <v>8203</v>
      </c>
      <c r="S98" s="14">
        <v>500</v>
      </c>
      <c r="T98" s="5">
        <v>36</v>
      </c>
      <c r="U98" s="5">
        <f t="shared" si="3"/>
        <v>18000</v>
      </c>
      <c r="V98" s="47">
        <f t="shared" si="4"/>
        <v>20160.000000000004</v>
      </c>
      <c r="W98" s="48"/>
      <c r="X98" s="49">
        <v>2017</v>
      </c>
      <c r="Y98" s="50" t="s">
        <v>3461</v>
      </c>
      <c r="Z98" s="51">
        <f t="shared" si="5"/>
        <v>50</v>
      </c>
      <c r="AA98" s="16">
        <f t="shared" si="5"/>
        <v>56.000000000000007</v>
      </c>
    </row>
    <row r="99" spans="2:27" ht="20.25" x14ac:dyDescent="0.3">
      <c r="B99" s="43" t="s">
        <v>165</v>
      </c>
      <c r="C99" s="14" t="s">
        <v>4521</v>
      </c>
      <c r="D99" s="14" t="s">
        <v>3619</v>
      </c>
      <c r="E99" s="14" t="s">
        <v>7429</v>
      </c>
      <c r="F99" s="14" t="s">
        <v>7430</v>
      </c>
      <c r="G99" s="14" t="s">
        <v>5614</v>
      </c>
      <c r="H99" s="44" t="s">
        <v>3466</v>
      </c>
      <c r="I99" s="45">
        <v>0</v>
      </c>
      <c r="J99" s="14">
        <v>150000000</v>
      </c>
      <c r="K99" s="14" t="s">
        <v>3458</v>
      </c>
      <c r="L99" s="46" t="s">
        <v>3501</v>
      </c>
      <c r="M99" s="14" t="s">
        <v>12072</v>
      </c>
      <c r="N99" s="14" t="s">
        <v>3833</v>
      </c>
      <c r="O99" s="14" t="s">
        <v>3501</v>
      </c>
      <c r="P99" s="14" t="s">
        <v>12071</v>
      </c>
      <c r="Q99" s="44" t="s">
        <v>8224</v>
      </c>
      <c r="R99" s="44" t="s">
        <v>8203</v>
      </c>
      <c r="S99" s="14">
        <v>300</v>
      </c>
      <c r="T99" s="5">
        <v>531</v>
      </c>
      <c r="U99" s="5">
        <f t="shared" si="3"/>
        <v>159300</v>
      </c>
      <c r="V99" s="47">
        <f t="shared" si="4"/>
        <v>178416.00000000003</v>
      </c>
      <c r="W99" s="48"/>
      <c r="X99" s="49">
        <v>2017</v>
      </c>
      <c r="Y99" s="50" t="s">
        <v>3461</v>
      </c>
      <c r="Z99" s="51">
        <f t="shared" si="5"/>
        <v>442.5</v>
      </c>
      <c r="AA99" s="16">
        <f t="shared" si="5"/>
        <v>495.60000000000008</v>
      </c>
    </row>
    <row r="100" spans="2:27" ht="20.25" x14ac:dyDescent="0.3">
      <c r="B100" s="43" t="s">
        <v>166</v>
      </c>
      <c r="C100" s="14" t="s">
        <v>4521</v>
      </c>
      <c r="D100" s="14" t="s">
        <v>3620</v>
      </c>
      <c r="E100" s="14" t="s">
        <v>7431</v>
      </c>
      <c r="F100" s="14" t="s">
        <v>3621</v>
      </c>
      <c r="G100" s="14" t="s">
        <v>5615</v>
      </c>
      <c r="H100" s="44" t="s">
        <v>3466</v>
      </c>
      <c r="I100" s="45">
        <v>0</v>
      </c>
      <c r="J100" s="14">
        <v>150000000</v>
      </c>
      <c r="K100" s="14" t="s">
        <v>3458</v>
      </c>
      <c r="L100" s="46" t="s">
        <v>3504</v>
      </c>
      <c r="M100" s="14" t="s">
        <v>12072</v>
      </c>
      <c r="N100" s="14" t="s">
        <v>3833</v>
      </c>
      <c r="O100" s="14" t="s">
        <v>3504</v>
      </c>
      <c r="P100" s="14" t="s">
        <v>12071</v>
      </c>
      <c r="Q100" s="44" t="s">
        <v>8224</v>
      </c>
      <c r="R100" s="44" t="s">
        <v>8203</v>
      </c>
      <c r="S100" s="14">
        <v>300</v>
      </c>
      <c r="T100" s="5">
        <v>94</v>
      </c>
      <c r="U100" s="5">
        <f t="shared" si="3"/>
        <v>28200</v>
      </c>
      <c r="V100" s="47">
        <f t="shared" si="4"/>
        <v>31584.000000000004</v>
      </c>
      <c r="W100" s="48"/>
      <c r="X100" s="49">
        <v>2017</v>
      </c>
      <c r="Y100" s="50" t="s">
        <v>3461</v>
      </c>
      <c r="Z100" s="51">
        <f t="shared" si="5"/>
        <v>78.333333333333329</v>
      </c>
      <c r="AA100" s="16">
        <f t="shared" si="5"/>
        <v>87.733333333333348</v>
      </c>
    </row>
    <row r="101" spans="2:27" ht="20.25" x14ac:dyDescent="0.3">
      <c r="B101" s="43" t="s">
        <v>167</v>
      </c>
      <c r="C101" s="14" t="s">
        <v>4521</v>
      </c>
      <c r="D101" s="14" t="s">
        <v>3622</v>
      </c>
      <c r="E101" s="14" t="s">
        <v>7432</v>
      </c>
      <c r="F101" s="14" t="s">
        <v>3623</v>
      </c>
      <c r="G101" s="14" t="s">
        <v>5616</v>
      </c>
      <c r="H101" s="44" t="s">
        <v>3466</v>
      </c>
      <c r="I101" s="45">
        <v>0</v>
      </c>
      <c r="J101" s="14">
        <v>150000000</v>
      </c>
      <c r="K101" s="14" t="s">
        <v>3458</v>
      </c>
      <c r="L101" s="46" t="s">
        <v>3504</v>
      </c>
      <c r="M101" s="14" t="s">
        <v>12072</v>
      </c>
      <c r="N101" s="14" t="s">
        <v>3833</v>
      </c>
      <c r="O101" s="14" t="s">
        <v>3504</v>
      </c>
      <c r="P101" s="14" t="s">
        <v>12071</v>
      </c>
      <c r="Q101" s="44" t="s">
        <v>8224</v>
      </c>
      <c r="R101" s="44" t="s">
        <v>8203</v>
      </c>
      <c r="S101" s="14">
        <v>30</v>
      </c>
      <c r="T101" s="5">
        <v>670</v>
      </c>
      <c r="U101" s="5">
        <f t="shared" si="3"/>
        <v>20100</v>
      </c>
      <c r="V101" s="47">
        <f t="shared" si="4"/>
        <v>22512.000000000004</v>
      </c>
      <c r="W101" s="48"/>
      <c r="X101" s="49">
        <v>2017</v>
      </c>
      <c r="Y101" s="50" t="s">
        <v>3461</v>
      </c>
      <c r="Z101" s="51">
        <f t="shared" si="5"/>
        <v>55.833333333333336</v>
      </c>
      <c r="AA101" s="16">
        <f t="shared" si="5"/>
        <v>62.533333333333346</v>
      </c>
    </row>
    <row r="102" spans="2:27" ht="20.25" x14ac:dyDescent="0.3">
      <c r="B102" s="43" t="s">
        <v>168</v>
      </c>
      <c r="C102" s="14" t="s">
        <v>4521</v>
      </c>
      <c r="D102" s="14" t="s">
        <v>7348</v>
      </c>
      <c r="E102" s="14" t="s">
        <v>7433</v>
      </c>
      <c r="F102" s="14" t="s">
        <v>3623</v>
      </c>
      <c r="G102" s="14" t="s">
        <v>5617</v>
      </c>
      <c r="H102" s="44" t="s">
        <v>3466</v>
      </c>
      <c r="I102" s="45">
        <v>0</v>
      </c>
      <c r="J102" s="14">
        <v>150000000</v>
      </c>
      <c r="K102" s="14" t="s">
        <v>3458</v>
      </c>
      <c r="L102" s="46" t="s">
        <v>3504</v>
      </c>
      <c r="M102" s="14" t="s">
        <v>12072</v>
      </c>
      <c r="N102" s="14" t="s">
        <v>3833</v>
      </c>
      <c r="O102" s="14" t="s">
        <v>3504</v>
      </c>
      <c r="P102" s="14" t="s">
        <v>12071</v>
      </c>
      <c r="Q102" s="44" t="s">
        <v>8224</v>
      </c>
      <c r="R102" s="44" t="s">
        <v>8203</v>
      </c>
      <c r="S102" s="14">
        <v>50</v>
      </c>
      <c r="T102" s="5">
        <v>375</v>
      </c>
      <c r="U102" s="5">
        <f t="shared" si="3"/>
        <v>18750</v>
      </c>
      <c r="V102" s="47">
        <f t="shared" si="4"/>
        <v>21000.000000000004</v>
      </c>
      <c r="W102" s="48"/>
      <c r="X102" s="49">
        <v>2017</v>
      </c>
      <c r="Y102" s="50" t="s">
        <v>3461</v>
      </c>
      <c r="Z102" s="51">
        <f t="shared" si="5"/>
        <v>52.083333333333336</v>
      </c>
      <c r="AA102" s="16">
        <f t="shared" si="5"/>
        <v>58.333333333333343</v>
      </c>
    </row>
    <row r="103" spans="2:27" ht="20.25" x14ac:dyDescent="0.3">
      <c r="B103" s="43" t="s">
        <v>169</v>
      </c>
      <c r="C103" s="14" t="s">
        <v>4521</v>
      </c>
      <c r="D103" s="14" t="s">
        <v>3624</v>
      </c>
      <c r="E103" s="14" t="s">
        <v>7434</v>
      </c>
      <c r="F103" s="14" t="s">
        <v>3625</v>
      </c>
      <c r="G103" s="14" t="s">
        <v>5618</v>
      </c>
      <c r="H103" s="44" t="s">
        <v>3466</v>
      </c>
      <c r="I103" s="45">
        <v>0</v>
      </c>
      <c r="J103" s="14">
        <v>150000000</v>
      </c>
      <c r="K103" s="14" t="s">
        <v>3458</v>
      </c>
      <c r="L103" s="46" t="s">
        <v>3504</v>
      </c>
      <c r="M103" s="14" t="s">
        <v>12072</v>
      </c>
      <c r="N103" s="14" t="s">
        <v>3833</v>
      </c>
      <c r="O103" s="14" t="s">
        <v>3504</v>
      </c>
      <c r="P103" s="14" t="s">
        <v>12071</v>
      </c>
      <c r="Q103" s="44" t="s">
        <v>8224</v>
      </c>
      <c r="R103" s="44" t="s">
        <v>8203</v>
      </c>
      <c r="S103" s="14">
        <v>70</v>
      </c>
      <c r="T103" s="5">
        <v>2317</v>
      </c>
      <c r="U103" s="5">
        <f t="shared" si="3"/>
        <v>162190</v>
      </c>
      <c r="V103" s="47">
        <f t="shared" si="4"/>
        <v>181652.80000000002</v>
      </c>
      <c r="W103" s="48"/>
      <c r="X103" s="49">
        <v>2017</v>
      </c>
      <c r="Y103" s="50" t="s">
        <v>3461</v>
      </c>
      <c r="Z103" s="51">
        <f t="shared" si="5"/>
        <v>450.52777777777777</v>
      </c>
      <c r="AA103" s="16">
        <f t="shared" si="5"/>
        <v>504.59111111111116</v>
      </c>
    </row>
    <row r="104" spans="2:27" ht="20.25" x14ac:dyDescent="0.3">
      <c r="B104" s="43" t="s">
        <v>170</v>
      </c>
      <c r="C104" s="14" t="s">
        <v>4521</v>
      </c>
      <c r="D104" s="14" t="s">
        <v>3626</v>
      </c>
      <c r="E104" s="14" t="s">
        <v>7435</v>
      </c>
      <c r="F104" s="14" t="s">
        <v>3627</v>
      </c>
      <c r="G104" s="14" t="s">
        <v>5619</v>
      </c>
      <c r="H104" s="44" t="s">
        <v>3466</v>
      </c>
      <c r="I104" s="45">
        <v>0</v>
      </c>
      <c r="J104" s="14">
        <v>150000000</v>
      </c>
      <c r="K104" s="14" t="s">
        <v>3458</v>
      </c>
      <c r="L104" s="46" t="s">
        <v>3501</v>
      </c>
      <c r="M104" s="14" t="s">
        <v>12072</v>
      </c>
      <c r="N104" s="14" t="s">
        <v>3833</v>
      </c>
      <c r="O104" s="14" t="s">
        <v>3501</v>
      </c>
      <c r="P104" s="14" t="s">
        <v>12071</v>
      </c>
      <c r="Q104" s="44" t="s">
        <v>8224</v>
      </c>
      <c r="R104" s="44" t="s">
        <v>8203</v>
      </c>
      <c r="S104" s="14">
        <v>400</v>
      </c>
      <c r="T104" s="5">
        <v>30</v>
      </c>
      <c r="U104" s="5">
        <f t="shared" si="3"/>
        <v>12000</v>
      </c>
      <c r="V104" s="47">
        <f t="shared" si="4"/>
        <v>13440.000000000002</v>
      </c>
      <c r="W104" s="48"/>
      <c r="X104" s="49">
        <v>2017</v>
      </c>
      <c r="Y104" s="50" t="s">
        <v>3461</v>
      </c>
      <c r="Z104" s="51">
        <f t="shared" si="5"/>
        <v>33.333333333333336</v>
      </c>
      <c r="AA104" s="16">
        <f t="shared" si="5"/>
        <v>37.333333333333336</v>
      </c>
    </row>
    <row r="105" spans="2:27" ht="20.25" x14ac:dyDescent="0.3">
      <c r="B105" s="43" t="s">
        <v>171</v>
      </c>
      <c r="C105" s="14" t="s">
        <v>4521</v>
      </c>
      <c r="D105" s="14" t="s">
        <v>3628</v>
      </c>
      <c r="E105" s="14" t="s">
        <v>7436</v>
      </c>
      <c r="F105" s="14" t="s">
        <v>3629</v>
      </c>
      <c r="G105" s="14" t="s">
        <v>5620</v>
      </c>
      <c r="H105" s="44" t="s">
        <v>3466</v>
      </c>
      <c r="I105" s="45">
        <v>0</v>
      </c>
      <c r="J105" s="14">
        <v>150000000</v>
      </c>
      <c r="K105" s="14" t="s">
        <v>3458</v>
      </c>
      <c r="L105" s="46" t="s">
        <v>3501</v>
      </c>
      <c r="M105" s="14" t="s">
        <v>12072</v>
      </c>
      <c r="N105" s="14" t="s">
        <v>3833</v>
      </c>
      <c r="O105" s="14" t="s">
        <v>3501</v>
      </c>
      <c r="P105" s="14" t="s">
        <v>12071</v>
      </c>
      <c r="Q105" s="44" t="s">
        <v>8224</v>
      </c>
      <c r="R105" s="44" t="s">
        <v>8203</v>
      </c>
      <c r="S105" s="14">
        <v>400</v>
      </c>
      <c r="T105" s="5">
        <v>70</v>
      </c>
      <c r="U105" s="5">
        <f t="shared" si="3"/>
        <v>28000</v>
      </c>
      <c r="V105" s="47">
        <f t="shared" si="4"/>
        <v>31360.000000000004</v>
      </c>
      <c r="W105" s="48"/>
      <c r="X105" s="49">
        <v>2017</v>
      </c>
      <c r="Y105" s="50" t="s">
        <v>3461</v>
      </c>
      <c r="Z105" s="51">
        <f t="shared" si="5"/>
        <v>77.777777777777771</v>
      </c>
      <c r="AA105" s="16">
        <f t="shared" si="5"/>
        <v>87.111111111111114</v>
      </c>
    </row>
    <row r="106" spans="2:27" ht="20.25" x14ac:dyDescent="0.3">
      <c r="B106" s="43" t="s">
        <v>172</v>
      </c>
      <c r="C106" s="14" t="s">
        <v>4521</v>
      </c>
      <c r="D106" s="14" t="s">
        <v>3630</v>
      </c>
      <c r="E106" s="14" t="s">
        <v>7437</v>
      </c>
      <c r="F106" s="14" t="s">
        <v>3631</v>
      </c>
      <c r="G106" s="14" t="s">
        <v>5621</v>
      </c>
      <c r="H106" s="44" t="s">
        <v>3466</v>
      </c>
      <c r="I106" s="45">
        <v>0</v>
      </c>
      <c r="J106" s="14">
        <v>150000000</v>
      </c>
      <c r="K106" s="14" t="s">
        <v>3458</v>
      </c>
      <c r="L106" s="46" t="s">
        <v>3501</v>
      </c>
      <c r="M106" s="14" t="s">
        <v>12072</v>
      </c>
      <c r="N106" s="14" t="s">
        <v>3833</v>
      </c>
      <c r="O106" s="14" t="s">
        <v>3501</v>
      </c>
      <c r="P106" s="14" t="s">
        <v>12071</v>
      </c>
      <c r="Q106" s="44" t="s">
        <v>8224</v>
      </c>
      <c r="R106" s="44" t="s">
        <v>8203</v>
      </c>
      <c r="S106" s="14">
        <v>400</v>
      </c>
      <c r="T106" s="5">
        <v>325</v>
      </c>
      <c r="U106" s="5">
        <f t="shared" si="3"/>
        <v>130000</v>
      </c>
      <c r="V106" s="47">
        <f t="shared" si="4"/>
        <v>145600</v>
      </c>
      <c r="W106" s="48"/>
      <c r="X106" s="49">
        <v>2017</v>
      </c>
      <c r="Y106" s="50" t="s">
        <v>3461</v>
      </c>
      <c r="Z106" s="51">
        <f t="shared" si="5"/>
        <v>361.11111111111109</v>
      </c>
      <c r="AA106" s="16">
        <f t="shared" si="5"/>
        <v>404.44444444444446</v>
      </c>
    </row>
    <row r="107" spans="2:27" ht="20.25" x14ac:dyDescent="0.3">
      <c r="B107" s="43" t="s">
        <v>173</v>
      </c>
      <c r="C107" s="14" t="s">
        <v>4521</v>
      </c>
      <c r="D107" s="14" t="s">
        <v>3632</v>
      </c>
      <c r="E107" s="14" t="s">
        <v>7438</v>
      </c>
      <c r="F107" s="14" t="s">
        <v>7439</v>
      </c>
      <c r="G107" s="14" t="s">
        <v>5622</v>
      </c>
      <c r="H107" s="44" t="s">
        <v>3466</v>
      </c>
      <c r="I107" s="45">
        <v>0</v>
      </c>
      <c r="J107" s="14">
        <v>150000000</v>
      </c>
      <c r="K107" s="14" t="s">
        <v>3458</v>
      </c>
      <c r="L107" s="46" t="s">
        <v>3501</v>
      </c>
      <c r="M107" s="14" t="s">
        <v>12072</v>
      </c>
      <c r="N107" s="14" t="s">
        <v>3833</v>
      </c>
      <c r="O107" s="14" t="s">
        <v>3501</v>
      </c>
      <c r="P107" s="14" t="s">
        <v>12071</v>
      </c>
      <c r="Q107" s="44" t="s">
        <v>8224</v>
      </c>
      <c r="R107" s="44" t="s">
        <v>8203</v>
      </c>
      <c r="S107" s="14">
        <v>360</v>
      </c>
      <c r="T107" s="5">
        <v>1674</v>
      </c>
      <c r="U107" s="5">
        <f t="shared" si="3"/>
        <v>602640</v>
      </c>
      <c r="V107" s="47">
        <f t="shared" si="4"/>
        <v>674956.80000000005</v>
      </c>
      <c r="W107" s="48"/>
      <c r="X107" s="49">
        <v>2017</v>
      </c>
      <c r="Y107" s="50" t="s">
        <v>3461</v>
      </c>
      <c r="Z107" s="51">
        <f t="shared" si="5"/>
        <v>1674</v>
      </c>
      <c r="AA107" s="16">
        <f t="shared" si="5"/>
        <v>1874.88</v>
      </c>
    </row>
    <row r="108" spans="2:27" ht="20.25" x14ac:dyDescent="0.3">
      <c r="B108" s="43" t="s">
        <v>174</v>
      </c>
      <c r="C108" s="14" t="s">
        <v>4521</v>
      </c>
      <c r="D108" s="14" t="s">
        <v>3633</v>
      </c>
      <c r="E108" s="14" t="s">
        <v>7438</v>
      </c>
      <c r="F108" s="14" t="s">
        <v>3603</v>
      </c>
      <c r="G108" s="14" t="s">
        <v>5623</v>
      </c>
      <c r="H108" s="44" t="s">
        <v>3466</v>
      </c>
      <c r="I108" s="45">
        <v>0</v>
      </c>
      <c r="J108" s="14">
        <v>150000000</v>
      </c>
      <c r="K108" s="14" t="s">
        <v>3458</v>
      </c>
      <c r="L108" s="46" t="s">
        <v>3501</v>
      </c>
      <c r="M108" s="14" t="s">
        <v>12072</v>
      </c>
      <c r="N108" s="14" t="s">
        <v>3833</v>
      </c>
      <c r="O108" s="14" t="s">
        <v>3501</v>
      </c>
      <c r="P108" s="14" t="s">
        <v>12071</v>
      </c>
      <c r="Q108" s="44" t="s">
        <v>8224</v>
      </c>
      <c r="R108" s="44" t="s">
        <v>8203</v>
      </c>
      <c r="S108" s="14">
        <v>370</v>
      </c>
      <c r="T108" s="5">
        <v>1116</v>
      </c>
      <c r="U108" s="5">
        <f t="shared" si="3"/>
        <v>412920</v>
      </c>
      <c r="V108" s="47">
        <f t="shared" si="4"/>
        <v>462470.40000000002</v>
      </c>
      <c r="W108" s="48"/>
      <c r="X108" s="49">
        <v>2017</v>
      </c>
      <c r="Y108" s="50" t="s">
        <v>3461</v>
      </c>
      <c r="Z108" s="51">
        <f t="shared" si="5"/>
        <v>1147</v>
      </c>
      <c r="AA108" s="16">
        <f t="shared" si="5"/>
        <v>1284.6400000000001</v>
      </c>
    </row>
    <row r="109" spans="2:27" ht="20.25" x14ac:dyDescent="0.3">
      <c r="B109" s="43" t="s">
        <v>175</v>
      </c>
      <c r="C109" s="14" t="s">
        <v>4521</v>
      </c>
      <c r="D109" s="14" t="s">
        <v>3634</v>
      </c>
      <c r="E109" s="14" t="s">
        <v>3640</v>
      </c>
      <c r="F109" s="14" t="s">
        <v>3641</v>
      </c>
      <c r="G109" s="14" t="s">
        <v>5624</v>
      </c>
      <c r="H109" s="44" t="s">
        <v>3466</v>
      </c>
      <c r="I109" s="45">
        <v>0</v>
      </c>
      <c r="J109" s="14">
        <v>150000000</v>
      </c>
      <c r="K109" s="14" t="s">
        <v>3458</v>
      </c>
      <c r="L109" s="46" t="s">
        <v>3501</v>
      </c>
      <c r="M109" s="14" t="s">
        <v>12072</v>
      </c>
      <c r="N109" s="14" t="s">
        <v>3833</v>
      </c>
      <c r="O109" s="14" t="s">
        <v>3501</v>
      </c>
      <c r="P109" s="14" t="s">
        <v>12071</v>
      </c>
      <c r="Q109" s="44" t="s">
        <v>8224</v>
      </c>
      <c r="R109" s="44" t="s">
        <v>8203</v>
      </c>
      <c r="S109" s="14">
        <v>300</v>
      </c>
      <c r="T109" s="5">
        <v>8</v>
      </c>
      <c r="U109" s="5">
        <f t="shared" si="3"/>
        <v>2400</v>
      </c>
      <c r="V109" s="47">
        <f t="shared" si="4"/>
        <v>2688.0000000000005</v>
      </c>
      <c r="W109" s="48"/>
      <c r="X109" s="49">
        <v>2017</v>
      </c>
      <c r="Y109" s="50" t="s">
        <v>3461</v>
      </c>
      <c r="Z109" s="51">
        <f t="shared" si="5"/>
        <v>6.666666666666667</v>
      </c>
      <c r="AA109" s="16">
        <f t="shared" si="5"/>
        <v>7.4666666666666677</v>
      </c>
    </row>
    <row r="110" spans="2:27" ht="20.25" x14ac:dyDescent="0.3">
      <c r="B110" s="43" t="s">
        <v>176</v>
      </c>
      <c r="C110" s="14" t="s">
        <v>4521</v>
      </c>
      <c r="D110" s="14" t="s">
        <v>3634</v>
      </c>
      <c r="E110" s="14" t="s">
        <v>3640</v>
      </c>
      <c r="F110" s="14" t="s">
        <v>3641</v>
      </c>
      <c r="G110" s="14" t="s">
        <v>5625</v>
      </c>
      <c r="H110" s="44" t="s">
        <v>3466</v>
      </c>
      <c r="I110" s="45">
        <v>0</v>
      </c>
      <c r="J110" s="14">
        <v>150000000</v>
      </c>
      <c r="K110" s="14" t="s">
        <v>3458</v>
      </c>
      <c r="L110" s="46" t="s">
        <v>3504</v>
      </c>
      <c r="M110" s="14" t="s">
        <v>12072</v>
      </c>
      <c r="N110" s="14" t="s">
        <v>3833</v>
      </c>
      <c r="O110" s="14" t="s">
        <v>3504</v>
      </c>
      <c r="P110" s="14" t="s">
        <v>12071</v>
      </c>
      <c r="Q110" s="44" t="s">
        <v>8224</v>
      </c>
      <c r="R110" s="44" t="s">
        <v>8203</v>
      </c>
      <c r="S110" s="14">
        <v>300</v>
      </c>
      <c r="T110" s="5">
        <v>16</v>
      </c>
      <c r="U110" s="5">
        <f t="shared" si="3"/>
        <v>4800</v>
      </c>
      <c r="V110" s="47">
        <f t="shared" si="4"/>
        <v>5376.0000000000009</v>
      </c>
      <c r="W110" s="48"/>
      <c r="X110" s="49">
        <v>2017</v>
      </c>
      <c r="Y110" s="50" t="s">
        <v>3461</v>
      </c>
      <c r="Z110" s="51">
        <f t="shared" si="5"/>
        <v>13.333333333333334</v>
      </c>
      <c r="AA110" s="16">
        <f t="shared" si="5"/>
        <v>14.933333333333335</v>
      </c>
    </row>
    <row r="111" spans="2:27" ht="20.25" x14ac:dyDescent="0.3">
      <c r="B111" s="43" t="s">
        <v>177</v>
      </c>
      <c r="C111" s="14" t="s">
        <v>4521</v>
      </c>
      <c r="D111" s="14" t="s">
        <v>3635</v>
      </c>
      <c r="E111" s="14" t="s">
        <v>3636</v>
      </c>
      <c r="F111" s="14" t="s">
        <v>3650</v>
      </c>
      <c r="G111" s="14" t="s">
        <v>5626</v>
      </c>
      <c r="H111" s="44" t="s">
        <v>3466</v>
      </c>
      <c r="I111" s="45">
        <v>0</v>
      </c>
      <c r="J111" s="14">
        <v>150000000</v>
      </c>
      <c r="K111" s="14" t="s">
        <v>3458</v>
      </c>
      <c r="L111" s="46" t="s">
        <v>3504</v>
      </c>
      <c r="M111" s="14" t="s">
        <v>12072</v>
      </c>
      <c r="N111" s="14" t="s">
        <v>3833</v>
      </c>
      <c r="O111" s="14" t="s">
        <v>3504</v>
      </c>
      <c r="P111" s="14" t="s">
        <v>12071</v>
      </c>
      <c r="Q111" s="44" t="s">
        <v>8224</v>
      </c>
      <c r="R111" s="44" t="s">
        <v>8203</v>
      </c>
      <c r="S111" s="14">
        <v>300</v>
      </c>
      <c r="T111" s="5">
        <v>3720</v>
      </c>
      <c r="U111" s="5">
        <f t="shared" si="3"/>
        <v>1116000</v>
      </c>
      <c r="V111" s="47">
        <f t="shared" si="4"/>
        <v>1249920.0000000002</v>
      </c>
      <c r="W111" s="48"/>
      <c r="X111" s="49">
        <v>2017</v>
      </c>
      <c r="Y111" s="50" t="s">
        <v>3461</v>
      </c>
      <c r="Z111" s="51">
        <f t="shared" si="5"/>
        <v>3100</v>
      </c>
      <c r="AA111" s="16">
        <f t="shared" si="5"/>
        <v>3472.0000000000005</v>
      </c>
    </row>
    <row r="112" spans="2:27" ht="20.25" x14ac:dyDescent="0.3">
      <c r="B112" s="43" t="s">
        <v>178</v>
      </c>
      <c r="C112" s="14" t="s">
        <v>4521</v>
      </c>
      <c r="D112" s="14" t="s">
        <v>3635</v>
      </c>
      <c r="E112" s="14" t="s">
        <v>3636</v>
      </c>
      <c r="F112" s="14" t="s">
        <v>3650</v>
      </c>
      <c r="G112" s="14" t="s">
        <v>5627</v>
      </c>
      <c r="H112" s="44" t="s">
        <v>3466</v>
      </c>
      <c r="I112" s="45">
        <v>0</v>
      </c>
      <c r="J112" s="14">
        <v>150000000</v>
      </c>
      <c r="K112" s="14" t="s">
        <v>3458</v>
      </c>
      <c r="L112" s="46" t="s">
        <v>3504</v>
      </c>
      <c r="M112" s="14" t="s">
        <v>12072</v>
      </c>
      <c r="N112" s="14" t="s">
        <v>3833</v>
      </c>
      <c r="O112" s="14" t="s">
        <v>3504</v>
      </c>
      <c r="P112" s="14" t="s">
        <v>12071</v>
      </c>
      <c r="Q112" s="44" t="s">
        <v>8224</v>
      </c>
      <c r="R112" s="44" t="s">
        <v>8203</v>
      </c>
      <c r="S112" s="14">
        <v>200</v>
      </c>
      <c r="T112" s="5">
        <v>2325</v>
      </c>
      <c r="U112" s="5">
        <f t="shared" si="3"/>
        <v>465000</v>
      </c>
      <c r="V112" s="47">
        <f t="shared" si="4"/>
        <v>520800.00000000006</v>
      </c>
      <c r="W112" s="48"/>
      <c r="X112" s="49">
        <v>2017</v>
      </c>
      <c r="Y112" s="50" t="s">
        <v>3461</v>
      </c>
      <c r="Z112" s="51">
        <f t="shared" si="5"/>
        <v>1291.6666666666667</v>
      </c>
      <c r="AA112" s="16">
        <f t="shared" si="5"/>
        <v>1446.6666666666667</v>
      </c>
    </row>
    <row r="113" spans="2:27" ht="20.25" x14ac:dyDescent="0.3">
      <c r="B113" s="43" t="s">
        <v>179</v>
      </c>
      <c r="C113" s="14" t="s">
        <v>4521</v>
      </c>
      <c r="D113" s="14" t="s">
        <v>3637</v>
      </c>
      <c r="E113" s="14" t="s">
        <v>7440</v>
      </c>
      <c r="F113" s="14" t="s">
        <v>7441</v>
      </c>
      <c r="G113" s="14" t="s">
        <v>5628</v>
      </c>
      <c r="H113" s="44" t="s">
        <v>3466</v>
      </c>
      <c r="I113" s="45">
        <v>0</v>
      </c>
      <c r="J113" s="14">
        <v>150000000</v>
      </c>
      <c r="K113" s="14" t="s">
        <v>3458</v>
      </c>
      <c r="L113" s="46" t="s">
        <v>3504</v>
      </c>
      <c r="M113" s="14" t="s">
        <v>12072</v>
      </c>
      <c r="N113" s="14" t="s">
        <v>3833</v>
      </c>
      <c r="O113" s="14" t="s">
        <v>3504</v>
      </c>
      <c r="P113" s="14" t="s">
        <v>12071</v>
      </c>
      <c r="Q113" s="44" t="s">
        <v>8224</v>
      </c>
      <c r="R113" s="44" t="s">
        <v>8203</v>
      </c>
      <c r="S113" s="14">
        <v>100</v>
      </c>
      <c r="T113" s="5">
        <v>1116</v>
      </c>
      <c r="U113" s="5">
        <f t="shared" si="3"/>
        <v>111600</v>
      </c>
      <c r="V113" s="47">
        <f t="shared" si="4"/>
        <v>124992.00000000001</v>
      </c>
      <c r="W113" s="48"/>
      <c r="X113" s="49">
        <v>2017</v>
      </c>
      <c r="Y113" s="50" t="s">
        <v>3461</v>
      </c>
      <c r="Z113" s="51">
        <f t="shared" si="5"/>
        <v>310</v>
      </c>
      <c r="AA113" s="16">
        <f t="shared" si="5"/>
        <v>347.20000000000005</v>
      </c>
    </row>
    <row r="114" spans="2:27" ht="20.25" x14ac:dyDescent="0.3">
      <c r="B114" s="43" t="s">
        <v>180</v>
      </c>
      <c r="C114" s="14" t="s">
        <v>4521</v>
      </c>
      <c r="D114" s="14" t="s">
        <v>3638</v>
      </c>
      <c r="E114" s="14" t="s">
        <v>7442</v>
      </c>
      <c r="F114" s="14" t="s">
        <v>3639</v>
      </c>
      <c r="G114" s="14" t="s">
        <v>5629</v>
      </c>
      <c r="H114" s="44" t="s">
        <v>3466</v>
      </c>
      <c r="I114" s="45">
        <v>0</v>
      </c>
      <c r="J114" s="14">
        <v>150000000</v>
      </c>
      <c r="K114" s="14" t="s">
        <v>3458</v>
      </c>
      <c r="L114" s="46" t="s">
        <v>3504</v>
      </c>
      <c r="M114" s="14" t="s">
        <v>12072</v>
      </c>
      <c r="N114" s="14" t="s">
        <v>3833</v>
      </c>
      <c r="O114" s="14" t="s">
        <v>3504</v>
      </c>
      <c r="P114" s="14" t="s">
        <v>12071</v>
      </c>
      <c r="Q114" s="44" t="s">
        <v>8224</v>
      </c>
      <c r="R114" s="44" t="s">
        <v>8203</v>
      </c>
      <c r="S114" s="14">
        <v>10</v>
      </c>
      <c r="T114" s="5">
        <v>9700</v>
      </c>
      <c r="U114" s="5">
        <f t="shared" si="3"/>
        <v>97000</v>
      </c>
      <c r="V114" s="47">
        <f t="shared" si="4"/>
        <v>108640.00000000001</v>
      </c>
      <c r="W114" s="48"/>
      <c r="X114" s="49">
        <v>2017</v>
      </c>
      <c r="Y114" s="50" t="s">
        <v>3461</v>
      </c>
      <c r="Z114" s="51">
        <f t="shared" si="5"/>
        <v>269.44444444444446</v>
      </c>
      <c r="AA114" s="16">
        <f t="shared" si="5"/>
        <v>301.77777777777783</v>
      </c>
    </row>
    <row r="115" spans="2:27" ht="20.25" x14ac:dyDescent="0.3">
      <c r="B115" s="43" t="s">
        <v>181</v>
      </c>
      <c r="C115" s="14" t="s">
        <v>4521</v>
      </c>
      <c r="D115" s="14" t="s">
        <v>3634</v>
      </c>
      <c r="E115" s="14" t="s">
        <v>3640</v>
      </c>
      <c r="F115" s="14" t="s">
        <v>3641</v>
      </c>
      <c r="G115" s="14" t="s">
        <v>5630</v>
      </c>
      <c r="H115" s="44" t="s">
        <v>3466</v>
      </c>
      <c r="I115" s="45">
        <v>0</v>
      </c>
      <c r="J115" s="14">
        <v>150000000</v>
      </c>
      <c r="K115" s="14" t="s">
        <v>3458</v>
      </c>
      <c r="L115" s="46" t="s">
        <v>3501</v>
      </c>
      <c r="M115" s="14" t="s">
        <v>12072</v>
      </c>
      <c r="N115" s="14" t="s">
        <v>3833</v>
      </c>
      <c r="O115" s="14" t="s">
        <v>3501</v>
      </c>
      <c r="P115" s="14" t="s">
        <v>12071</v>
      </c>
      <c r="Q115" s="44" t="s">
        <v>8224</v>
      </c>
      <c r="R115" s="44" t="s">
        <v>8203</v>
      </c>
      <c r="S115" s="14">
        <v>5000</v>
      </c>
      <c r="T115" s="5">
        <v>27</v>
      </c>
      <c r="U115" s="5">
        <f t="shared" si="3"/>
        <v>135000</v>
      </c>
      <c r="V115" s="47">
        <f t="shared" si="4"/>
        <v>151200</v>
      </c>
      <c r="W115" s="48"/>
      <c r="X115" s="49">
        <v>2017</v>
      </c>
      <c r="Y115" s="50" t="s">
        <v>3461</v>
      </c>
      <c r="Z115" s="51">
        <f t="shared" si="5"/>
        <v>375</v>
      </c>
      <c r="AA115" s="16">
        <f t="shared" si="5"/>
        <v>420</v>
      </c>
    </row>
    <row r="116" spans="2:27" ht="20.25" x14ac:dyDescent="0.3">
      <c r="B116" s="43" t="s">
        <v>182</v>
      </c>
      <c r="C116" s="14" t="s">
        <v>4521</v>
      </c>
      <c r="D116" s="14" t="s">
        <v>3638</v>
      </c>
      <c r="E116" s="14" t="s">
        <v>7442</v>
      </c>
      <c r="F116" s="14" t="s">
        <v>3639</v>
      </c>
      <c r="G116" s="14" t="s">
        <v>5631</v>
      </c>
      <c r="H116" s="44" t="s">
        <v>3466</v>
      </c>
      <c r="I116" s="45">
        <v>0</v>
      </c>
      <c r="J116" s="14">
        <v>150000000</v>
      </c>
      <c r="K116" s="14" t="s">
        <v>3458</v>
      </c>
      <c r="L116" s="46" t="s">
        <v>3504</v>
      </c>
      <c r="M116" s="14" t="s">
        <v>12072</v>
      </c>
      <c r="N116" s="14" t="s">
        <v>3833</v>
      </c>
      <c r="O116" s="14" t="s">
        <v>3504</v>
      </c>
      <c r="P116" s="14" t="s">
        <v>12071</v>
      </c>
      <c r="Q116" s="44" t="s">
        <v>8224</v>
      </c>
      <c r="R116" s="44" t="s">
        <v>8203</v>
      </c>
      <c r="S116" s="14">
        <v>10</v>
      </c>
      <c r="T116" s="5">
        <v>11640</v>
      </c>
      <c r="U116" s="5">
        <f t="shared" si="3"/>
        <v>116400</v>
      </c>
      <c r="V116" s="47">
        <f t="shared" si="4"/>
        <v>130368.00000000001</v>
      </c>
      <c r="W116" s="48"/>
      <c r="X116" s="49">
        <v>2017</v>
      </c>
      <c r="Y116" s="50" t="s">
        <v>3461</v>
      </c>
      <c r="Z116" s="51">
        <f t="shared" si="5"/>
        <v>323.33333333333331</v>
      </c>
      <c r="AA116" s="16">
        <f t="shared" si="5"/>
        <v>362.13333333333338</v>
      </c>
    </row>
    <row r="117" spans="2:27" ht="20.25" x14ac:dyDescent="0.3">
      <c r="B117" s="43" t="s">
        <v>183</v>
      </c>
      <c r="C117" s="14" t="s">
        <v>4521</v>
      </c>
      <c r="D117" s="14" t="s">
        <v>3642</v>
      </c>
      <c r="E117" s="14" t="s">
        <v>7443</v>
      </c>
      <c r="F117" s="14" t="s">
        <v>3643</v>
      </c>
      <c r="G117" s="14" t="s">
        <v>5632</v>
      </c>
      <c r="H117" s="44" t="s">
        <v>3466</v>
      </c>
      <c r="I117" s="45">
        <v>0</v>
      </c>
      <c r="J117" s="14">
        <v>150000000</v>
      </c>
      <c r="K117" s="14" t="s">
        <v>3458</v>
      </c>
      <c r="L117" s="46" t="s">
        <v>3504</v>
      </c>
      <c r="M117" s="14" t="s">
        <v>12072</v>
      </c>
      <c r="N117" s="14" t="s">
        <v>3833</v>
      </c>
      <c r="O117" s="14" t="s">
        <v>3504</v>
      </c>
      <c r="P117" s="14" t="s">
        <v>12071</v>
      </c>
      <c r="Q117" s="44" t="s">
        <v>8224</v>
      </c>
      <c r="R117" s="44" t="s">
        <v>8203</v>
      </c>
      <c r="S117" s="14">
        <v>30</v>
      </c>
      <c r="T117" s="5">
        <v>3960</v>
      </c>
      <c r="U117" s="5">
        <f t="shared" si="3"/>
        <v>118800</v>
      </c>
      <c r="V117" s="47">
        <f t="shared" si="4"/>
        <v>133056</v>
      </c>
      <c r="W117" s="48"/>
      <c r="X117" s="49">
        <v>2017</v>
      </c>
      <c r="Y117" s="50" t="s">
        <v>3461</v>
      </c>
      <c r="Z117" s="51">
        <f t="shared" si="5"/>
        <v>330</v>
      </c>
      <c r="AA117" s="16">
        <f t="shared" si="5"/>
        <v>369.6</v>
      </c>
    </row>
    <row r="118" spans="2:27" ht="20.25" x14ac:dyDescent="0.3">
      <c r="B118" s="43" t="s">
        <v>184</v>
      </c>
      <c r="C118" s="14" t="s">
        <v>4521</v>
      </c>
      <c r="D118" s="14" t="s">
        <v>3644</v>
      </c>
      <c r="E118" s="14" t="s">
        <v>7444</v>
      </c>
      <c r="F118" s="14" t="s">
        <v>3645</v>
      </c>
      <c r="G118" s="14" t="s">
        <v>5633</v>
      </c>
      <c r="H118" s="44" t="s">
        <v>3466</v>
      </c>
      <c r="I118" s="45">
        <v>0</v>
      </c>
      <c r="J118" s="14">
        <v>150000000</v>
      </c>
      <c r="K118" s="14" t="s">
        <v>3458</v>
      </c>
      <c r="L118" s="46" t="s">
        <v>3504</v>
      </c>
      <c r="M118" s="14" t="s">
        <v>12072</v>
      </c>
      <c r="N118" s="14" t="s">
        <v>3833</v>
      </c>
      <c r="O118" s="14" t="s">
        <v>3504</v>
      </c>
      <c r="P118" s="14" t="s">
        <v>12071</v>
      </c>
      <c r="Q118" s="44" t="s">
        <v>8224</v>
      </c>
      <c r="R118" s="44" t="s">
        <v>8203</v>
      </c>
      <c r="S118" s="14">
        <v>20</v>
      </c>
      <c r="T118" s="5">
        <v>4455</v>
      </c>
      <c r="U118" s="5">
        <f t="shared" si="3"/>
        <v>89100</v>
      </c>
      <c r="V118" s="47">
        <f t="shared" si="4"/>
        <v>99792.000000000015</v>
      </c>
      <c r="W118" s="48"/>
      <c r="X118" s="49">
        <v>2017</v>
      </c>
      <c r="Y118" s="50" t="s">
        <v>3461</v>
      </c>
      <c r="Z118" s="51">
        <f t="shared" si="5"/>
        <v>247.5</v>
      </c>
      <c r="AA118" s="16">
        <f t="shared" si="5"/>
        <v>277.20000000000005</v>
      </c>
    </row>
    <row r="119" spans="2:27" ht="20.25" x14ac:dyDescent="0.3">
      <c r="B119" s="43" t="s">
        <v>185</v>
      </c>
      <c r="C119" s="14" t="s">
        <v>4521</v>
      </c>
      <c r="D119" s="14" t="s">
        <v>3646</v>
      </c>
      <c r="E119" s="14" t="s">
        <v>7445</v>
      </c>
      <c r="F119" s="14" t="s">
        <v>3647</v>
      </c>
      <c r="G119" s="14" t="s">
        <v>5634</v>
      </c>
      <c r="H119" s="44" t="s">
        <v>3466</v>
      </c>
      <c r="I119" s="45">
        <v>0</v>
      </c>
      <c r="J119" s="14">
        <v>150000000</v>
      </c>
      <c r="K119" s="14" t="s">
        <v>3458</v>
      </c>
      <c r="L119" s="46" t="s">
        <v>3504</v>
      </c>
      <c r="M119" s="14" t="s">
        <v>12072</v>
      </c>
      <c r="N119" s="14" t="s">
        <v>3833</v>
      </c>
      <c r="O119" s="14" t="s">
        <v>3504</v>
      </c>
      <c r="P119" s="14" t="s">
        <v>12071</v>
      </c>
      <c r="Q119" s="44" t="s">
        <v>8224</v>
      </c>
      <c r="R119" s="44" t="s">
        <v>8203</v>
      </c>
      <c r="S119" s="14">
        <v>200</v>
      </c>
      <c r="T119" s="5">
        <v>67</v>
      </c>
      <c r="U119" s="5">
        <f t="shared" si="3"/>
        <v>13400</v>
      </c>
      <c r="V119" s="47">
        <f t="shared" si="4"/>
        <v>15008.000000000002</v>
      </c>
      <c r="W119" s="48"/>
      <c r="X119" s="49">
        <v>2017</v>
      </c>
      <c r="Y119" s="50" t="s">
        <v>3461</v>
      </c>
      <c r="Z119" s="51">
        <f t="shared" si="5"/>
        <v>37.222222222222221</v>
      </c>
      <c r="AA119" s="16">
        <f t="shared" si="5"/>
        <v>41.688888888888897</v>
      </c>
    </row>
    <row r="120" spans="2:27" ht="20.25" x14ac:dyDescent="0.3">
      <c r="B120" s="43" t="s">
        <v>186</v>
      </c>
      <c r="C120" s="14" t="s">
        <v>4521</v>
      </c>
      <c r="D120" s="14" t="s">
        <v>3630</v>
      </c>
      <c r="E120" s="14" t="s">
        <v>7437</v>
      </c>
      <c r="F120" s="14" t="s">
        <v>3631</v>
      </c>
      <c r="G120" s="14" t="s">
        <v>5635</v>
      </c>
      <c r="H120" s="44" t="s">
        <v>3466</v>
      </c>
      <c r="I120" s="45">
        <v>0</v>
      </c>
      <c r="J120" s="14">
        <v>150000000</v>
      </c>
      <c r="K120" s="14" t="s">
        <v>3458</v>
      </c>
      <c r="L120" s="46" t="s">
        <v>3501</v>
      </c>
      <c r="M120" s="14" t="s">
        <v>12072</v>
      </c>
      <c r="N120" s="14" t="s">
        <v>3833</v>
      </c>
      <c r="O120" s="14" t="s">
        <v>3501</v>
      </c>
      <c r="P120" s="14" t="s">
        <v>12071</v>
      </c>
      <c r="Q120" s="44" t="s">
        <v>8224</v>
      </c>
      <c r="R120" s="44" t="s">
        <v>8203</v>
      </c>
      <c r="S120" s="14">
        <v>1500</v>
      </c>
      <c r="T120" s="5">
        <v>55</v>
      </c>
      <c r="U120" s="5">
        <f t="shared" si="3"/>
        <v>82500</v>
      </c>
      <c r="V120" s="47">
        <f t="shared" si="4"/>
        <v>92400.000000000015</v>
      </c>
      <c r="W120" s="48"/>
      <c r="X120" s="49">
        <v>2017</v>
      </c>
      <c r="Y120" s="50" t="s">
        <v>3461</v>
      </c>
      <c r="Z120" s="51">
        <f t="shared" si="5"/>
        <v>229.16666666666666</v>
      </c>
      <c r="AA120" s="16">
        <f t="shared" si="5"/>
        <v>256.66666666666669</v>
      </c>
    </row>
    <row r="121" spans="2:27" ht="20.25" x14ac:dyDescent="0.3">
      <c r="B121" s="43" t="s">
        <v>187</v>
      </c>
      <c r="C121" s="14" t="s">
        <v>4521</v>
      </c>
      <c r="D121" s="14" t="s">
        <v>3648</v>
      </c>
      <c r="E121" s="14" t="s">
        <v>7446</v>
      </c>
      <c r="F121" s="14" t="s">
        <v>3649</v>
      </c>
      <c r="G121" s="14" t="s">
        <v>5636</v>
      </c>
      <c r="H121" s="44" t="s">
        <v>3466</v>
      </c>
      <c r="I121" s="45">
        <v>0</v>
      </c>
      <c r="J121" s="14">
        <v>150000000</v>
      </c>
      <c r="K121" s="14" t="s">
        <v>3458</v>
      </c>
      <c r="L121" s="46" t="s">
        <v>3501</v>
      </c>
      <c r="M121" s="14" t="s">
        <v>12072</v>
      </c>
      <c r="N121" s="14" t="s">
        <v>3833</v>
      </c>
      <c r="O121" s="14" t="s">
        <v>3501</v>
      </c>
      <c r="P121" s="14" t="s">
        <v>12071</v>
      </c>
      <c r="Q121" s="44" t="s">
        <v>8224</v>
      </c>
      <c r="R121" s="44" t="s">
        <v>8203</v>
      </c>
      <c r="S121" s="14">
        <v>50</v>
      </c>
      <c r="T121" s="5">
        <v>2325</v>
      </c>
      <c r="U121" s="5">
        <f t="shared" si="3"/>
        <v>116250</v>
      </c>
      <c r="V121" s="47">
        <f t="shared" si="4"/>
        <v>130200.00000000001</v>
      </c>
      <c r="W121" s="48"/>
      <c r="X121" s="49">
        <v>2017</v>
      </c>
      <c r="Y121" s="50" t="s">
        <v>3461</v>
      </c>
      <c r="Z121" s="51">
        <f t="shared" si="5"/>
        <v>322.91666666666669</v>
      </c>
      <c r="AA121" s="16">
        <f t="shared" si="5"/>
        <v>361.66666666666669</v>
      </c>
    </row>
    <row r="122" spans="2:27" ht="20.25" x14ac:dyDescent="0.3">
      <c r="B122" s="43" t="s">
        <v>188</v>
      </c>
      <c r="C122" s="14" t="s">
        <v>4521</v>
      </c>
      <c r="D122" s="14" t="s">
        <v>3635</v>
      </c>
      <c r="E122" s="14" t="s">
        <v>3636</v>
      </c>
      <c r="F122" s="14" t="s">
        <v>3650</v>
      </c>
      <c r="G122" s="14" t="s">
        <v>5637</v>
      </c>
      <c r="H122" s="44" t="s">
        <v>3466</v>
      </c>
      <c r="I122" s="45">
        <v>0</v>
      </c>
      <c r="J122" s="14">
        <v>150000000</v>
      </c>
      <c r="K122" s="14" t="s">
        <v>3458</v>
      </c>
      <c r="L122" s="46" t="s">
        <v>3504</v>
      </c>
      <c r="M122" s="14" t="s">
        <v>12072</v>
      </c>
      <c r="N122" s="14" t="s">
        <v>3833</v>
      </c>
      <c r="O122" s="14" t="s">
        <v>3504</v>
      </c>
      <c r="P122" s="14" t="s">
        <v>12071</v>
      </c>
      <c r="Q122" s="44" t="s">
        <v>8224</v>
      </c>
      <c r="R122" s="44" t="s">
        <v>8203</v>
      </c>
      <c r="S122" s="14">
        <v>200</v>
      </c>
      <c r="T122" s="5">
        <v>700</v>
      </c>
      <c r="U122" s="5">
        <f t="shared" si="3"/>
        <v>140000</v>
      </c>
      <c r="V122" s="47">
        <f t="shared" si="4"/>
        <v>156800.00000000003</v>
      </c>
      <c r="W122" s="48"/>
      <c r="X122" s="49">
        <v>2017</v>
      </c>
      <c r="Y122" s="50" t="s">
        <v>3461</v>
      </c>
      <c r="Z122" s="51">
        <f t="shared" si="5"/>
        <v>388.88888888888891</v>
      </c>
      <c r="AA122" s="16">
        <f t="shared" si="5"/>
        <v>435.55555555555566</v>
      </c>
    </row>
    <row r="123" spans="2:27" ht="20.25" x14ac:dyDescent="0.3">
      <c r="B123" s="43" t="s">
        <v>189</v>
      </c>
      <c r="C123" s="14" t="s">
        <v>4521</v>
      </c>
      <c r="D123" s="14" t="s">
        <v>3651</v>
      </c>
      <c r="E123" s="14" t="s">
        <v>3652</v>
      </c>
      <c r="F123" s="14" t="s">
        <v>3653</v>
      </c>
      <c r="G123" s="14" t="s">
        <v>5638</v>
      </c>
      <c r="H123" s="44" t="s">
        <v>3466</v>
      </c>
      <c r="I123" s="45">
        <v>0</v>
      </c>
      <c r="J123" s="14">
        <v>150000000</v>
      </c>
      <c r="K123" s="14" t="s">
        <v>3458</v>
      </c>
      <c r="L123" s="46" t="s">
        <v>3501</v>
      </c>
      <c r="M123" s="14" t="s">
        <v>12072</v>
      </c>
      <c r="N123" s="14" t="s">
        <v>3833</v>
      </c>
      <c r="O123" s="14" t="s">
        <v>3501</v>
      </c>
      <c r="P123" s="14" t="s">
        <v>12071</v>
      </c>
      <c r="Q123" s="44" t="s">
        <v>8224</v>
      </c>
      <c r="R123" s="44" t="s">
        <v>8203</v>
      </c>
      <c r="S123" s="14">
        <v>70</v>
      </c>
      <c r="T123" s="5">
        <v>297</v>
      </c>
      <c r="U123" s="5">
        <f t="shared" si="3"/>
        <v>20790</v>
      </c>
      <c r="V123" s="47">
        <f t="shared" si="4"/>
        <v>23284.800000000003</v>
      </c>
      <c r="W123" s="48"/>
      <c r="X123" s="49">
        <v>2017</v>
      </c>
      <c r="Y123" s="50" t="s">
        <v>3461</v>
      </c>
      <c r="Z123" s="51">
        <f t="shared" si="5"/>
        <v>57.75</v>
      </c>
      <c r="AA123" s="16">
        <f t="shared" si="5"/>
        <v>64.680000000000007</v>
      </c>
    </row>
    <row r="124" spans="2:27" ht="20.25" x14ac:dyDescent="0.3">
      <c r="B124" s="43" t="s">
        <v>190</v>
      </c>
      <c r="C124" s="14" t="s">
        <v>4521</v>
      </c>
      <c r="D124" s="14" t="s">
        <v>3634</v>
      </c>
      <c r="E124" s="14" t="s">
        <v>3640</v>
      </c>
      <c r="F124" s="14" t="s">
        <v>3641</v>
      </c>
      <c r="G124" s="14" t="s">
        <v>5639</v>
      </c>
      <c r="H124" s="44" t="s">
        <v>3466</v>
      </c>
      <c r="I124" s="45">
        <v>0</v>
      </c>
      <c r="J124" s="14">
        <v>150000000</v>
      </c>
      <c r="K124" s="14" t="s">
        <v>3458</v>
      </c>
      <c r="L124" s="46" t="s">
        <v>3501</v>
      </c>
      <c r="M124" s="14" t="s">
        <v>12072</v>
      </c>
      <c r="N124" s="14" t="s">
        <v>3833</v>
      </c>
      <c r="O124" s="14" t="s">
        <v>3501</v>
      </c>
      <c r="P124" s="14" t="s">
        <v>12071</v>
      </c>
      <c r="Q124" s="44" t="s">
        <v>8224</v>
      </c>
      <c r="R124" s="44" t="s">
        <v>8203</v>
      </c>
      <c r="S124" s="14">
        <v>500</v>
      </c>
      <c r="T124" s="5">
        <v>72</v>
      </c>
      <c r="U124" s="5">
        <f t="shared" si="3"/>
        <v>36000</v>
      </c>
      <c r="V124" s="47">
        <f t="shared" si="4"/>
        <v>40320.000000000007</v>
      </c>
      <c r="W124" s="48"/>
      <c r="X124" s="49">
        <v>2017</v>
      </c>
      <c r="Y124" s="50" t="s">
        <v>3461</v>
      </c>
      <c r="Z124" s="51">
        <f t="shared" si="5"/>
        <v>100</v>
      </c>
      <c r="AA124" s="16">
        <f t="shared" si="5"/>
        <v>112.00000000000001</v>
      </c>
    </row>
    <row r="125" spans="2:27" ht="20.25" x14ac:dyDescent="0.3">
      <c r="B125" s="43" t="s">
        <v>191</v>
      </c>
      <c r="C125" s="14" t="s">
        <v>4521</v>
      </c>
      <c r="D125" s="14" t="s">
        <v>3654</v>
      </c>
      <c r="E125" s="14" t="s">
        <v>3655</v>
      </c>
      <c r="F125" s="14" t="s">
        <v>3656</v>
      </c>
      <c r="G125" s="14" t="s">
        <v>5640</v>
      </c>
      <c r="H125" s="44" t="s">
        <v>3466</v>
      </c>
      <c r="I125" s="45">
        <v>0</v>
      </c>
      <c r="J125" s="14">
        <v>150000000</v>
      </c>
      <c r="K125" s="14" t="s">
        <v>3458</v>
      </c>
      <c r="L125" s="46" t="s">
        <v>3501</v>
      </c>
      <c r="M125" s="14" t="s">
        <v>12072</v>
      </c>
      <c r="N125" s="14" t="s">
        <v>3833</v>
      </c>
      <c r="O125" s="14" t="s">
        <v>3501</v>
      </c>
      <c r="P125" s="14" t="s">
        <v>12071</v>
      </c>
      <c r="Q125" s="44" t="s">
        <v>8232</v>
      </c>
      <c r="R125" s="44" t="s">
        <v>5208</v>
      </c>
      <c r="S125" s="14">
        <v>200</v>
      </c>
      <c r="T125" s="5">
        <v>1964</v>
      </c>
      <c r="U125" s="5">
        <f t="shared" si="3"/>
        <v>392800</v>
      </c>
      <c r="V125" s="47">
        <f t="shared" si="4"/>
        <v>439936.00000000006</v>
      </c>
      <c r="W125" s="48"/>
      <c r="X125" s="49">
        <v>2017</v>
      </c>
      <c r="Y125" s="50" t="s">
        <v>3461</v>
      </c>
      <c r="Z125" s="51">
        <f t="shared" si="5"/>
        <v>1091.1111111111111</v>
      </c>
      <c r="AA125" s="16">
        <f t="shared" si="5"/>
        <v>1222.0444444444447</v>
      </c>
    </row>
    <row r="126" spans="2:27" ht="20.25" x14ac:dyDescent="0.3">
      <c r="B126" s="43" t="s">
        <v>192</v>
      </c>
      <c r="C126" s="14" t="s">
        <v>4521</v>
      </c>
      <c r="D126" s="14" t="s">
        <v>3657</v>
      </c>
      <c r="E126" s="14" t="s">
        <v>3655</v>
      </c>
      <c r="F126" s="14" t="s">
        <v>3658</v>
      </c>
      <c r="G126" s="14" t="s">
        <v>5641</v>
      </c>
      <c r="H126" s="44" t="s">
        <v>3466</v>
      </c>
      <c r="I126" s="45">
        <v>0</v>
      </c>
      <c r="J126" s="14">
        <v>150000000</v>
      </c>
      <c r="K126" s="14" t="s">
        <v>3458</v>
      </c>
      <c r="L126" s="46" t="s">
        <v>3501</v>
      </c>
      <c r="M126" s="14" t="s">
        <v>12072</v>
      </c>
      <c r="N126" s="14" t="s">
        <v>3833</v>
      </c>
      <c r="O126" s="14" t="s">
        <v>3501</v>
      </c>
      <c r="P126" s="14" t="s">
        <v>12071</v>
      </c>
      <c r="Q126" s="44" t="s">
        <v>8232</v>
      </c>
      <c r="R126" s="44" t="s">
        <v>5208</v>
      </c>
      <c r="S126" s="14">
        <v>2300</v>
      </c>
      <c r="T126" s="5">
        <v>1100</v>
      </c>
      <c r="U126" s="5">
        <f t="shared" si="3"/>
        <v>2530000</v>
      </c>
      <c r="V126" s="47">
        <f t="shared" si="4"/>
        <v>2833600.0000000005</v>
      </c>
      <c r="W126" s="48"/>
      <c r="X126" s="49">
        <v>2017</v>
      </c>
      <c r="Y126" s="50" t="s">
        <v>3461</v>
      </c>
      <c r="Z126" s="51">
        <f t="shared" si="5"/>
        <v>7027.7777777777774</v>
      </c>
      <c r="AA126" s="16">
        <f t="shared" si="5"/>
        <v>7871.1111111111122</v>
      </c>
    </row>
    <row r="127" spans="2:27" ht="20.25" x14ac:dyDescent="0.3">
      <c r="B127" s="43" t="s">
        <v>193</v>
      </c>
      <c r="C127" s="14" t="s">
        <v>4521</v>
      </c>
      <c r="D127" s="14" t="s">
        <v>3651</v>
      </c>
      <c r="E127" s="14" t="s">
        <v>3652</v>
      </c>
      <c r="F127" s="14" t="s">
        <v>3653</v>
      </c>
      <c r="G127" s="14" t="s">
        <v>5642</v>
      </c>
      <c r="H127" s="44" t="s">
        <v>3466</v>
      </c>
      <c r="I127" s="45">
        <v>0</v>
      </c>
      <c r="J127" s="14">
        <v>150000000</v>
      </c>
      <c r="K127" s="14" t="s">
        <v>3458</v>
      </c>
      <c r="L127" s="46" t="s">
        <v>3504</v>
      </c>
      <c r="M127" s="14" t="s">
        <v>12072</v>
      </c>
      <c r="N127" s="14" t="s">
        <v>3833</v>
      </c>
      <c r="O127" s="14" t="s">
        <v>3504</v>
      </c>
      <c r="P127" s="14" t="s">
        <v>12071</v>
      </c>
      <c r="Q127" s="44" t="s">
        <v>8224</v>
      </c>
      <c r="R127" s="44" t="s">
        <v>8203</v>
      </c>
      <c r="S127" s="14">
        <v>140</v>
      </c>
      <c r="T127" s="5">
        <v>297</v>
      </c>
      <c r="U127" s="5">
        <f t="shared" si="3"/>
        <v>41580</v>
      </c>
      <c r="V127" s="47">
        <f t="shared" si="4"/>
        <v>46569.600000000006</v>
      </c>
      <c r="W127" s="48"/>
      <c r="X127" s="49">
        <v>2017</v>
      </c>
      <c r="Y127" s="50" t="s">
        <v>3461</v>
      </c>
      <c r="Z127" s="51">
        <f t="shared" si="5"/>
        <v>115.5</v>
      </c>
      <c r="AA127" s="16">
        <f t="shared" si="5"/>
        <v>129.36000000000001</v>
      </c>
    </row>
    <row r="128" spans="2:27" ht="20.25" x14ac:dyDescent="0.3">
      <c r="B128" s="43" t="s">
        <v>194</v>
      </c>
      <c r="C128" s="14" t="s">
        <v>4521</v>
      </c>
      <c r="D128" s="14" t="s">
        <v>3659</v>
      </c>
      <c r="E128" s="14" t="s">
        <v>7421</v>
      </c>
      <c r="F128" s="14" t="s">
        <v>3660</v>
      </c>
      <c r="G128" s="14" t="s">
        <v>5643</v>
      </c>
      <c r="H128" s="44" t="s">
        <v>3466</v>
      </c>
      <c r="I128" s="45">
        <v>0</v>
      </c>
      <c r="J128" s="14">
        <v>150000000</v>
      </c>
      <c r="K128" s="14" t="s">
        <v>3458</v>
      </c>
      <c r="L128" s="46" t="s">
        <v>3504</v>
      </c>
      <c r="M128" s="14" t="s">
        <v>12072</v>
      </c>
      <c r="N128" s="14" t="s">
        <v>3833</v>
      </c>
      <c r="O128" s="14" t="s">
        <v>3504</v>
      </c>
      <c r="P128" s="14" t="s">
        <v>12071</v>
      </c>
      <c r="Q128" s="44" t="s">
        <v>8224</v>
      </c>
      <c r="R128" s="44" t="s">
        <v>8203</v>
      </c>
      <c r="S128" s="14">
        <v>160</v>
      </c>
      <c r="T128" s="5">
        <v>520</v>
      </c>
      <c r="U128" s="5">
        <f t="shared" si="3"/>
        <v>83200</v>
      </c>
      <c r="V128" s="47">
        <f t="shared" si="4"/>
        <v>93184.000000000015</v>
      </c>
      <c r="W128" s="48"/>
      <c r="X128" s="49">
        <v>2017</v>
      </c>
      <c r="Y128" s="50" t="s">
        <v>3461</v>
      </c>
      <c r="Z128" s="51">
        <f t="shared" si="5"/>
        <v>231.11111111111111</v>
      </c>
      <c r="AA128" s="16">
        <f t="shared" si="5"/>
        <v>258.84444444444449</v>
      </c>
    </row>
    <row r="129" spans="2:27" ht="20.25" x14ac:dyDescent="0.3">
      <c r="B129" s="43" t="s">
        <v>195</v>
      </c>
      <c r="C129" s="14" t="s">
        <v>4521</v>
      </c>
      <c r="D129" s="14" t="s">
        <v>3661</v>
      </c>
      <c r="E129" s="14" t="s">
        <v>3664</v>
      </c>
      <c r="F129" s="14" t="s">
        <v>3662</v>
      </c>
      <c r="G129" s="14" t="s">
        <v>5644</v>
      </c>
      <c r="H129" s="44" t="s">
        <v>3466</v>
      </c>
      <c r="I129" s="45">
        <v>0</v>
      </c>
      <c r="J129" s="14">
        <v>150000000</v>
      </c>
      <c r="K129" s="14" t="s">
        <v>3458</v>
      </c>
      <c r="L129" s="46" t="s">
        <v>3504</v>
      </c>
      <c r="M129" s="14" t="s">
        <v>12072</v>
      </c>
      <c r="N129" s="14" t="s">
        <v>3833</v>
      </c>
      <c r="O129" s="14" t="s">
        <v>3504</v>
      </c>
      <c r="P129" s="14" t="s">
        <v>12071</v>
      </c>
      <c r="Q129" s="44" t="s">
        <v>8232</v>
      </c>
      <c r="R129" s="44" t="s">
        <v>5208</v>
      </c>
      <c r="S129" s="14">
        <v>60</v>
      </c>
      <c r="T129" s="5">
        <v>297</v>
      </c>
      <c r="U129" s="5">
        <f t="shared" si="3"/>
        <v>17820</v>
      </c>
      <c r="V129" s="47">
        <f t="shared" si="4"/>
        <v>19958.400000000001</v>
      </c>
      <c r="W129" s="48"/>
      <c r="X129" s="49">
        <v>2017</v>
      </c>
      <c r="Y129" s="50" t="s">
        <v>3461</v>
      </c>
      <c r="Z129" s="51">
        <f t="shared" si="5"/>
        <v>49.5</v>
      </c>
      <c r="AA129" s="16">
        <f t="shared" si="5"/>
        <v>55.440000000000005</v>
      </c>
    </row>
    <row r="130" spans="2:27" ht="20.25" x14ac:dyDescent="0.3">
      <c r="B130" s="43" t="s">
        <v>196</v>
      </c>
      <c r="C130" s="14" t="s">
        <v>4521</v>
      </c>
      <c r="D130" s="14" t="s">
        <v>3663</v>
      </c>
      <c r="E130" s="14" t="s">
        <v>3664</v>
      </c>
      <c r="F130" s="14" t="s">
        <v>3665</v>
      </c>
      <c r="G130" s="14" t="s">
        <v>5645</v>
      </c>
      <c r="H130" s="44" t="s">
        <v>3466</v>
      </c>
      <c r="I130" s="45">
        <v>0</v>
      </c>
      <c r="J130" s="14">
        <v>150000000</v>
      </c>
      <c r="K130" s="14" t="s">
        <v>3458</v>
      </c>
      <c r="L130" s="46" t="s">
        <v>3504</v>
      </c>
      <c r="M130" s="14" t="s">
        <v>12072</v>
      </c>
      <c r="N130" s="14" t="s">
        <v>3833</v>
      </c>
      <c r="O130" s="14" t="s">
        <v>3504</v>
      </c>
      <c r="P130" s="14" t="s">
        <v>12071</v>
      </c>
      <c r="Q130" s="44" t="s">
        <v>8224</v>
      </c>
      <c r="R130" s="44" t="s">
        <v>8203</v>
      </c>
      <c r="S130" s="14">
        <v>60</v>
      </c>
      <c r="T130" s="5">
        <v>495</v>
      </c>
      <c r="U130" s="5">
        <f t="shared" si="3"/>
        <v>29700</v>
      </c>
      <c r="V130" s="47">
        <f t="shared" si="4"/>
        <v>33264</v>
      </c>
      <c r="W130" s="48"/>
      <c r="X130" s="49">
        <v>2017</v>
      </c>
      <c r="Y130" s="50" t="s">
        <v>3461</v>
      </c>
      <c r="Z130" s="51">
        <f t="shared" si="5"/>
        <v>82.5</v>
      </c>
      <c r="AA130" s="16">
        <f t="shared" si="5"/>
        <v>92.4</v>
      </c>
    </row>
    <row r="131" spans="2:27" ht="20.25" x14ac:dyDescent="0.3">
      <c r="B131" s="43" t="s">
        <v>197</v>
      </c>
      <c r="C131" s="14" t="s">
        <v>4521</v>
      </c>
      <c r="D131" s="14" t="s">
        <v>3630</v>
      </c>
      <c r="E131" s="14" t="s">
        <v>7437</v>
      </c>
      <c r="F131" s="14" t="s">
        <v>3631</v>
      </c>
      <c r="G131" s="14" t="s">
        <v>5646</v>
      </c>
      <c r="H131" s="44" t="s">
        <v>3466</v>
      </c>
      <c r="I131" s="45">
        <v>0</v>
      </c>
      <c r="J131" s="14">
        <v>150000000</v>
      </c>
      <c r="K131" s="14" t="s">
        <v>3458</v>
      </c>
      <c r="L131" s="46" t="s">
        <v>3504</v>
      </c>
      <c r="M131" s="14" t="s">
        <v>12072</v>
      </c>
      <c r="N131" s="14" t="s">
        <v>3833</v>
      </c>
      <c r="O131" s="14" t="s">
        <v>3504</v>
      </c>
      <c r="P131" s="14" t="s">
        <v>12071</v>
      </c>
      <c r="Q131" s="44" t="s">
        <v>8224</v>
      </c>
      <c r="R131" s="44" t="s">
        <v>8203</v>
      </c>
      <c r="S131" s="14">
        <v>1500</v>
      </c>
      <c r="T131" s="5">
        <v>51</v>
      </c>
      <c r="U131" s="5">
        <f t="shared" si="3"/>
        <v>76500</v>
      </c>
      <c r="V131" s="47">
        <f t="shared" si="4"/>
        <v>85680.000000000015</v>
      </c>
      <c r="W131" s="48"/>
      <c r="X131" s="49">
        <v>2017</v>
      </c>
      <c r="Y131" s="50" t="s">
        <v>3461</v>
      </c>
      <c r="Z131" s="51">
        <f t="shared" si="5"/>
        <v>212.5</v>
      </c>
      <c r="AA131" s="16">
        <f t="shared" si="5"/>
        <v>238.00000000000003</v>
      </c>
    </row>
    <row r="132" spans="2:27" ht="20.25" x14ac:dyDescent="0.3">
      <c r="B132" s="43" t="s">
        <v>198</v>
      </c>
      <c r="C132" s="14" t="s">
        <v>4521</v>
      </c>
      <c r="D132" s="14" t="s">
        <v>3666</v>
      </c>
      <c r="E132" s="14" t="s">
        <v>3667</v>
      </c>
      <c r="F132" s="14" t="s">
        <v>3668</v>
      </c>
      <c r="G132" s="14" t="s">
        <v>5647</v>
      </c>
      <c r="H132" s="44" t="s">
        <v>3466</v>
      </c>
      <c r="I132" s="45">
        <v>0</v>
      </c>
      <c r="J132" s="14">
        <v>150000000</v>
      </c>
      <c r="K132" s="14" t="s">
        <v>3458</v>
      </c>
      <c r="L132" s="46" t="s">
        <v>3504</v>
      </c>
      <c r="M132" s="14" t="s">
        <v>12072</v>
      </c>
      <c r="N132" s="14" t="s">
        <v>3833</v>
      </c>
      <c r="O132" s="14" t="s">
        <v>3504</v>
      </c>
      <c r="P132" s="14" t="s">
        <v>12071</v>
      </c>
      <c r="Q132" s="44" t="s">
        <v>8224</v>
      </c>
      <c r="R132" s="44" t="s">
        <v>8203</v>
      </c>
      <c r="S132" s="14">
        <v>100</v>
      </c>
      <c r="T132" s="5">
        <v>776</v>
      </c>
      <c r="U132" s="5">
        <f t="shared" si="3"/>
        <v>77600</v>
      </c>
      <c r="V132" s="47">
        <f t="shared" si="4"/>
        <v>86912.000000000015</v>
      </c>
      <c r="W132" s="48"/>
      <c r="X132" s="49">
        <v>2017</v>
      </c>
      <c r="Y132" s="50" t="s">
        <v>3461</v>
      </c>
      <c r="Z132" s="51">
        <f t="shared" si="5"/>
        <v>215.55555555555554</v>
      </c>
      <c r="AA132" s="16">
        <f t="shared" si="5"/>
        <v>241.42222222222227</v>
      </c>
    </row>
    <row r="133" spans="2:27" ht="20.25" x14ac:dyDescent="0.3">
      <c r="B133" s="43" t="s">
        <v>199</v>
      </c>
      <c r="C133" s="14" t="s">
        <v>4521</v>
      </c>
      <c r="D133" s="14" t="s">
        <v>3669</v>
      </c>
      <c r="E133" s="14" t="s">
        <v>7447</v>
      </c>
      <c r="F133" s="14" t="s">
        <v>7448</v>
      </c>
      <c r="G133" s="14" t="s">
        <v>5648</v>
      </c>
      <c r="H133" s="44" t="s">
        <v>3466</v>
      </c>
      <c r="I133" s="45">
        <v>0</v>
      </c>
      <c r="J133" s="14">
        <v>150000000</v>
      </c>
      <c r="K133" s="14" t="s">
        <v>3458</v>
      </c>
      <c r="L133" s="46" t="s">
        <v>3504</v>
      </c>
      <c r="M133" s="14" t="s">
        <v>12072</v>
      </c>
      <c r="N133" s="14" t="s">
        <v>3833</v>
      </c>
      <c r="O133" s="14" t="s">
        <v>3504</v>
      </c>
      <c r="P133" s="14" t="s">
        <v>12071</v>
      </c>
      <c r="Q133" s="44" t="s">
        <v>8224</v>
      </c>
      <c r="R133" s="44" t="s">
        <v>8203</v>
      </c>
      <c r="S133" s="14">
        <v>97</v>
      </c>
      <c r="T133" s="5">
        <v>227</v>
      </c>
      <c r="U133" s="5">
        <f t="shared" si="3"/>
        <v>22019</v>
      </c>
      <c r="V133" s="47">
        <f t="shared" si="4"/>
        <v>24661.280000000002</v>
      </c>
      <c r="W133" s="48"/>
      <c r="X133" s="49">
        <v>2017</v>
      </c>
      <c r="Y133" s="50" t="s">
        <v>3461</v>
      </c>
      <c r="Z133" s="51">
        <f t="shared" si="5"/>
        <v>61.163888888888891</v>
      </c>
      <c r="AA133" s="16">
        <f t="shared" si="5"/>
        <v>68.503555555555565</v>
      </c>
    </row>
    <row r="134" spans="2:27" ht="20.25" x14ac:dyDescent="0.3">
      <c r="B134" s="43" t="s">
        <v>200</v>
      </c>
      <c r="C134" s="14" t="s">
        <v>4521</v>
      </c>
      <c r="D134" s="14" t="s">
        <v>3670</v>
      </c>
      <c r="E134" s="14" t="s">
        <v>7449</v>
      </c>
      <c r="F134" s="14" t="s">
        <v>3671</v>
      </c>
      <c r="G134" s="14" t="s">
        <v>5649</v>
      </c>
      <c r="H134" s="44" t="s">
        <v>3466</v>
      </c>
      <c r="I134" s="45">
        <v>0</v>
      </c>
      <c r="J134" s="14">
        <v>150000000</v>
      </c>
      <c r="K134" s="14" t="s">
        <v>3458</v>
      </c>
      <c r="L134" s="46" t="s">
        <v>3504</v>
      </c>
      <c r="M134" s="14" t="s">
        <v>12072</v>
      </c>
      <c r="N134" s="14" t="s">
        <v>3833</v>
      </c>
      <c r="O134" s="14" t="s">
        <v>3504</v>
      </c>
      <c r="P134" s="14" t="s">
        <v>12071</v>
      </c>
      <c r="Q134" s="44" t="s">
        <v>8224</v>
      </c>
      <c r="R134" s="44" t="s">
        <v>8203</v>
      </c>
      <c r="S134" s="14">
        <v>100</v>
      </c>
      <c r="T134" s="5">
        <v>1165</v>
      </c>
      <c r="U134" s="5">
        <f t="shared" si="3"/>
        <v>116500</v>
      </c>
      <c r="V134" s="47">
        <f t="shared" si="4"/>
        <v>130480.00000000001</v>
      </c>
      <c r="W134" s="48"/>
      <c r="X134" s="49">
        <v>2017</v>
      </c>
      <c r="Y134" s="50" t="s">
        <v>3461</v>
      </c>
      <c r="Z134" s="51">
        <f t="shared" si="5"/>
        <v>323.61111111111109</v>
      </c>
      <c r="AA134" s="16">
        <f t="shared" si="5"/>
        <v>362.44444444444446</v>
      </c>
    </row>
    <row r="135" spans="2:27" ht="20.25" x14ac:dyDescent="0.3">
      <c r="B135" s="43" t="s">
        <v>201</v>
      </c>
      <c r="C135" s="14" t="s">
        <v>4521</v>
      </c>
      <c r="D135" s="14" t="s">
        <v>3672</v>
      </c>
      <c r="E135" s="14" t="s">
        <v>7450</v>
      </c>
      <c r="F135" s="14" t="s">
        <v>7451</v>
      </c>
      <c r="G135" s="14" t="s">
        <v>5650</v>
      </c>
      <c r="H135" s="44" t="s">
        <v>3466</v>
      </c>
      <c r="I135" s="45">
        <v>0</v>
      </c>
      <c r="J135" s="14">
        <v>150000000</v>
      </c>
      <c r="K135" s="14" t="s">
        <v>3458</v>
      </c>
      <c r="L135" s="46" t="s">
        <v>3504</v>
      </c>
      <c r="M135" s="14" t="s">
        <v>12072</v>
      </c>
      <c r="N135" s="14" t="s">
        <v>3833</v>
      </c>
      <c r="O135" s="14" t="s">
        <v>3504</v>
      </c>
      <c r="P135" s="14" t="s">
        <v>12071</v>
      </c>
      <c r="Q135" s="44" t="s">
        <v>8224</v>
      </c>
      <c r="R135" s="44" t="s">
        <v>8203</v>
      </c>
      <c r="S135" s="14">
        <v>200</v>
      </c>
      <c r="T135" s="5">
        <v>15</v>
      </c>
      <c r="U135" s="5">
        <f t="shared" si="3"/>
        <v>3000</v>
      </c>
      <c r="V135" s="47">
        <f t="shared" si="4"/>
        <v>3360.0000000000005</v>
      </c>
      <c r="W135" s="48"/>
      <c r="X135" s="49">
        <v>2017</v>
      </c>
      <c r="Y135" s="50" t="s">
        <v>3461</v>
      </c>
      <c r="Z135" s="51">
        <f t="shared" si="5"/>
        <v>8.3333333333333339</v>
      </c>
      <c r="AA135" s="16">
        <f t="shared" si="5"/>
        <v>9.3333333333333339</v>
      </c>
    </row>
    <row r="136" spans="2:27" ht="20.25" x14ac:dyDescent="0.3">
      <c r="B136" s="43" t="s">
        <v>202</v>
      </c>
      <c r="C136" s="14" t="s">
        <v>4521</v>
      </c>
      <c r="D136" s="14" t="s">
        <v>3680</v>
      </c>
      <c r="E136" s="14" t="s">
        <v>7452</v>
      </c>
      <c r="F136" s="14" t="s">
        <v>3681</v>
      </c>
      <c r="G136" s="14" t="s">
        <v>5651</v>
      </c>
      <c r="H136" s="44" t="s">
        <v>3466</v>
      </c>
      <c r="I136" s="45">
        <v>0</v>
      </c>
      <c r="J136" s="14">
        <v>150000000</v>
      </c>
      <c r="K136" s="14" t="s">
        <v>3458</v>
      </c>
      <c r="L136" s="46" t="s">
        <v>3460</v>
      </c>
      <c r="M136" s="14" t="s">
        <v>12072</v>
      </c>
      <c r="N136" s="14" t="s">
        <v>3833</v>
      </c>
      <c r="O136" s="14" t="s">
        <v>3460</v>
      </c>
      <c r="P136" s="14" t="s">
        <v>12071</v>
      </c>
      <c r="Q136" s="44" t="s">
        <v>8233</v>
      </c>
      <c r="R136" s="44" t="s">
        <v>8150</v>
      </c>
      <c r="S136" s="14">
        <v>11000</v>
      </c>
      <c r="T136" s="5" t="s">
        <v>3682</v>
      </c>
      <c r="U136" s="5">
        <f t="shared" si="3"/>
        <v>440000</v>
      </c>
      <c r="V136" s="47">
        <f t="shared" si="4"/>
        <v>492800.00000000006</v>
      </c>
      <c r="W136" s="48"/>
      <c r="X136" s="49">
        <v>2017</v>
      </c>
      <c r="Y136" s="50" t="s">
        <v>3461</v>
      </c>
      <c r="Z136" s="51">
        <f t="shared" si="5"/>
        <v>1222.2222222222222</v>
      </c>
      <c r="AA136" s="16">
        <f t="shared" si="5"/>
        <v>1368.8888888888891</v>
      </c>
    </row>
    <row r="137" spans="2:27" ht="20.25" x14ac:dyDescent="0.3">
      <c r="B137" s="43" t="s">
        <v>203</v>
      </c>
      <c r="C137" s="14" t="s">
        <v>4521</v>
      </c>
      <c r="D137" s="14" t="s">
        <v>3683</v>
      </c>
      <c r="E137" s="14" t="s">
        <v>7452</v>
      </c>
      <c r="F137" s="14" t="s">
        <v>3684</v>
      </c>
      <c r="G137" s="14" t="s">
        <v>5652</v>
      </c>
      <c r="H137" s="44" t="s">
        <v>3457</v>
      </c>
      <c r="I137" s="45">
        <v>0</v>
      </c>
      <c r="J137" s="14">
        <v>150000000</v>
      </c>
      <c r="K137" s="14" t="s">
        <v>3458</v>
      </c>
      <c r="L137" s="46" t="s">
        <v>3460</v>
      </c>
      <c r="M137" s="14" t="s">
        <v>12072</v>
      </c>
      <c r="N137" s="14" t="s">
        <v>3833</v>
      </c>
      <c r="O137" s="14" t="s">
        <v>3460</v>
      </c>
      <c r="P137" s="14" t="s">
        <v>12071</v>
      </c>
      <c r="Q137" s="44" t="s">
        <v>8233</v>
      </c>
      <c r="R137" s="44" t="s">
        <v>8150</v>
      </c>
      <c r="S137" s="14">
        <v>167685</v>
      </c>
      <c r="T137" s="5">
        <v>75</v>
      </c>
      <c r="U137" s="5">
        <f t="shared" si="3"/>
        <v>12576375</v>
      </c>
      <c r="V137" s="47">
        <f t="shared" si="4"/>
        <v>14085540.000000002</v>
      </c>
      <c r="W137" s="48"/>
      <c r="X137" s="49">
        <v>2017</v>
      </c>
      <c r="Y137" s="50" t="s">
        <v>3461</v>
      </c>
      <c r="Z137" s="51">
        <f t="shared" si="5"/>
        <v>34934.375</v>
      </c>
      <c r="AA137" s="16">
        <f t="shared" si="5"/>
        <v>39126.500000000007</v>
      </c>
    </row>
    <row r="138" spans="2:27" ht="20.25" x14ac:dyDescent="0.3">
      <c r="B138" s="43" t="s">
        <v>204</v>
      </c>
      <c r="C138" s="14" t="s">
        <v>4521</v>
      </c>
      <c r="D138" s="14" t="s">
        <v>3685</v>
      </c>
      <c r="E138" s="14" t="s">
        <v>7452</v>
      </c>
      <c r="F138" s="14" t="s">
        <v>3686</v>
      </c>
      <c r="G138" s="14" t="s">
        <v>5653</v>
      </c>
      <c r="H138" s="44" t="s">
        <v>3466</v>
      </c>
      <c r="I138" s="45">
        <v>0</v>
      </c>
      <c r="J138" s="14">
        <v>150000000</v>
      </c>
      <c r="K138" s="14" t="s">
        <v>3458</v>
      </c>
      <c r="L138" s="46" t="s">
        <v>3460</v>
      </c>
      <c r="M138" s="14" t="s">
        <v>12072</v>
      </c>
      <c r="N138" s="14" t="s">
        <v>3833</v>
      </c>
      <c r="O138" s="14" t="s">
        <v>3460</v>
      </c>
      <c r="P138" s="14" t="s">
        <v>12071</v>
      </c>
      <c r="Q138" s="44" t="s">
        <v>8233</v>
      </c>
      <c r="R138" s="44" t="s">
        <v>8150</v>
      </c>
      <c r="S138" s="14">
        <v>3444</v>
      </c>
      <c r="T138" s="5" t="s">
        <v>3550</v>
      </c>
      <c r="U138" s="5">
        <f t="shared" si="3"/>
        <v>1722000</v>
      </c>
      <c r="V138" s="47">
        <f t="shared" si="4"/>
        <v>1928640.0000000002</v>
      </c>
      <c r="W138" s="48"/>
      <c r="X138" s="49">
        <v>2017</v>
      </c>
      <c r="Y138" s="50" t="s">
        <v>3461</v>
      </c>
      <c r="Z138" s="51">
        <f t="shared" si="5"/>
        <v>4783.333333333333</v>
      </c>
      <c r="AA138" s="16">
        <f t="shared" si="5"/>
        <v>5357.3333333333339</v>
      </c>
    </row>
    <row r="139" spans="2:27" ht="20.25" x14ac:dyDescent="0.3">
      <c r="B139" s="43" t="s">
        <v>205</v>
      </c>
      <c r="C139" s="14" t="s">
        <v>4521</v>
      </c>
      <c r="D139" s="14" t="s">
        <v>5518</v>
      </c>
      <c r="E139" s="14" t="s">
        <v>7453</v>
      </c>
      <c r="F139" s="14" t="s">
        <v>3687</v>
      </c>
      <c r="G139" s="14" t="s">
        <v>5654</v>
      </c>
      <c r="H139" s="44" t="s">
        <v>3466</v>
      </c>
      <c r="I139" s="45">
        <v>0</v>
      </c>
      <c r="J139" s="14">
        <v>150000000</v>
      </c>
      <c r="K139" s="14" t="s">
        <v>3458</v>
      </c>
      <c r="L139" s="46" t="s">
        <v>3688</v>
      </c>
      <c r="M139" s="14" t="s">
        <v>12072</v>
      </c>
      <c r="N139" s="14" t="s">
        <v>3833</v>
      </c>
      <c r="O139" s="14" t="s">
        <v>3688</v>
      </c>
      <c r="P139" s="14" t="s">
        <v>12071</v>
      </c>
      <c r="Q139" s="44" t="s">
        <v>8224</v>
      </c>
      <c r="R139" s="44" t="s">
        <v>8203</v>
      </c>
      <c r="S139" s="14">
        <v>230</v>
      </c>
      <c r="T139" s="5">
        <v>1500</v>
      </c>
      <c r="U139" s="5">
        <f t="shared" si="3"/>
        <v>345000</v>
      </c>
      <c r="V139" s="47">
        <f t="shared" si="4"/>
        <v>386400.00000000006</v>
      </c>
      <c r="W139" s="48"/>
      <c r="X139" s="49">
        <v>2017</v>
      </c>
      <c r="Y139" s="50" t="s">
        <v>3461</v>
      </c>
      <c r="Z139" s="51">
        <f t="shared" si="5"/>
        <v>958.33333333333337</v>
      </c>
      <c r="AA139" s="16">
        <f t="shared" si="5"/>
        <v>1073.3333333333335</v>
      </c>
    </row>
    <row r="140" spans="2:27" ht="20.25" x14ac:dyDescent="0.3">
      <c r="B140" s="43" t="s">
        <v>206</v>
      </c>
      <c r="C140" s="14" t="s">
        <v>4521</v>
      </c>
      <c r="D140" s="14" t="s">
        <v>3689</v>
      </c>
      <c r="E140" s="14" t="s">
        <v>7453</v>
      </c>
      <c r="F140" s="14" t="s">
        <v>3690</v>
      </c>
      <c r="G140" s="14" t="s">
        <v>5655</v>
      </c>
      <c r="H140" s="44" t="s">
        <v>3466</v>
      </c>
      <c r="I140" s="45">
        <v>0</v>
      </c>
      <c r="J140" s="14">
        <v>150000000</v>
      </c>
      <c r="K140" s="14" t="s">
        <v>3458</v>
      </c>
      <c r="L140" s="46" t="s">
        <v>3688</v>
      </c>
      <c r="M140" s="14" t="s">
        <v>12072</v>
      </c>
      <c r="N140" s="14" t="s">
        <v>3833</v>
      </c>
      <c r="O140" s="14" t="s">
        <v>3688</v>
      </c>
      <c r="P140" s="14" t="s">
        <v>12071</v>
      </c>
      <c r="Q140" s="44" t="s">
        <v>8224</v>
      </c>
      <c r="R140" s="44" t="s">
        <v>8203</v>
      </c>
      <c r="S140" s="14">
        <v>130</v>
      </c>
      <c r="T140" s="5">
        <v>3000</v>
      </c>
      <c r="U140" s="5">
        <f t="shared" si="3"/>
        <v>390000</v>
      </c>
      <c r="V140" s="47">
        <f t="shared" si="4"/>
        <v>436800.00000000006</v>
      </c>
      <c r="W140" s="48"/>
      <c r="X140" s="49">
        <v>2017</v>
      </c>
      <c r="Y140" s="50" t="s">
        <v>3461</v>
      </c>
      <c r="Z140" s="51">
        <f t="shared" si="5"/>
        <v>1083.3333333333333</v>
      </c>
      <c r="AA140" s="16">
        <f t="shared" si="5"/>
        <v>1213.3333333333335</v>
      </c>
    </row>
    <row r="141" spans="2:27" ht="20.25" x14ac:dyDescent="0.3">
      <c r="B141" s="43" t="s">
        <v>207</v>
      </c>
      <c r="C141" s="14" t="s">
        <v>4521</v>
      </c>
      <c r="D141" s="14" t="s">
        <v>3691</v>
      </c>
      <c r="E141" s="14" t="s">
        <v>7454</v>
      </c>
      <c r="F141" s="14" t="s">
        <v>3692</v>
      </c>
      <c r="G141" s="14" t="s">
        <v>5656</v>
      </c>
      <c r="H141" s="44" t="s">
        <v>3466</v>
      </c>
      <c r="I141" s="45">
        <v>0</v>
      </c>
      <c r="J141" s="14">
        <v>150000000</v>
      </c>
      <c r="K141" s="14" t="s">
        <v>3458</v>
      </c>
      <c r="L141" s="46" t="s">
        <v>3688</v>
      </c>
      <c r="M141" s="14" t="s">
        <v>12072</v>
      </c>
      <c r="N141" s="14" t="s">
        <v>3833</v>
      </c>
      <c r="O141" s="14" t="s">
        <v>3688</v>
      </c>
      <c r="P141" s="14" t="s">
        <v>12071</v>
      </c>
      <c r="Q141" s="44" t="s">
        <v>8224</v>
      </c>
      <c r="R141" s="44" t="s">
        <v>8203</v>
      </c>
      <c r="S141" s="14">
        <v>210</v>
      </c>
      <c r="T141" s="5">
        <v>1500</v>
      </c>
      <c r="U141" s="5">
        <f t="shared" ref="U141:U198" si="6">S141*T141</f>
        <v>315000</v>
      </c>
      <c r="V141" s="47">
        <f t="shared" ref="V141:V198" si="7">U141*1.12</f>
        <v>352800.00000000006</v>
      </c>
      <c r="W141" s="48"/>
      <c r="X141" s="49">
        <v>2017</v>
      </c>
      <c r="Y141" s="50" t="s">
        <v>3461</v>
      </c>
      <c r="Z141" s="51">
        <f t="shared" ref="Z141:AA198" si="8">U141/360</f>
        <v>875</v>
      </c>
      <c r="AA141" s="16">
        <f t="shared" si="8"/>
        <v>980.00000000000011</v>
      </c>
    </row>
    <row r="142" spans="2:27" ht="20.25" x14ac:dyDescent="0.3">
      <c r="B142" s="43" t="s">
        <v>208</v>
      </c>
      <c r="C142" s="14" t="s">
        <v>4521</v>
      </c>
      <c r="D142" s="14" t="s">
        <v>3693</v>
      </c>
      <c r="E142" s="14" t="s">
        <v>7454</v>
      </c>
      <c r="F142" s="14" t="s">
        <v>3694</v>
      </c>
      <c r="G142" s="14" t="s">
        <v>5657</v>
      </c>
      <c r="H142" s="44" t="s">
        <v>3466</v>
      </c>
      <c r="I142" s="45">
        <v>0</v>
      </c>
      <c r="J142" s="14">
        <v>150000000</v>
      </c>
      <c r="K142" s="14" t="s">
        <v>3458</v>
      </c>
      <c r="L142" s="46" t="s">
        <v>3688</v>
      </c>
      <c r="M142" s="14" t="s">
        <v>12072</v>
      </c>
      <c r="N142" s="14" t="s">
        <v>3833</v>
      </c>
      <c r="O142" s="14" t="s">
        <v>3688</v>
      </c>
      <c r="P142" s="14" t="s">
        <v>12071</v>
      </c>
      <c r="Q142" s="44" t="s">
        <v>8224</v>
      </c>
      <c r="R142" s="44" t="s">
        <v>8203</v>
      </c>
      <c r="S142" s="14">
        <v>28</v>
      </c>
      <c r="T142" s="5">
        <v>5000</v>
      </c>
      <c r="U142" s="5">
        <f t="shared" si="6"/>
        <v>140000</v>
      </c>
      <c r="V142" s="47">
        <f t="shared" si="7"/>
        <v>156800.00000000003</v>
      </c>
      <c r="W142" s="48"/>
      <c r="X142" s="49">
        <v>2017</v>
      </c>
      <c r="Y142" s="50" t="s">
        <v>3461</v>
      </c>
      <c r="Z142" s="51">
        <f t="shared" si="8"/>
        <v>388.88888888888891</v>
      </c>
      <c r="AA142" s="16">
        <f t="shared" si="8"/>
        <v>435.55555555555566</v>
      </c>
    </row>
    <row r="143" spans="2:27" ht="20.25" x14ac:dyDescent="0.3">
      <c r="B143" s="43" t="s">
        <v>209</v>
      </c>
      <c r="C143" s="14" t="s">
        <v>4521</v>
      </c>
      <c r="D143" s="14" t="s">
        <v>3695</v>
      </c>
      <c r="E143" s="14" t="s">
        <v>3696</v>
      </c>
      <c r="F143" s="14" t="s">
        <v>3697</v>
      </c>
      <c r="G143" s="14" t="s">
        <v>5658</v>
      </c>
      <c r="H143" s="44" t="s">
        <v>3466</v>
      </c>
      <c r="I143" s="45">
        <v>0</v>
      </c>
      <c r="J143" s="14">
        <v>150000000</v>
      </c>
      <c r="K143" s="14" t="s">
        <v>3458</v>
      </c>
      <c r="L143" s="46" t="s">
        <v>3688</v>
      </c>
      <c r="M143" s="14" t="s">
        <v>12072</v>
      </c>
      <c r="N143" s="14" t="s">
        <v>3833</v>
      </c>
      <c r="O143" s="14" t="s">
        <v>3688</v>
      </c>
      <c r="P143" s="14" t="s">
        <v>12071</v>
      </c>
      <c r="Q143" s="44" t="s">
        <v>8224</v>
      </c>
      <c r="R143" s="44" t="s">
        <v>8203</v>
      </c>
      <c r="S143" s="14">
        <v>5</v>
      </c>
      <c r="T143" s="5">
        <v>11200</v>
      </c>
      <c r="U143" s="5">
        <f t="shared" si="6"/>
        <v>56000</v>
      </c>
      <c r="V143" s="47">
        <f t="shared" si="7"/>
        <v>62720.000000000007</v>
      </c>
      <c r="W143" s="48"/>
      <c r="X143" s="49">
        <v>2017</v>
      </c>
      <c r="Y143" s="50" t="s">
        <v>3461</v>
      </c>
      <c r="Z143" s="51">
        <f t="shared" si="8"/>
        <v>155.55555555555554</v>
      </c>
      <c r="AA143" s="16">
        <f t="shared" si="8"/>
        <v>174.22222222222223</v>
      </c>
    </row>
    <row r="144" spans="2:27" ht="20.25" x14ac:dyDescent="0.3">
      <c r="B144" s="43" t="s">
        <v>210</v>
      </c>
      <c r="C144" s="14" t="s">
        <v>4521</v>
      </c>
      <c r="D144" s="14" t="s">
        <v>3698</v>
      </c>
      <c r="E144" s="14" t="s">
        <v>4075</v>
      </c>
      <c r="F144" s="14" t="s">
        <v>3699</v>
      </c>
      <c r="G144" s="14" t="s">
        <v>5659</v>
      </c>
      <c r="H144" s="44" t="s">
        <v>3466</v>
      </c>
      <c r="I144" s="45">
        <v>0</v>
      </c>
      <c r="J144" s="14">
        <v>150000000</v>
      </c>
      <c r="K144" s="14" t="s">
        <v>3458</v>
      </c>
      <c r="L144" s="46" t="s">
        <v>3688</v>
      </c>
      <c r="M144" s="14" t="s">
        <v>12072</v>
      </c>
      <c r="N144" s="14" t="s">
        <v>3833</v>
      </c>
      <c r="O144" s="14" t="s">
        <v>3688</v>
      </c>
      <c r="P144" s="14" t="s">
        <v>12071</v>
      </c>
      <c r="Q144" s="44" t="s">
        <v>8224</v>
      </c>
      <c r="R144" s="44" t="s">
        <v>8203</v>
      </c>
      <c r="S144" s="14">
        <v>700</v>
      </c>
      <c r="T144" s="5">
        <v>500</v>
      </c>
      <c r="U144" s="5">
        <f t="shared" si="6"/>
        <v>350000</v>
      </c>
      <c r="V144" s="47">
        <f t="shared" si="7"/>
        <v>392000.00000000006</v>
      </c>
      <c r="W144" s="48"/>
      <c r="X144" s="49">
        <v>2017</v>
      </c>
      <c r="Y144" s="50" t="s">
        <v>3461</v>
      </c>
      <c r="Z144" s="51">
        <f t="shared" si="8"/>
        <v>972.22222222222217</v>
      </c>
      <c r="AA144" s="16">
        <f t="shared" si="8"/>
        <v>1088.8888888888891</v>
      </c>
    </row>
    <row r="145" spans="2:27" ht="20.25" x14ac:dyDescent="0.3">
      <c r="B145" s="43" t="s">
        <v>211</v>
      </c>
      <c r="C145" s="14" t="s">
        <v>4521</v>
      </c>
      <c r="D145" s="14" t="s">
        <v>3700</v>
      </c>
      <c r="E145" s="14" t="s">
        <v>7455</v>
      </c>
      <c r="F145" s="14" t="s">
        <v>3701</v>
      </c>
      <c r="G145" s="14" t="s">
        <v>5660</v>
      </c>
      <c r="H145" s="44" t="s">
        <v>3466</v>
      </c>
      <c r="I145" s="45">
        <v>0</v>
      </c>
      <c r="J145" s="14">
        <v>150000000</v>
      </c>
      <c r="K145" s="14" t="s">
        <v>3458</v>
      </c>
      <c r="L145" s="46" t="s">
        <v>3471</v>
      </c>
      <c r="M145" s="14" t="s">
        <v>12072</v>
      </c>
      <c r="N145" s="14" t="s">
        <v>3833</v>
      </c>
      <c r="O145" s="14" t="s">
        <v>3471</v>
      </c>
      <c r="P145" s="14" t="s">
        <v>12071</v>
      </c>
      <c r="Q145" s="44" t="s">
        <v>8224</v>
      </c>
      <c r="R145" s="44" t="s">
        <v>8203</v>
      </c>
      <c r="S145" s="14">
        <v>80</v>
      </c>
      <c r="T145" s="5">
        <v>23000</v>
      </c>
      <c r="U145" s="5">
        <f t="shared" si="6"/>
        <v>1840000</v>
      </c>
      <c r="V145" s="47">
        <f t="shared" si="7"/>
        <v>2060800.0000000002</v>
      </c>
      <c r="W145" s="48"/>
      <c r="X145" s="49">
        <v>2017</v>
      </c>
      <c r="Y145" s="50" t="s">
        <v>3461</v>
      </c>
      <c r="Z145" s="51">
        <f t="shared" si="8"/>
        <v>5111.1111111111113</v>
      </c>
      <c r="AA145" s="16">
        <f t="shared" si="8"/>
        <v>5724.4444444444453</v>
      </c>
    </row>
    <row r="146" spans="2:27" ht="20.25" x14ac:dyDescent="0.3">
      <c r="B146" s="43" t="s">
        <v>212</v>
      </c>
      <c r="C146" s="14" t="s">
        <v>4521</v>
      </c>
      <c r="D146" s="14" t="s">
        <v>3702</v>
      </c>
      <c r="E146" s="14" t="s">
        <v>3758</v>
      </c>
      <c r="F146" s="14" t="s">
        <v>3703</v>
      </c>
      <c r="G146" s="14" t="s">
        <v>5661</v>
      </c>
      <c r="H146" s="44" t="s">
        <v>3466</v>
      </c>
      <c r="I146" s="45">
        <v>0</v>
      </c>
      <c r="J146" s="14">
        <v>150000000</v>
      </c>
      <c r="K146" s="14" t="s">
        <v>3458</v>
      </c>
      <c r="L146" s="46" t="s">
        <v>3468</v>
      </c>
      <c r="M146" s="14" t="s">
        <v>12072</v>
      </c>
      <c r="N146" s="14" t="s">
        <v>3833</v>
      </c>
      <c r="O146" s="14" t="s">
        <v>3468</v>
      </c>
      <c r="P146" s="14" t="s">
        <v>12071</v>
      </c>
      <c r="Q146" s="44" t="s">
        <v>8224</v>
      </c>
      <c r="R146" s="44" t="s">
        <v>8203</v>
      </c>
      <c r="S146" s="14">
        <v>50</v>
      </c>
      <c r="T146" s="5">
        <v>7524</v>
      </c>
      <c r="U146" s="5">
        <f t="shared" si="6"/>
        <v>376200</v>
      </c>
      <c r="V146" s="47">
        <f t="shared" si="7"/>
        <v>421344.00000000006</v>
      </c>
      <c r="W146" s="48"/>
      <c r="X146" s="49">
        <v>2017</v>
      </c>
      <c r="Y146" s="50" t="s">
        <v>3461</v>
      </c>
      <c r="Z146" s="51">
        <f t="shared" si="8"/>
        <v>1045</v>
      </c>
      <c r="AA146" s="16">
        <f t="shared" si="8"/>
        <v>1170.4000000000001</v>
      </c>
    </row>
    <row r="147" spans="2:27" ht="20.25" x14ac:dyDescent="0.3">
      <c r="B147" s="43" t="s">
        <v>213</v>
      </c>
      <c r="C147" s="14" t="s">
        <v>4521</v>
      </c>
      <c r="D147" s="14" t="s">
        <v>7349</v>
      </c>
      <c r="E147" s="14" t="s">
        <v>7456</v>
      </c>
      <c r="F147" s="14" t="s">
        <v>3704</v>
      </c>
      <c r="G147" s="14" t="s">
        <v>5662</v>
      </c>
      <c r="H147" s="44" t="s">
        <v>3466</v>
      </c>
      <c r="I147" s="45">
        <v>0</v>
      </c>
      <c r="J147" s="14">
        <v>150000000</v>
      </c>
      <c r="K147" s="14" t="s">
        <v>3458</v>
      </c>
      <c r="L147" s="46" t="s">
        <v>3468</v>
      </c>
      <c r="M147" s="14" t="s">
        <v>12072</v>
      </c>
      <c r="N147" s="14" t="s">
        <v>3833</v>
      </c>
      <c r="O147" s="14" t="s">
        <v>3468</v>
      </c>
      <c r="P147" s="14" t="s">
        <v>12071</v>
      </c>
      <c r="Q147" s="44" t="s">
        <v>8224</v>
      </c>
      <c r="R147" s="44" t="s">
        <v>8203</v>
      </c>
      <c r="S147" s="14">
        <v>30</v>
      </c>
      <c r="T147" s="5">
        <v>15000</v>
      </c>
      <c r="U147" s="5">
        <f t="shared" si="6"/>
        <v>450000</v>
      </c>
      <c r="V147" s="47">
        <f t="shared" si="7"/>
        <v>504000.00000000006</v>
      </c>
      <c r="W147" s="48"/>
      <c r="X147" s="49">
        <v>2017</v>
      </c>
      <c r="Y147" s="50" t="s">
        <v>3461</v>
      </c>
      <c r="Z147" s="51">
        <f t="shared" si="8"/>
        <v>1250</v>
      </c>
      <c r="AA147" s="16">
        <f t="shared" si="8"/>
        <v>1400.0000000000002</v>
      </c>
    </row>
    <row r="148" spans="2:27" ht="20.25" x14ac:dyDescent="0.3">
      <c r="B148" s="43" t="s">
        <v>214</v>
      </c>
      <c r="C148" s="14" t="s">
        <v>4521</v>
      </c>
      <c r="D148" s="14" t="s">
        <v>3707</v>
      </c>
      <c r="E148" s="14" t="s">
        <v>3475</v>
      </c>
      <c r="F148" s="14" t="s">
        <v>3708</v>
      </c>
      <c r="G148" s="14" t="s">
        <v>5663</v>
      </c>
      <c r="H148" s="44" t="s">
        <v>3466</v>
      </c>
      <c r="I148" s="45">
        <v>0</v>
      </c>
      <c r="J148" s="14">
        <v>150000000</v>
      </c>
      <c r="K148" s="14" t="s">
        <v>3458</v>
      </c>
      <c r="L148" s="46" t="s">
        <v>3471</v>
      </c>
      <c r="M148" s="14" t="s">
        <v>12072</v>
      </c>
      <c r="N148" s="14" t="s">
        <v>3833</v>
      </c>
      <c r="O148" s="14" t="s">
        <v>3471</v>
      </c>
      <c r="P148" s="14" t="s">
        <v>12071</v>
      </c>
      <c r="Q148" s="44" t="s">
        <v>8224</v>
      </c>
      <c r="R148" s="44" t="s">
        <v>8203</v>
      </c>
      <c r="S148" s="14">
        <v>15</v>
      </c>
      <c r="T148" s="5">
        <v>8500</v>
      </c>
      <c r="U148" s="5">
        <f t="shared" si="6"/>
        <v>127500</v>
      </c>
      <c r="V148" s="47">
        <f t="shared" si="7"/>
        <v>142800</v>
      </c>
      <c r="W148" s="48"/>
      <c r="X148" s="49">
        <v>2017</v>
      </c>
      <c r="Y148" s="50" t="s">
        <v>3461</v>
      </c>
      <c r="Z148" s="51">
        <f t="shared" si="8"/>
        <v>354.16666666666669</v>
      </c>
      <c r="AA148" s="16">
        <f t="shared" si="8"/>
        <v>396.66666666666669</v>
      </c>
    </row>
    <row r="149" spans="2:27" ht="20.25" x14ac:dyDescent="0.3">
      <c r="B149" s="43" t="s">
        <v>215</v>
      </c>
      <c r="C149" s="14" t="s">
        <v>4521</v>
      </c>
      <c r="D149" s="14" t="s">
        <v>3711</v>
      </c>
      <c r="E149" s="14" t="s">
        <v>7457</v>
      </c>
      <c r="F149" s="14" t="s">
        <v>3712</v>
      </c>
      <c r="G149" s="14" t="s">
        <v>5664</v>
      </c>
      <c r="H149" s="44" t="s">
        <v>3466</v>
      </c>
      <c r="I149" s="45">
        <v>0</v>
      </c>
      <c r="J149" s="14">
        <v>150000000</v>
      </c>
      <c r="K149" s="14" t="s">
        <v>3458</v>
      </c>
      <c r="L149" s="46" t="s">
        <v>3486</v>
      </c>
      <c r="M149" s="14" t="s">
        <v>12072</v>
      </c>
      <c r="N149" s="14" t="s">
        <v>3833</v>
      </c>
      <c r="O149" s="14" t="s">
        <v>3486</v>
      </c>
      <c r="P149" s="14" t="s">
        <v>12071</v>
      </c>
      <c r="Q149" s="44" t="s">
        <v>8224</v>
      </c>
      <c r="R149" s="44" t="s">
        <v>8203</v>
      </c>
      <c r="S149" s="14">
        <v>2</v>
      </c>
      <c r="T149" s="5">
        <v>25000</v>
      </c>
      <c r="U149" s="5">
        <f t="shared" si="6"/>
        <v>50000</v>
      </c>
      <c r="V149" s="47">
        <f t="shared" si="7"/>
        <v>56000.000000000007</v>
      </c>
      <c r="W149" s="48"/>
      <c r="X149" s="49">
        <v>2017</v>
      </c>
      <c r="Y149" s="50" t="s">
        <v>3461</v>
      </c>
      <c r="Z149" s="51">
        <f t="shared" si="8"/>
        <v>138.88888888888889</v>
      </c>
      <c r="AA149" s="16">
        <f t="shared" si="8"/>
        <v>155.55555555555557</v>
      </c>
    </row>
    <row r="150" spans="2:27" ht="20.25" x14ac:dyDescent="0.3">
      <c r="B150" s="43" t="s">
        <v>216</v>
      </c>
      <c r="C150" s="14" t="s">
        <v>4521</v>
      </c>
      <c r="D150" s="14" t="s">
        <v>3713</v>
      </c>
      <c r="E150" s="14" t="s">
        <v>7458</v>
      </c>
      <c r="F150" s="14" t="s">
        <v>3714</v>
      </c>
      <c r="G150" s="14" t="s">
        <v>5665</v>
      </c>
      <c r="H150" s="44" t="s">
        <v>3466</v>
      </c>
      <c r="I150" s="45">
        <v>0</v>
      </c>
      <c r="J150" s="14">
        <v>150000000</v>
      </c>
      <c r="K150" s="14" t="s">
        <v>3458</v>
      </c>
      <c r="L150" s="46" t="s">
        <v>3489</v>
      </c>
      <c r="M150" s="14" t="s">
        <v>12072</v>
      </c>
      <c r="N150" s="14" t="s">
        <v>3833</v>
      </c>
      <c r="O150" s="14" t="s">
        <v>3489</v>
      </c>
      <c r="P150" s="14" t="s">
        <v>12071</v>
      </c>
      <c r="Q150" s="44" t="s">
        <v>8228</v>
      </c>
      <c r="R150" s="44" t="s">
        <v>8207</v>
      </c>
      <c r="S150" s="14">
        <v>100</v>
      </c>
      <c r="T150" s="5">
        <v>16300</v>
      </c>
      <c r="U150" s="5">
        <f t="shared" si="6"/>
        <v>1630000</v>
      </c>
      <c r="V150" s="47">
        <f t="shared" si="7"/>
        <v>1825600.0000000002</v>
      </c>
      <c r="W150" s="48"/>
      <c r="X150" s="49">
        <v>2017</v>
      </c>
      <c r="Y150" s="50" t="s">
        <v>3461</v>
      </c>
      <c r="Z150" s="51">
        <f t="shared" si="8"/>
        <v>4527.7777777777774</v>
      </c>
      <c r="AA150" s="16">
        <f t="shared" si="8"/>
        <v>5071.1111111111113</v>
      </c>
    </row>
    <row r="151" spans="2:27" ht="20.25" x14ac:dyDescent="0.3">
      <c r="B151" s="43" t="s">
        <v>217</v>
      </c>
      <c r="C151" s="14" t="s">
        <v>4521</v>
      </c>
      <c r="D151" s="14" t="s">
        <v>3715</v>
      </c>
      <c r="E151" s="14" t="s">
        <v>7459</v>
      </c>
      <c r="F151" s="14" t="s">
        <v>3716</v>
      </c>
      <c r="G151" s="14" t="s">
        <v>5666</v>
      </c>
      <c r="H151" s="44" t="s">
        <v>3466</v>
      </c>
      <c r="I151" s="45">
        <v>0</v>
      </c>
      <c r="J151" s="14">
        <v>150000000</v>
      </c>
      <c r="K151" s="14" t="s">
        <v>3458</v>
      </c>
      <c r="L151" s="46" t="s">
        <v>3492</v>
      </c>
      <c r="M151" s="14" t="s">
        <v>12072</v>
      </c>
      <c r="N151" s="14" t="s">
        <v>3833</v>
      </c>
      <c r="O151" s="14" t="s">
        <v>3492</v>
      </c>
      <c r="P151" s="14" t="s">
        <v>12071</v>
      </c>
      <c r="Q151" s="44" t="s">
        <v>8228</v>
      </c>
      <c r="R151" s="44" t="s">
        <v>8207</v>
      </c>
      <c r="S151" s="14">
        <v>40</v>
      </c>
      <c r="T151" s="5">
        <v>1630</v>
      </c>
      <c r="U151" s="5">
        <f t="shared" si="6"/>
        <v>65200</v>
      </c>
      <c r="V151" s="47">
        <f t="shared" si="7"/>
        <v>73024</v>
      </c>
      <c r="W151" s="48"/>
      <c r="X151" s="49">
        <v>2017</v>
      </c>
      <c r="Y151" s="50" t="s">
        <v>3461</v>
      </c>
      <c r="Z151" s="51">
        <f t="shared" si="8"/>
        <v>181.11111111111111</v>
      </c>
      <c r="AA151" s="16">
        <f t="shared" si="8"/>
        <v>202.84444444444443</v>
      </c>
    </row>
    <row r="152" spans="2:27" ht="20.25" x14ac:dyDescent="0.3">
      <c r="B152" s="43" t="s">
        <v>218</v>
      </c>
      <c r="C152" s="14" t="s">
        <v>4521</v>
      </c>
      <c r="D152" s="14" t="s">
        <v>3717</v>
      </c>
      <c r="E152" s="14" t="s">
        <v>3770</v>
      </c>
      <c r="F152" s="14" t="s">
        <v>3690</v>
      </c>
      <c r="G152" s="14" t="s">
        <v>5667</v>
      </c>
      <c r="H152" s="44" t="s">
        <v>3466</v>
      </c>
      <c r="I152" s="45">
        <v>0</v>
      </c>
      <c r="J152" s="14">
        <v>150000000</v>
      </c>
      <c r="K152" s="14" t="s">
        <v>3458</v>
      </c>
      <c r="L152" s="46" t="s">
        <v>4573</v>
      </c>
      <c r="M152" s="14" t="s">
        <v>12072</v>
      </c>
      <c r="N152" s="14" t="s">
        <v>3833</v>
      </c>
      <c r="O152" s="14" t="s">
        <v>4573</v>
      </c>
      <c r="P152" s="14" t="s">
        <v>12071</v>
      </c>
      <c r="Q152" s="44" t="s">
        <v>8224</v>
      </c>
      <c r="R152" s="44" t="s">
        <v>8203</v>
      </c>
      <c r="S152" s="14">
        <v>25</v>
      </c>
      <c r="T152" s="5">
        <v>78500</v>
      </c>
      <c r="U152" s="5">
        <f t="shared" si="6"/>
        <v>1962500</v>
      </c>
      <c r="V152" s="47">
        <f t="shared" si="7"/>
        <v>2198000</v>
      </c>
      <c r="W152" s="48"/>
      <c r="X152" s="49">
        <v>2017</v>
      </c>
      <c r="Y152" s="50" t="s">
        <v>3461</v>
      </c>
      <c r="Z152" s="51">
        <f t="shared" si="8"/>
        <v>5451.3888888888887</v>
      </c>
      <c r="AA152" s="16">
        <f t="shared" si="8"/>
        <v>6105.5555555555557</v>
      </c>
    </row>
    <row r="153" spans="2:27" ht="20.25" x14ac:dyDescent="0.3">
      <c r="B153" s="43" t="s">
        <v>7317</v>
      </c>
      <c r="C153" s="14" t="s">
        <v>4521</v>
      </c>
      <c r="D153" s="14" t="s">
        <v>3718</v>
      </c>
      <c r="E153" s="14" t="s">
        <v>7460</v>
      </c>
      <c r="F153" s="14" t="s">
        <v>3719</v>
      </c>
      <c r="G153" s="14" t="s">
        <v>5668</v>
      </c>
      <c r="H153" s="44" t="s">
        <v>3466</v>
      </c>
      <c r="I153" s="45">
        <v>0</v>
      </c>
      <c r="J153" s="14">
        <v>150000000</v>
      </c>
      <c r="K153" s="14" t="s">
        <v>3458</v>
      </c>
      <c r="L153" s="46" t="s">
        <v>4575</v>
      </c>
      <c r="M153" s="14" t="s">
        <v>12072</v>
      </c>
      <c r="N153" s="14" t="s">
        <v>3833</v>
      </c>
      <c r="O153" s="14" t="s">
        <v>4575</v>
      </c>
      <c r="P153" s="14" t="s">
        <v>12071</v>
      </c>
      <c r="Q153" s="44" t="s">
        <v>8224</v>
      </c>
      <c r="R153" s="44" t="s">
        <v>8203</v>
      </c>
      <c r="S153" s="14">
        <v>15</v>
      </c>
      <c r="T153" s="5">
        <v>67300</v>
      </c>
      <c r="U153" s="5">
        <f t="shared" si="6"/>
        <v>1009500</v>
      </c>
      <c r="V153" s="47">
        <f t="shared" si="7"/>
        <v>1130640</v>
      </c>
      <c r="W153" s="48"/>
      <c r="X153" s="49">
        <v>2017</v>
      </c>
      <c r="Y153" s="50" t="s">
        <v>3461</v>
      </c>
      <c r="Z153" s="51">
        <f t="shared" si="8"/>
        <v>2804.1666666666665</v>
      </c>
      <c r="AA153" s="16">
        <f t="shared" si="8"/>
        <v>3140.6666666666665</v>
      </c>
    </row>
    <row r="154" spans="2:27" ht="20.25" x14ac:dyDescent="0.3">
      <c r="B154" s="43" t="s">
        <v>219</v>
      </c>
      <c r="C154" s="14" t="s">
        <v>4521</v>
      </c>
      <c r="D154" s="14" t="s">
        <v>3720</v>
      </c>
      <c r="E154" s="14" t="s">
        <v>7461</v>
      </c>
      <c r="F154" s="14" t="s">
        <v>3721</v>
      </c>
      <c r="G154" s="14" t="s">
        <v>5669</v>
      </c>
      <c r="H154" s="44" t="s">
        <v>3466</v>
      </c>
      <c r="I154" s="45">
        <v>0</v>
      </c>
      <c r="J154" s="14">
        <v>150000000</v>
      </c>
      <c r="K154" s="14" t="s">
        <v>3458</v>
      </c>
      <c r="L154" s="46" t="s">
        <v>3486</v>
      </c>
      <c r="M154" s="14" t="s">
        <v>12072</v>
      </c>
      <c r="N154" s="14" t="s">
        <v>3833</v>
      </c>
      <c r="O154" s="14" t="s">
        <v>3486</v>
      </c>
      <c r="P154" s="14" t="s">
        <v>12071</v>
      </c>
      <c r="Q154" s="44" t="s">
        <v>8224</v>
      </c>
      <c r="R154" s="44" t="s">
        <v>8203</v>
      </c>
      <c r="S154" s="14">
        <v>7</v>
      </c>
      <c r="T154" s="5">
        <v>20000</v>
      </c>
      <c r="U154" s="5">
        <f t="shared" si="6"/>
        <v>140000</v>
      </c>
      <c r="V154" s="47">
        <f t="shared" si="7"/>
        <v>156800.00000000003</v>
      </c>
      <c r="W154" s="48"/>
      <c r="X154" s="49">
        <v>2017</v>
      </c>
      <c r="Y154" s="50" t="s">
        <v>3461</v>
      </c>
      <c r="Z154" s="51">
        <f t="shared" si="8"/>
        <v>388.88888888888891</v>
      </c>
      <c r="AA154" s="16">
        <f t="shared" si="8"/>
        <v>435.55555555555566</v>
      </c>
    </row>
    <row r="155" spans="2:27" ht="20.25" x14ac:dyDescent="0.3">
      <c r="B155" s="43" t="s">
        <v>7318</v>
      </c>
      <c r="C155" s="14" t="s">
        <v>4521</v>
      </c>
      <c r="D155" s="14" t="s">
        <v>3722</v>
      </c>
      <c r="E155" s="14" t="s">
        <v>7462</v>
      </c>
      <c r="F155" s="14" t="s">
        <v>3723</v>
      </c>
      <c r="G155" s="14" t="s">
        <v>5670</v>
      </c>
      <c r="H155" s="44" t="s">
        <v>3466</v>
      </c>
      <c r="I155" s="45">
        <v>0</v>
      </c>
      <c r="J155" s="14">
        <v>150000000</v>
      </c>
      <c r="K155" s="14" t="s">
        <v>3458</v>
      </c>
      <c r="L155" s="46" t="s">
        <v>3486</v>
      </c>
      <c r="M155" s="14" t="s">
        <v>12072</v>
      </c>
      <c r="N155" s="14" t="s">
        <v>3833</v>
      </c>
      <c r="O155" s="14" t="s">
        <v>3486</v>
      </c>
      <c r="P155" s="14" t="s">
        <v>12071</v>
      </c>
      <c r="Q155" s="44" t="s">
        <v>8224</v>
      </c>
      <c r="R155" s="44" t="s">
        <v>8203</v>
      </c>
      <c r="S155" s="14">
        <v>1</v>
      </c>
      <c r="T155" s="5">
        <v>1566875</v>
      </c>
      <c r="U155" s="5">
        <f t="shared" si="6"/>
        <v>1566875</v>
      </c>
      <c r="V155" s="47">
        <f t="shared" si="7"/>
        <v>1754900.0000000002</v>
      </c>
      <c r="W155" s="48"/>
      <c r="X155" s="49">
        <v>2017</v>
      </c>
      <c r="Y155" s="50" t="s">
        <v>3461</v>
      </c>
      <c r="Z155" s="51">
        <f t="shared" si="8"/>
        <v>4352.4305555555557</v>
      </c>
      <c r="AA155" s="16">
        <f t="shared" si="8"/>
        <v>4874.7222222222226</v>
      </c>
    </row>
    <row r="156" spans="2:27" ht="20.25" x14ac:dyDescent="0.3">
      <c r="B156" s="43" t="s">
        <v>220</v>
      </c>
      <c r="C156" s="14" t="s">
        <v>4521</v>
      </c>
      <c r="D156" s="14" t="s">
        <v>3724</v>
      </c>
      <c r="E156" s="14" t="s">
        <v>3725</v>
      </c>
      <c r="F156" s="14" t="s">
        <v>3726</v>
      </c>
      <c r="G156" s="14" t="s">
        <v>5671</v>
      </c>
      <c r="H156" s="44" t="s">
        <v>3466</v>
      </c>
      <c r="I156" s="45">
        <v>0</v>
      </c>
      <c r="J156" s="14">
        <v>150000000</v>
      </c>
      <c r="K156" s="14" t="s">
        <v>3458</v>
      </c>
      <c r="L156" s="46" t="s">
        <v>3468</v>
      </c>
      <c r="M156" s="14" t="s">
        <v>12072</v>
      </c>
      <c r="N156" s="14" t="s">
        <v>3833</v>
      </c>
      <c r="O156" s="14" t="s">
        <v>3468</v>
      </c>
      <c r="P156" s="14" t="s">
        <v>12071</v>
      </c>
      <c r="Q156" s="44" t="s">
        <v>8224</v>
      </c>
      <c r="R156" s="44" t="s">
        <v>8203</v>
      </c>
      <c r="S156" s="14">
        <v>3</v>
      </c>
      <c r="T156" s="5">
        <v>202500</v>
      </c>
      <c r="U156" s="5">
        <f t="shared" si="6"/>
        <v>607500</v>
      </c>
      <c r="V156" s="47">
        <f t="shared" si="7"/>
        <v>680400.00000000012</v>
      </c>
      <c r="W156" s="48"/>
      <c r="X156" s="49">
        <v>2017</v>
      </c>
      <c r="Y156" s="50" t="s">
        <v>3461</v>
      </c>
      <c r="Z156" s="51">
        <f t="shared" si="8"/>
        <v>1687.5</v>
      </c>
      <c r="AA156" s="16">
        <f t="shared" si="8"/>
        <v>1890.0000000000002</v>
      </c>
    </row>
    <row r="157" spans="2:27" ht="20.25" x14ac:dyDescent="0.3">
      <c r="B157" s="43" t="s">
        <v>221</v>
      </c>
      <c r="C157" s="14" t="s">
        <v>4521</v>
      </c>
      <c r="D157" s="14" t="s">
        <v>3727</v>
      </c>
      <c r="E157" s="14" t="s">
        <v>3768</v>
      </c>
      <c r="F157" s="14" t="s">
        <v>3728</v>
      </c>
      <c r="G157" s="14" t="s">
        <v>5672</v>
      </c>
      <c r="H157" s="44" t="s">
        <v>3466</v>
      </c>
      <c r="I157" s="45">
        <v>0</v>
      </c>
      <c r="J157" s="14">
        <v>150000000</v>
      </c>
      <c r="K157" s="14" t="s">
        <v>3458</v>
      </c>
      <c r="L157" s="46" t="s">
        <v>3468</v>
      </c>
      <c r="M157" s="14" t="s">
        <v>12072</v>
      </c>
      <c r="N157" s="14" t="s">
        <v>3833</v>
      </c>
      <c r="O157" s="14" t="s">
        <v>3468</v>
      </c>
      <c r="P157" s="14" t="s">
        <v>12071</v>
      </c>
      <c r="Q157" s="44" t="s">
        <v>8224</v>
      </c>
      <c r="R157" s="44" t="s">
        <v>8203</v>
      </c>
      <c r="S157" s="14">
        <v>4</v>
      </c>
      <c r="T157" s="5">
        <v>350000</v>
      </c>
      <c r="U157" s="5">
        <f t="shared" si="6"/>
        <v>1400000</v>
      </c>
      <c r="V157" s="47">
        <f t="shared" si="7"/>
        <v>1568000.0000000002</v>
      </c>
      <c r="W157" s="48"/>
      <c r="X157" s="49">
        <v>2017</v>
      </c>
      <c r="Y157" s="50" t="s">
        <v>3461</v>
      </c>
      <c r="Z157" s="51">
        <f t="shared" si="8"/>
        <v>3888.8888888888887</v>
      </c>
      <c r="AA157" s="16">
        <f t="shared" si="8"/>
        <v>4355.5555555555566</v>
      </c>
    </row>
    <row r="158" spans="2:27" ht="20.25" x14ac:dyDescent="0.3">
      <c r="B158" s="43" t="s">
        <v>222</v>
      </c>
      <c r="C158" s="14" t="s">
        <v>4521</v>
      </c>
      <c r="D158" s="14" t="s">
        <v>3729</v>
      </c>
      <c r="E158" s="14" t="s">
        <v>3781</v>
      </c>
      <c r="F158" s="14" t="s">
        <v>3730</v>
      </c>
      <c r="G158" s="14" t="s">
        <v>5673</v>
      </c>
      <c r="H158" s="44" t="s">
        <v>3466</v>
      </c>
      <c r="I158" s="45">
        <v>0</v>
      </c>
      <c r="J158" s="14">
        <v>150000000</v>
      </c>
      <c r="K158" s="14" t="s">
        <v>3458</v>
      </c>
      <c r="L158" s="46" t="s">
        <v>3492</v>
      </c>
      <c r="M158" s="14" t="s">
        <v>12072</v>
      </c>
      <c r="N158" s="14" t="s">
        <v>3833</v>
      </c>
      <c r="O158" s="14" t="s">
        <v>3492</v>
      </c>
      <c r="P158" s="14" t="s">
        <v>12071</v>
      </c>
      <c r="Q158" s="44" t="s">
        <v>8224</v>
      </c>
      <c r="R158" s="44" t="s">
        <v>8203</v>
      </c>
      <c r="S158" s="14">
        <v>5</v>
      </c>
      <c r="T158" s="5">
        <v>223000</v>
      </c>
      <c r="U158" s="5">
        <f t="shared" si="6"/>
        <v>1115000</v>
      </c>
      <c r="V158" s="47">
        <f t="shared" si="7"/>
        <v>1248800.0000000002</v>
      </c>
      <c r="W158" s="48"/>
      <c r="X158" s="49">
        <v>2017</v>
      </c>
      <c r="Y158" s="50" t="s">
        <v>3461</v>
      </c>
      <c r="Z158" s="51">
        <f t="shared" si="8"/>
        <v>3097.2222222222222</v>
      </c>
      <c r="AA158" s="16">
        <f t="shared" si="8"/>
        <v>3468.8888888888896</v>
      </c>
    </row>
    <row r="159" spans="2:27" ht="20.25" x14ac:dyDescent="0.3">
      <c r="B159" s="43" t="s">
        <v>223</v>
      </c>
      <c r="C159" s="14" t="s">
        <v>4521</v>
      </c>
      <c r="D159" s="14" t="s">
        <v>3729</v>
      </c>
      <c r="E159" s="14" t="s">
        <v>3781</v>
      </c>
      <c r="F159" s="14" t="s">
        <v>3730</v>
      </c>
      <c r="G159" s="14" t="s">
        <v>5674</v>
      </c>
      <c r="H159" s="44" t="s">
        <v>3466</v>
      </c>
      <c r="I159" s="45">
        <v>0</v>
      </c>
      <c r="J159" s="14">
        <v>150000000</v>
      </c>
      <c r="K159" s="14" t="s">
        <v>3458</v>
      </c>
      <c r="L159" s="46" t="s">
        <v>3492</v>
      </c>
      <c r="M159" s="14" t="s">
        <v>12072</v>
      </c>
      <c r="N159" s="14" t="s">
        <v>3833</v>
      </c>
      <c r="O159" s="14" t="s">
        <v>3492</v>
      </c>
      <c r="P159" s="14" t="s">
        <v>12071</v>
      </c>
      <c r="Q159" s="44" t="s">
        <v>8224</v>
      </c>
      <c r="R159" s="44" t="s">
        <v>8203</v>
      </c>
      <c r="S159" s="14">
        <v>2</v>
      </c>
      <c r="T159" s="5">
        <v>94000</v>
      </c>
      <c r="U159" s="5">
        <f t="shared" si="6"/>
        <v>188000</v>
      </c>
      <c r="V159" s="47">
        <f t="shared" si="7"/>
        <v>210560.00000000003</v>
      </c>
      <c r="W159" s="48"/>
      <c r="X159" s="49">
        <v>2017</v>
      </c>
      <c r="Y159" s="50" t="s">
        <v>3461</v>
      </c>
      <c r="Z159" s="51">
        <f t="shared" si="8"/>
        <v>522.22222222222217</v>
      </c>
      <c r="AA159" s="16">
        <f t="shared" si="8"/>
        <v>584.88888888888891</v>
      </c>
    </row>
    <row r="160" spans="2:27" ht="20.25" x14ac:dyDescent="0.3">
      <c r="B160" s="43" t="s">
        <v>224</v>
      </c>
      <c r="C160" s="14" t="s">
        <v>4521</v>
      </c>
      <c r="D160" s="14" t="s">
        <v>3731</v>
      </c>
      <c r="E160" s="14" t="s">
        <v>7463</v>
      </c>
      <c r="F160" s="14" t="s">
        <v>3732</v>
      </c>
      <c r="G160" s="14" t="s">
        <v>5675</v>
      </c>
      <c r="H160" s="44" t="s">
        <v>3466</v>
      </c>
      <c r="I160" s="45">
        <v>0</v>
      </c>
      <c r="J160" s="14">
        <v>150000000</v>
      </c>
      <c r="K160" s="14" t="s">
        <v>3458</v>
      </c>
      <c r="L160" s="46" t="s">
        <v>3492</v>
      </c>
      <c r="M160" s="14" t="s">
        <v>12072</v>
      </c>
      <c r="N160" s="14" t="s">
        <v>3833</v>
      </c>
      <c r="O160" s="14" t="s">
        <v>3492</v>
      </c>
      <c r="P160" s="14" t="s">
        <v>12071</v>
      </c>
      <c r="Q160" s="44" t="s">
        <v>8224</v>
      </c>
      <c r="R160" s="44" t="s">
        <v>8203</v>
      </c>
      <c r="S160" s="14">
        <v>534</v>
      </c>
      <c r="T160" s="5">
        <v>5000</v>
      </c>
      <c r="U160" s="5">
        <f t="shared" si="6"/>
        <v>2670000</v>
      </c>
      <c r="V160" s="47">
        <f t="shared" si="7"/>
        <v>2990400.0000000005</v>
      </c>
      <c r="W160" s="48"/>
      <c r="X160" s="49">
        <v>2017</v>
      </c>
      <c r="Y160" s="50" t="s">
        <v>3461</v>
      </c>
      <c r="Z160" s="51">
        <f t="shared" si="8"/>
        <v>7416.666666666667</v>
      </c>
      <c r="AA160" s="16">
        <f t="shared" si="8"/>
        <v>8306.6666666666679</v>
      </c>
    </row>
    <row r="161" spans="2:27" ht="20.25" x14ac:dyDescent="0.3">
      <c r="B161" s="43" t="s">
        <v>225</v>
      </c>
      <c r="C161" s="14" t="s">
        <v>4521</v>
      </c>
      <c r="D161" s="14" t="s">
        <v>3733</v>
      </c>
      <c r="E161" s="14" t="s">
        <v>7464</v>
      </c>
      <c r="F161" s="14" t="s">
        <v>3734</v>
      </c>
      <c r="G161" s="14" t="s">
        <v>5676</v>
      </c>
      <c r="H161" s="44" t="s">
        <v>3466</v>
      </c>
      <c r="I161" s="45">
        <v>0</v>
      </c>
      <c r="J161" s="14">
        <v>150000000</v>
      </c>
      <c r="K161" s="14" t="s">
        <v>3458</v>
      </c>
      <c r="L161" s="46" t="s">
        <v>3492</v>
      </c>
      <c r="M161" s="14" t="s">
        <v>12072</v>
      </c>
      <c r="N161" s="14" t="s">
        <v>3833</v>
      </c>
      <c r="O161" s="14" t="s">
        <v>3492</v>
      </c>
      <c r="P161" s="14" t="s">
        <v>12071</v>
      </c>
      <c r="Q161" s="44" t="s">
        <v>8224</v>
      </c>
      <c r="R161" s="44" t="s">
        <v>8203</v>
      </c>
      <c r="S161" s="14">
        <v>534</v>
      </c>
      <c r="T161" s="5">
        <v>3000</v>
      </c>
      <c r="U161" s="5">
        <f t="shared" si="6"/>
        <v>1602000</v>
      </c>
      <c r="V161" s="47">
        <f t="shared" si="7"/>
        <v>1794240.0000000002</v>
      </c>
      <c r="W161" s="48"/>
      <c r="X161" s="49">
        <v>2017</v>
      </c>
      <c r="Y161" s="50" t="s">
        <v>3461</v>
      </c>
      <c r="Z161" s="51">
        <f t="shared" si="8"/>
        <v>4450</v>
      </c>
      <c r="AA161" s="16">
        <f t="shared" si="8"/>
        <v>4984.0000000000009</v>
      </c>
    </row>
    <row r="162" spans="2:27" ht="20.25" x14ac:dyDescent="0.3">
      <c r="B162" s="43" t="s">
        <v>226</v>
      </c>
      <c r="C162" s="14" t="s">
        <v>4521</v>
      </c>
      <c r="D162" s="14" t="s">
        <v>3735</v>
      </c>
      <c r="E162" s="14" t="s">
        <v>7465</v>
      </c>
      <c r="F162" s="14" t="s">
        <v>3736</v>
      </c>
      <c r="G162" s="14" t="s">
        <v>5677</v>
      </c>
      <c r="H162" s="44" t="s">
        <v>3466</v>
      </c>
      <c r="I162" s="45">
        <v>0</v>
      </c>
      <c r="J162" s="14">
        <v>150000000</v>
      </c>
      <c r="K162" s="14" t="s">
        <v>3458</v>
      </c>
      <c r="L162" s="46" t="s">
        <v>3492</v>
      </c>
      <c r="M162" s="14" t="s">
        <v>12072</v>
      </c>
      <c r="N162" s="14" t="s">
        <v>3833</v>
      </c>
      <c r="O162" s="14" t="s">
        <v>3492</v>
      </c>
      <c r="P162" s="14" t="s">
        <v>12071</v>
      </c>
      <c r="Q162" s="44" t="s">
        <v>8234</v>
      </c>
      <c r="R162" s="44" t="s">
        <v>8211</v>
      </c>
      <c r="S162" s="14">
        <v>1384</v>
      </c>
      <c r="T162" s="5">
        <v>6000</v>
      </c>
      <c r="U162" s="5">
        <f t="shared" si="6"/>
        <v>8304000</v>
      </c>
      <c r="V162" s="47">
        <f t="shared" si="7"/>
        <v>9300480</v>
      </c>
      <c r="W162" s="48"/>
      <c r="X162" s="49">
        <v>2017</v>
      </c>
      <c r="Y162" s="50" t="s">
        <v>3461</v>
      </c>
      <c r="Z162" s="51">
        <f t="shared" si="8"/>
        <v>23066.666666666668</v>
      </c>
      <c r="AA162" s="16">
        <f t="shared" si="8"/>
        <v>25834.666666666668</v>
      </c>
    </row>
    <row r="163" spans="2:27" ht="20.25" x14ac:dyDescent="0.3">
      <c r="B163" s="43" t="s">
        <v>227</v>
      </c>
      <c r="C163" s="14" t="s">
        <v>4521</v>
      </c>
      <c r="D163" s="14" t="s">
        <v>3737</v>
      </c>
      <c r="E163" s="14" t="s">
        <v>7466</v>
      </c>
      <c r="F163" s="14" t="s">
        <v>3738</v>
      </c>
      <c r="G163" s="14" t="s">
        <v>5678</v>
      </c>
      <c r="H163" s="44" t="s">
        <v>3466</v>
      </c>
      <c r="I163" s="45">
        <v>0</v>
      </c>
      <c r="J163" s="14">
        <v>150000000</v>
      </c>
      <c r="K163" s="14" t="s">
        <v>3458</v>
      </c>
      <c r="L163" s="46" t="s">
        <v>3492</v>
      </c>
      <c r="M163" s="14" t="s">
        <v>12072</v>
      </c>
      <c r="N163" s="14" t="s">
        <v>3833</v>
      </c>
      <c r="O163" s="14" t="s">
        <v>3492</v>
      </c>
      <c r="P163" s="14" t="s">
        <v>12071</v>
      </c>
      <c r="Q163" s="44" t="s">
        <v>8224</v>
      </c>
      <c r="R163" s="44" t="s">
        <v>8203</v>
      </c>
      <c r="S163" s="14">
        <v>534</v>
      </c>
      <c r="T163" s="5">
        <v>5000</v>
      </c>
      <c r="U163" s="5">
        <f t="shared" si="6"/>
        <v>2670000</v>
      </c>
      <c r="V163" s="47">
        <f t="shared" si="7"/>
        <v>2990400.0000000005</v>
      </c>
      <c r="W163" s="48"/>
      <c r="X163" s="49">
        <v>2017</v>
      </c>
      <c r="Y163" s="50" t="s">
        <v>3461</v>
      </c>
      <c r="Z163" s="51">
        <f t="shared" si="8"/>
        <v>7416.666666666667</v>
      </c>
      <c r="AA163" s="16">
        <f t="shared" si="8"/>
        <v>8306.6666666666679</v>
      </c>
    </row>
    <row r="164" spans="2:27" ht="20.25" x14ac:dyDescent="0.3">
      <c r="B164" s="43" t="s">
        <v>228</v>
      </c>
      <c r="C164" s="14" t="s">
        <v>4521</v>
      </c>
      <c r="D164" s="14" t="s">
        <v>3739</v>
      </c>
      <c r="E164" s="14" t="s">
        <v>3740</v>
      </c>
      <c r="F164" s="14" t="s">
        <v>3741</v>
      </c>
      <c r="G164" s="14" t="s">
        <v>5679</v>
      </c>
      <c r="H164" s="44" t="s">
        <v>3466</v>
      </c>
      <c r="I164" s="45">
        <v>0</v>
      </c>
      <c r="J164" s="14">
        <v>150000000</v>
      </c>
      <c r="K164" s="14" t="s">
        <v>3458</v>
      </c>
      <c r="L164" s="46" t="s">
        <v>3486</v>
      </c>
      <c r="M164" s="14" t="s">
        <v>12072</v>
      </c>
      <c r="N164" s="14" t="s">
        <v>3833</v>
      </c>
      <c r="O164" s="14" t="s">
        <v>3486</v>
      </c>
      <c r="P164" s="14" t="s">
        <v>12071</v>
      </c>
      <c r="Q164" s="44" t="s">
        <v>8224</v>
      </c>
      <c r="R164" s="44" t="s">
        <v>8203</v>
      </c>
      <c r="S164" s="14">
        <v>20</v>
      </c>
      <c r="T164" s="5">
        <v>20000</v>
      </c>
      <c r="U164" s="5">
        <f t="shared" si="6"/>
        <v>400000</v>
      </c>
      <c r="V164" s="47">
        <f t="shared" si="7"/>
        <v>448000.00000000006</v>
      </c>
      <c r="W164" s="48"/>
      <c r="X164" s="49">
        <v>2017</v>
      </c>
      <c r="Y164" s="50" t="s">
        <v>3461</v>
      </c>
      <c r="Z164" s="51">
        <f t="shared" si="8"/>
        <v>1111.1111111111111</v>
      </c>
      <c r="AA164" s="16">
        <f t="shared" si="8"/>
        <v>1244.4444444444446</v>
      </c>
    </row>
    <row r="165" spans="2:27" ht="20.25" x14ac:dyDescent="0.3">
      <c r="B165" s="43" t="s">
        <v>229</v>
      </c>
      <c r="C165" s="14" t="s">
        <v>4521</v>
      </c>
      <c r="D165" s="14" t="s">
        <v>3742</v>
      </c>
      <c r="E165" s="14" t="s">
        <v>3743</v>
      </c>
      <c r="F165" s="14" t="s">
        <v>3744</v>
      </c>
      <c r="G165" s="14" t="s">
        <v>5680</v>
      </c>
      <c r="H165" s="44" t="s">
        <v>3466</v>
      </c>
      <c r="I165" s="45">
        <v>0</v>
      </c>
      <c r="J165" s="14">
        <v>150000000</v>
      </c>
      <c r="K165" s="14" t="s">
        <v>3458</v>
      </c>
      <c r="L165" s="46" t="s">
        <v>3489</v>
      </c>
      <c r="M165" s="14" t="s">
        <v>12072</v>
      </c>
      <c r="N165" s="14" t="s">
        <v>3833</v>
      </c>
      <c r="O165" s="14" t="s">
        <v>3489</v>
      </c>
      <c r="P165" s="14" t="s">
        <v>12071</v>
      </c>
      <c r="Q165" s="44" t="s">
        <v>8224</v>
      </c>
      <c r="R165" s="44" t="s">
        <v>8203</v>
      </c>
      <c r="S165" s="14">
        <v>30</v>
      </c>
      <c r="T165" s="5">
        <v>7000</v>
      </c>
      <c r="U165" s="5">
        <f t="shared" si="6"/>
        <v>210000</v>
      </c>
      <c r="V165" s="47">
        <f t="shared" si="7"/>
        <v>235200.00000000003</v>
      </c>
      <c r="W165" s="48"/>
      <c r="X165" s="49">
        <v>2017</v>
      </c>
      <c r="Y165" s="50" t="s">
        <v>3461</v>
      </c>
      <c r="Z165" s="51">
        <f t="shared" si="8"/>
        <v>583.33333333333337</v>
      </c>
      <c r="AA165" s="16">
        <f t="shared" si="8"/>
        <v>653.33333333333337</v>
      </c>
    </row>
    <row r="166" spans="2:27" ht="20.25" x14ac:dyDescent="0.3">
      <c r="B166" s="43" t="s">
        <v>230</v>
      </c>
      <c r="C166" s="14" t="s">
        <v>4521</v>
      </c>
      <c r="D166" s="14" t="s">
        <v>3745</v>
      </c>
      <c r="E166" s="14" t="s">
        <v>3740</v>
      </c>
      <c r="F166" s="14" t="s">
        <v>3746</v>
      </c>
      <c r="G166" s="14" t="s">
        <v>5681</v>
      </c>
      <c r="H166" s="44" t="s">
        <v>3466</v>
      </c>
      <c r="I166" s="45">
        <v>0</v>
      </c>
      <c r="J166" s="14">
        <v>150000000</v>
      </c>
      <c r="K166" s="14" t="s">
        <v>3458</v>
      </c>
      <c r="L166" s="46" t="s">
        <v>3486</v>
      </c>
      <c r="M166" s="14" t="s">
        <v>12072</v>
      </c>
      <c r="N166" s="14" t="s">
        <v>3833</v>
      </c>
      <c r="O166" s="14" t="s">
        <v>3486</v>
      </c>
      <c r="P166" s="14" t="s">
        <v>12071</v>
      </c>
      <c r="Q166" s="44" t="s">
        <v>8224</v>
      </c>
      <c r="R166" s="44" t="s">
        <v>8203</v>
      </c>
      <c r="S166" s="14">
        <v>4</v>
      </c>
      <c r="T166" s="5">
        <v>8000</v>
      </c>
      <c r="U166" s="5">
        <f t="shared" si="6"/>
        <v>32000</v>
      </c>
      <c r="V166" s="47">
        <f t="shared" si="7"/>
        <v>35840</v>
      </c>
      <c r="W166" s="48"/>
      <c r="X166" s="49">
        <v>2017</v>
      </c>
      <c r="Y166" s="50" t="s">
        <v>3461</v>
      </c>
      <c r="Z166" s="51">
        <f t="shared" si="8"/>
        <v>88.888888888888886</v>
      </c>
      <c r="AA166" s="16">
        <f t="shared" si="8"/>
        <v>99.555555555555557</v>
      </c>
    </row>
    <row r="167" spans="2:27" ht="20.25" x14ac:dyDescent="0.3">
      <c r="B167" s="43" t="s">
        <v>231</v>
      </c>
      <c r="C167" s="14" t="s">
        <v>4521</v>
      </c>
      <c r="D167" s="14" t="s">
        <v>3747</v>
      </c>
      <c r="E167" s="14" t="s">
        <v>3740</v>
      </c>
      <c r="F167" s="14" t="s">
        <v>3748</v>
      </c>
      <c r="G167" s="14" t="s">
        <v>5682</v>
      </c>
      <c r="H167" s="44" t="s">
        <v>3466</v>
      </c>
      <c r="I167" s="45">
        <v>0</v>
      </c>
      <c r="J167" s="14">
        <v>150000000</v>
      </c>
      <c r="K167" s="14" t="s">
        <v>3458</v>
      </c>
      <c r="L167" s="46" t="s">
        <v>3486</v>
      </c>
      <c r="M167" s="14" t="s">
        <v>12072</v>
      </c>
      <c r="N167" s="14" t="s">
        <v>3833</v>
      </c>
      <c r="O167" s="14" t="s">
        <v>3486</v>
      </c>
      <c r="P167" s="14" t="s">
        <v>12071</v>
      </c>
      <c r="Q167" s="44" t="s">
        <v>8224</v>
      </c>
      <c r="R167" s="44" t="s">
        <v>8203</v>
      </c>
      <c r="S167" s="14">
        <v>5</v>
      </c>
      <c r="T167" s="5">
        <v>80000</v>
      </c>
      <c r="U167" s="5">
        <f t="shared" si="6"/>
        <v>400000</v>
      </c>
      <c r="V167" s="47">
        <f t="shared" si="7"/>
        <v>448000.00000000006</v>
      </c>
      <c r="W167" s="48"/>
      <c r="X167" s="49">
        <v>2017</v>
      </c>
      <c r="Y167" s="50" t="s">
        <v>3461</v>
      </c>
      <c r="Z167" s="51">
        <f t="shared" si="8"/>
        <v>1111.1111111111111</v>
      </c>
      <c r="AA167" s="16">
        <f t="shared" si="8"/>
        <v>1244.4444444444446</v>
      </c>
    </row>
    <row r="168" spans="2:27" ht="20.25" x14ac:dyDescent="0.3">
      <c r="B168" s="43" t="s">
        <v>232</v>
      </c>
      <c r="C168" s="14" t="s">
        <v>4521</v>
      </c>
      <c r="D168" s="14" t="s">
        <v>3749</v>
      </c>
      <c r="E168" s="14" t="s">
        <v>3740</v>
      </c>
      <c r="F168" s="14" t="s">
        <v>3750</v>
      </c>
      <c r="G168" s="14" t="s">
        <v>5683</v>
      </c>
      <c r="H168" s="44" t="s">
        <v>3466</v>
      </c>
      <c r="I168" s="45">
        <v>0</v>
      </c>
      <c r="J168" s="14">
        <v>150000000</v>
      </c>
      <c r="K168" s="14" t="s">
        <v>3458</v>
      </c>
      <c r="L168" s="46" t="s">
        <v>3486</v>
      </c>
      <c r="M168" s="14" t="s">
        <v>12072</v>
      </c>
      <c r="N168" s="14" t="s">
        <v>3833</v>
      </c>
      <c r="O168" s="14" t="s">
        <v>3486</v>
      </c>
      <c r="P168" s="14" t="s">
        <v>12071</v>
      </c>
      <c r="Q168" s="44" t="s">
        <v>8224</v>
      </c>
      <c r="R168" s="44" t="s">
        <v>8203</v>
      </c>
      <c r="S168" s="14">
        <v>10</v>
      </c>
      <c r="T168" s="5">
        <v>23000</v>
      </c>
      <c r="U168" s="5">
        <f t="shared" si="6"/>
        <v>230000</v>
      </c>
      <c r="V168" s="47">
        <f t="shared" si="7"/>
        <v>257600.00000000003</v>
      </c>
      <c r="W168" s="48"/>
      <c r="X168" s="49">
        <v>2017</v>
      </c>
      <c r="Y168" s="50" t="s">
        <v>3461</v>
      </c>
      <c r="Z168" s="51">
        <f t="shared" si="8"/>
        <v>638.88888888888891</v>
      </c>
      <c r="AA168" s="16">
        <f t="shared" si="8"/>
        <v>715.55555555555566</v>
      </c>
    </row>
    <row r="169" spans="2:27" ht="20.25" x14ac:dyDescent="0.3">
      <c r="B169" s="43" t="s">
        <v>233</v>
      </c>
      <c r="C169" s="14" t="s">
        <v>4521</v>
      </c>
      <c r="D169" s="14" t="s">
        <v>3751</v>
      </c>
      <c r="E169" s="14" t="s">
        <v>3752</v>
      </c>
      <c r="F169" s="14" t="s">
        <v>3753</v>
      </c>
      <c r="G169" s="14" t="s">
        <v>5684</v>
      </c>
      <c r="H169" s="44" t="s">
        <v>3466</v>
      </c>
      <c r="I169" s="45">
        <v>0</v>
      </c>
      <c r="J169" s="14">
        <v>150000000</v>
      </c>
      <c r="K169" s="14" t="s">
        <v>3458</v>
      </c>
      <c r="L169" s="46" t="s">
        <v>3486</v>
      </c>
      <c r="M169" s="14" t="s">
        <v>12072</v>
      </c>
      <c r="N169" s="14" t="s">
        <v>3833</v>
      </c>
      <c r="O169" s="14" t="s">
        <v>3486</v>
      </c>
      <c r="P169" s="14" t="s">
        <v>12071</v>
      </c>
      <c r="Q169" s="44" t="s">
        <v>8234</v>
      </c>
      <c r="R169" s="44" t="s">
        <v>8211</v>
      </c>
      <c r="S169" s="14">
        <v>1</v>
      </c>
      <c r="T169" s="5">
        <v>1573300</v>
      </c>
      <c r="U169" s="5">
        <f t="shared" si="6"/>
        <v>1573300</v>
      </c>
      <c r="V169" s="47">
        <f t="shared" si="7"/>
        <v>1762096.0000000002</v>
      </c>
      <c r="W169" s="48"/>
      <c r="X169" s="49">
        <v>2017</v>
      </c>
      <c r="Y169" s="50" t="s">
        <v>3461</v>
      </c>
      <c r="Z169" s="51">
        <f t="shared" si="8"/>
        <v>4370.2777777777774</v>
      </c>
      <c r="AA169" s="16">
        <f t="shared" si="8"/>
        <v>4894.7111111111117</v>
      </c>
    </row>
    <row r="170" spans="2:27" ht="20.25" x14ac:dyDescent="0.3">
      <c r="B170" s="43" t="s">
        <v>234</v>
      </c>
      <c r="C170" s="14" t="s">
        <v>4521</v>
      </c>
      <c r="D170" s="14" t="s">
        <v>3754</v>
      </c>
      <c r="E170" s="14" t="s">
        <v>3755</v>
      </c>
      <c r="F170" s="14" t="s">
        <v>3756</v>
      </c>
      <c r="G170" s="14" t="s">
        <v>5685</v>
      </c>
      <c r="H170" s="44" t="s">
        <v>3466</v>
      </c>
      <c r="I170" s="45">
        <v>0</v>
      </c>
      <c r="J170" s="14">
        <v>150000000</v>
      </c>
      <c r="K170" s="14" t="s">
        <v>3458</v>
      </c>
      <c r="L170" s="46" t="s">
        <v>3483</v>
      </c>
      <c r="M170" s="14" t="s">
        <v>12072</v>
      </c>
      <c r="N170" s="14" t="s">
        <v>3833</v>
      </c>
      <c r="O170" s="14" t="s">
        <v>3483</v>
      </c>
      <c r="P170" s="14" t="s">
        <v>12071</v>
      </c>
      <c r="Q170" s="44" t="s">
        <v>8224</v>
      </c>
      <c r="R170" s="44" t="s">
        <v>8203</v>
      </c>
      <c r="S170" s="14">
        <v>1</v>
      </c>
      <c r="T170" s="5">
        <v>62500</v>
      </c>
      <c r="U170" s="5">
        <f t="shared" si="6"/>
        <v>62500</v>
      </c>
      <c r="V170" s="47">
        <f t="shared" si="7"/>
        <v>70000</v>
      </c>
      <c r="W170" s="48"/>
      <c r="X170" s="49">
        <v>2017</v>
      </c>
      <c r="Y170" s="50" t="s">
        <v>3461</v>
      </c>
      <c r="Z170" s="51">
        <f t="shared" si="8"/>
        <v>173.61111111111111</v>
      </c>
      <c r="AA170" s="16">
        <f t="shared" si="8"/>
        <v>194.44444444444446</v>
      </c>
    </row>
    <row r="171" spans="2:27" ht="20.25" x14ac:dyDescent="0.3">
      <c r="B171" s="43" t="s">
        <v>235</v>
      </c>
      <c r="C171" s="14" t="s">
        <v>4521</v>
      </c>
      <c r="D171" s="14" t="s">
        <v>3757</v>
      </c>
      <c r="E171" s="14" t="s">
        <v>3758</v>
      </c>
      <c r="F171" s="14" t="s">
        <v>3759</v>
      </c>
      <c r="G171" s="14" t="s">
        <v>5686</v>
      </c>
      <c r="H171" s="44" t="s">
        <v>3466</v>
      </c>
      <c r="I171" s="45">
        <v>0</v>
      </c>
      <c r="J171" s="14">
        <v>150000000</v>
      </c>
      <c r="K171" s="14" t="s">
        <v>3458</v>
      </c>
      <c r="L171" s="46" t="s">
        <v>3483</v>
      </c>
      <c r="M171" s="14" t="s">
        <v>12072</v>
      </c>
      <c r="N171" s="14" t="s">
        <v>3833</v>
      </c>
      <c r="O171" s="14" t="s">
        <v>3483</v>
      </c>
      <c r="P171" s="14" t="s">
        <v>12071</v>
      </c>
      <c r="Q171" s="44" t="s">
        <v>8224</v>
      </c>
      <c r="R171" s="44" t="s">
        <v>8203</v>
      </c>
      <c r="S171" s="14">
        <v>8</v>
      </c>
      <c r="T171" s="5">
        <v>10000</v>
      </c>
      <c r="U171" s="5">
        <f t="shared" si="6"/>
        <v>80000</v>
      </c>
      <c r="V171" s="47">
        <f t="shared" si="7"/>
        <v>89600.000000000015</v>
      </c>
      <c r="W171" s="48"/>
      <c r="X171" s="49">
        <v>2017</v>
      </c>
      <c r="Y171" s="50" t="s">
        <v>3461</v>
      </c>
      <c r="Z171" s="51">
        <f t="shared" si="8"/>
        <v>222.22222222222223</v>
      </c>
      <c r="AA171" s="16">
        <f t="shared" si="8"/>
        <v>248.88888888888894</v>
      </c>
    </row>
    <row r="172" spans="2:27" ht="20.25" x14ac:dyDescent="0.3">
      <c r="B172" s="43" t="s">
        <v>236</v>
      </c>
      <c r="C172" s="14" t="s">
        <v>4521</v>
      </c>
      <c r="D172" s="14" t="s">
        <v>3760</v>
      </c>
      <c r="E172" s="14" t="s">
        <v>3761</v>
      </c>
      <c r="F172" s="14" t="s">
        <v>3762</v>
      </c>
      <c r="G172" s="14" t="s">
        <v>5687</v>
      </c>
      <c r="H172" s="44" t="s">
        <v>3466</v>
      </c>
      <c r="I172" s="45">
        <v>0</v>
      </c>
      <c r="J172" s="14">
        <v>150000000</v>
      </c>
      <c r="K172" s="14" t="s">
        <v>3458</v>
      </c>
      <c r="L172" s="46" t="s">
        <v>3483</v>
      </c>
      <c r="M172" s="14" t="s">
        <v>12072</v>
      </c>
      <c r="N172" s="14" t="s">
        <v>3833</v>
      </c>
      <c r="O172" s="14" t="s">
        <v>3483</v>
      </c>
      <c r="P172" s="14" t="s">
        <v>12071</v>
      </c>
      <c r="Q172" s="44" t="s">
        <v>8224</v>
      </c>
      <c r="R172" s="44" t="s">
        <v>8203</v>
      </c>
      <c r="S172" s="14">
        <v>5</v>
      </c>
      <c r="T172" s="5">
        <v>13000</v>
      </c>
      <c r="U172" s="5">
        <f t="shared" si="6"/>
        <v>65000</v>
      </c>
      <c r="V172" s="47">
        <f t="shared" si="7"/>
        <v>72800</v>
      </c>
      <c r="W172" s="48"/>
      <c r="X172" s="49">
        <v>2017</v>
      </c>
      <c r="Y172" s="50" t="s">
        <v>3461</v>
      </c>
      <c r="Z172" s="51">
        <f t="shared" si="8"/>
        <v>180.55555555555554</v>
      </c>
      <c r="AA172" s="16">
        <f t="shared" si="8"/>
        <v>202.22222222222223</v>
      </c>
    </row>
    <row r="173" spans="2:27" ht="20.25" x14ac:dyDescent="0.3">
      <c r="B173" s="43" t="s">
        <v>237</v>
      </c>
      <c r="C173" s="14" t="s">
        <v>4521</v>
      </c>
      <c r="D173" s="14" t="s">
        <v>3709</v>
      </c>
      <c r="E173" s="14" t="s">
        <v>3763</v>
      </c>
      <c r="F173" s="14" t="s">
        <v>3710</v>
      </c>
      <c r="G173" s="14" t="s">
        <v>5688</v>
      </c>
      <c r="H173" s="44" t="s">
        <v>3466</v>
      </c>
      <c r="I173" s="45">
        <v>0</v>
      </c>
      <c r="J173" s="14">
        <v>150000000</v>
      </c>
      <c r="K173" s="14" t="s">
        <v>3458</v>
      </c>
      <c r="L173" s="46" t="s">
        <v>3483</v>
      </c>
      <c r="M173" s="14" t="s">
        <v>12072</v>
      </c>
      <c r="N173" s="14" t="s">
        <v>3833</v>
      </c>
      <c r="O173" s="14" t="s">
        <v>3483</v>
      </c>
      <c r="P173" s="14" t="s">
        <v>12071</v>
      </c>
      <c r="Q173" s="44" t="s">
        <v>8224</v>
      </c>
      <c r="R173" s="44" t="s">
        <v>8203</v>
      </c>
      <c r="S173" s="14">
        <v>1</v>
      </c>
      <c r="T173" s="5">
        <v>159999</v>
      </c>
      <c r="U173" s="5">
        <f t="shared" si="6"/>
        <v>159999</v>
      </c>
      <c r="V173" s="47">
        <f t="shared" si="7"/>
        <v>179198.88</v>
      </c>
      <c r="W173" s="48"/>
      <c r="X173" s="49">
        <v>2017</v>
      </c>
      <c r="Y173" s="50" t="s">
        <v>3461</v>
      </c>
      <c r="Z173" s="51">
        <f t="shared" si="8"/>
        <v>444.44166666666666</v>
      </c>
      <c r="AA173" s="16">
        <f t="shared" si="8"/>
        <v>497.77466666666669</v>
      </c>
    </row>
    <row r="174" spans="2:27" ht="20.25" x14ac:dyDescent="0.3">
      <c r="B174" s="43" t="s">
        <v>238</v>
      </c>
      <c r="C174" s="14" t="s">
        <v>4521</v>
      </c>
      <c r="D174" s="14" t="s">
        <v>3764</v>
      </c>
      <c r="E174" s="14" t="s">
        <v>3765</v>
      </c>
      <c r="F174" s="14" t="s">
        <v>3766</v>
      </c>
      <c r="G174" s="14" t="s">
        <v>5689</v>
      </c>
      <c r="H174" s="44" t="s">
        <v>3466</v>
      </c>
      <c r="I174" s="45">
        <v>0</v>
      </c>
      <c r="J174" s="14">
        <v>150000000</v>
      </c>
      <c r="K174" s="14" t="s">
        <v>3458</v>
      </c>
      <c r="L174" s="46" t="s">
        <v>3486</v>
      </c>
      <c r="M174" s="14" t="s">
        <v>12072</v>
      </c>
      <c r="N174" s="14" t="s">
        <v>3833</v>
      </c>
      <c r="O174" s="14" t="s">
        <v>3486</v>
      </c>
      <c r="P174" s="14" t="s">
        <v>12071</v>
      </c>
      <c r="Q174" s="44" t="s">
        <v>8224</v>
      </c>
      <c r="R174" s="44" t="s">
        <v>8203</v>
      </c>
      <c r="S174" s="14">
        <v>5</v>
      </c>
      <c r="T174" s="5">
        <v>50000</v>
      </c>
      <c r="U174" s="5">
        <f t="shared" si="6"/>
        <v>250000</v>
      </c>
      <c r="V174" s="47">
        <f t="shared" si="7"/>
        <v>280000</v>
      </c>
      <c r="W174" s="48"/>
      <c r="X174" s="49">
        <v>2017</v>
      </c>
      <c r="Y174" s="50" t="s">
        <v>3461</v>
      </c>
      <c r="Z174" s="51">
        <f t="shared" si="8"/>
        <v>694.44444444444446</v>
      </c>
      <c r="AA174" s="16">
        <f t="shared" si="8"/>
        <v>777.77777777777783</v>
      </c>
    </row>
    <row r="175" spans="2:27" ht="20.25" x14ac:dyDescent="0.3">
      <c r="B175" s="43" t="s">
        <v>239</v>
      </c>
      <c r="C175" s="14" t="s">
        <v>4521</v>
      </c>
      <c r="D175" s="14" t="s">
        <v>3767</v>
      </c>
      <c r="E175" s="14" t="s">
        <v>3740</v>
      </c>
      <c r="F175" s="14" t="s">
        <v>7467</v>
      </c>
      <c r="G175" s="14" t="s">
        <v>5690</v>
      </c>
      <c r="H175" s="44" t="s">
        <v>3466</v>
      </c>
      <c r="I175" s="45">
        <v>0</v>
      </c>
      <c r="J175" s="14">
        <v>150000000</v>
      </c>
      <c r="K175" s="14" t="s">
        <v>3458</v>
      </c>
      <c r="L175" s="46" t="s">
        <v>3483</v>
      </c>
      <c r="M175" s="14" t="s">
        <v>12072</v>
      </c>
      <c r="N175" s="14" t="s">
        <v>3833</v>
      </c>
      <c r="O175" s="14" t="s">
        <v>3483</v>
      </c>
      <c r="P175" s="14" t="s">
        <v>12071</v>
      </c>
      <c r="Q175" s="44" t="s">
        <v>8224</v>
      </c>
      <c r="R175" s="44" t="s">
        <v>8203</v>
      </c>
      <c r="S175" s="14">
        <v>2</v>
      </c>
      <c r="T175" s="5">
        <v>190000</v>
      </c>
      <c r="U175" s="5">
        <f t="shared" si="6"/>
        <v>380000</v>
      </c>
      <c r="V175" s="47">
        <f t="shared" si="7"/>
        <v>425600.00000000006</v>
      </c>
      <c r="W175" s="48"/>
      <c r="X175" s="49">
        <v>2017</v>
      </c>
      <c r="Y175" s="50" t="s">
        <v>3461</v>
      </c>
      <c r="Z175" s="51">
        <f t="shared" si="8"/>
        <v>1055.5555555555557</v>
      </c>
      <c r="AA175" s="16">
        <f t="shared" si="8"/>
        <v>1182.2222222222224</v>
      </c>
    </row>
    <row r="176" spans="2:27" ht="20.25" x14ac:dyDescent="0.3">
      <c r="B176" s="43" t="s">
        <v>240</v>
      </c>
      <c r="C176" s="14" t="s">
        <v>4521</v>
      </c>
      <c r="D176" s="14" t="s">
        <v>3727</v>
      </c>
      <c r="E176" s="14" t="s">
        <v>3768</v>
      </c>
      <c r="F176" s="14" t="s">
        <v>3728</v>
      </c>
      <c r="G176" s="14" t="s">
        <v>5691</v>
      </c>
      <c r="H176" s="44" t="s">
        <v>3466</v>
      </c>
      <c r="I176" s="45">
        <v>0</v>
      </c>
      <c r="J176" s="14">
        <v>150000000</v>
      </c>
      <c r="K176" s="14" t="s">
        <v>3458</v>
      </c>
      <c r="L176" s="46" t="s">
        <v>3483</v>
      </c>
      <c r="M176" s="14" t="s">
        <v>12072</v>
      </c>
      <c r="N176" s="14" t="s">
        <v>3833</v>
      </c>
      <c r="O176" s="14" t="s">
        <v>3483</v>
      </c>
      <c r="P176" s="14" t="s">
        <v>12071</v>
      </c>
      <c r="Q176" s="44" t="s">
        <v>8224</v>
      </c>
      <c r="R176" s="44" t="s">
        <v>8203</v>
      </c>
      <c r="S176" s="14">
        <v>2</v>
      </c>
      <c r="T176" s="5">
        <v>43000</v>
      </c>
      <c r="U176" s="5">
        <f t="shared" si="6"/>
        <v>86000</v>
      </c>
      <c r="V176" s="47">
        <f t="shared" si="7"/>
        <v>96320.000000000015</v>
      </c>
      <c r="W176" s="48"/>
      <c r="X176" s="49">
        <v>2017</v>
      </c>
      <c r="Y176" s="50" t="s">
        <v>3461</v>
      </c>
      <c r="Z176" s="51">
        <f t="shared" si="8"/>
        <v>238.88888888888889</v>
      </c>
      <c r="AA176" s="16">
        <f t="shared" si="8"/>
        <v>267.5555555555556</v>
      </c>
    </row>
    <row r="177" spans="2:27" ht="20.25" x14ac:dyDescent="0.3">
      <c r="B177" s="43" t="s">
        <v>241</v>
      </c>
      <c r="C177" s="14" t="s">
        <v>4521</v>
      </c>
      <c r="D177" s="14" t="s">
        <v>3769</v>
      </c>
      <c r="E177" s="14" t="s">
        <v>3770</v>
      </c>
      <c r="F177" s="14" t="s">
        <v>3771</v>
      </c>
      <c r="G177" s="14" t="s">
        <v>5692</v>
      </c>
      <c r="H177" s="44" t="s">
        <v>3466</v>
      </c>
      <c r="I177" s="45">
        <v>0</v>
      </c>
      <c r="J177" s="14">
        <v>150000000</v>
      </c>
      <c r="K177" s="14" t="s">
        <v>3458</v>
      </c>
      <c r="L177" s="46" t="s">
        <v>3483</v>
      </c>
      <c r="M177" s="14" t="s">
        <v>12072</v>
      </c>
      <c r="N177" s="14" t="s">
        <v>3833</v>
      </c>
      <c r="O177" s="14" t="s">
        <v>3483</v>
      </c>
      <c r="P177" s="14" t="s">
        <v>12071</v>
      </c>
      <c r="Q177" s="44" t="s">
        <v>8224</v>
      </c>
      <c r="R177" s="44" t="s">
        <v>8203</v>
      </c>
      <c r="S177" s="14">
        <v>2</v>
      </c>
      <c r="T177" s="5">
        <v>460000</v>
      </c>
      <c r="U177" s="5">
        <f t="shared" si="6"/>
        <v>920000</v>
      </c>
      <c r="V177" s="47">
        <f t="shared" si="7"/>
        <v>1030400.0000000001</v>
      </c>
      <c r="W177" s="48"/>
      <c r="X177" s="49">
        <v>2017</v>
      </c>
      <c r="Y177" s="50" t="s">
        <v>3461</v>
      </c>
      <c r="Z177" s="51">
        <f t="shared" si="8"/>
        <v>2555.5555555555557</v>
      </c>
      <c r="AA177" s="16">
        <f t="shared" si="8"/>
        <v>2862.2222222222226</v>
      </c>
    </row>
    <row r="178" spans="2:27" ht="20.25" x14ac:dyDescent="0.3">
      <c r="B178" s="43" t="s">
        <v>242</v>
      </c>
      <c r="C178" s="14" t="s">
        <v>4521</v>
      </c>
      <c r="D178" s="14" t="s">
        <v>3772</v>
      </c>
      <c r="E178" s="14" t="s">
        <v>3773</v>
      </c>
      <c r="F178" s="14" t="s">
        <v>3774</v>
      </c>
      <c r="G178" s="14" t="s">
        <v>5693</v>
      </c>
      <c r="H178" s="44" t="s">
        <v>3466</v>
      </c>
      <c r="I178" s="45">
        <v>0</v>
      </c>
      <c r="J178" s="14">
        <v>150000000</v>
      </c>
      <c r="K178" s="14" t="s">
        <v>3458</v>
      </c>
      <c r="L178" s="46" t="s">
        <v>3483</v>
      </c>
      <c r="M178" s="14" t="s">
        <v>12072</v>
      </c>
      <c r="N178" s="14" t="s">
        <v>3833</v>
      </c>
      <c r="O178" s="14" t="s">
        <v>3483</v>
      </c>
      <c r="P178" s="14" t="s">
        <v>12071</v>
      </c>
      <c r="Q178" s="44" t="s">
        <v>8224</v>
      </c>
      <c r="R178" s="44" t="s">
        <v>8203</v>
      </c>
      <c r="S178" s="14">
        <v>2</v>
      </c>
      <c r="T178" s="5">
        <v>11000</v>
      </c>
      <c r="U178" s="5">
        <f t="shared" si="6"/>
        <v>22000</v>
      </c>
      <c r="V178" s="47">
        <f t="shared" si="7"/>
        <v>24640.000000000004</v>
      </c>
      <c r="W178" s="48"/>
      <c r="X178" s="49">
        <v>2017</v>
      </c>
      <c r="Y178" s="50" t="s">
        <v>3461</v>
      </c>
      <c r="Z178" s="51">
        <f t="shared" si="8"/>
        <v>61.111111111111114</v>
      </c>
      <c r="AA178" s="16">
        <f t="shared" si="8"/>
        <v>68.444444444444457</v>
      </c>
    </row>
    <row r="179" spans="2:27" ht="20.25" x14ac:dyDescent="0.3">
      <c r="B179" s="43" t="s">
        <v>243</v>
      </c>
      <c r="C179" s="14" t="s">
        <v>4521</v>
      </c>
      <c r="D179" s="14" t="s">
        <v>3775</v>
      </c>
      <c r="E179" s="14" t="s">
        <v>3776</v>
      </c>
      <c r="F179" s="14" t="s">
        <v>3777</v>
      </c>
      <c r="G179" s="14" t="s">
        <v>5694</v>
      </c>
      <c r="H179" s="44" t="s">
        <v>3466</v>
      </c>
      <c r="I179" s="45">
        <v>0</v>
      </c>
      <c r="J179" s="14">
        <v>150000000</v>
      </c>
      <c r="K179" s="14" t="s">
        <v>3458</v>
      </c>
      <c r="L179" s="46" t="s">
        <v>3483</v>
      </c>
      <c r="M179" s="14" t="s">
        <v>12072</v>
      </c>
      <c r="N179" s="14" t="s">
        <v>3833</v>
      </c>
      <c r="O179" s="14" t="s">
        <v>3483</v>
      </c>
      <c r="P179" s="14" t="s">
        <v>12071</v>
      </c>
      <c r="Q179" s="44" t="s">
        <v>8224</v>
      </c>
      <c r="R179" s="44" t="s">
        <v>8203</v>
      </c>
      <c r="S179" s="14">
        <v>2</v>
      </c>
      <c r="T179" s="5">
        <v>400000</v>
      </c>
      <c r="U179" s="5">
        <f t="shared" si="6"/>
        <v>800000</v>
      </c>
      <c r="V179" s="47">
        <f t="shared" si="7"/>
        <v>896000.00000000012</v>
      </c>
      <c r="W179" s="48"/>
      <c r="X179" s="49">
        <v>2017</v>
      </c>
      <c r="Y179" s="50" t="s">
        <v>3461</v>
      </c>
      <c r="Z179" s="51">
        <f t="shared" si="8"/>
        <v>2222.2222222222222</v>
      </c>
      <c r="AA179" s="16">
        <f t="shared" si="8"/>
        <v>2488.8888888888891</v>
      </c>
    </row>
    <row r="180" spans="2:27" ht="20.25" x14ac:dyDescent="0.3">
      <c r="B180" s="43" t="s">
        <v>244</v>
      </c>
      <c r="C180" s="14" t="s">
        <v>4521</v>
      </c>
      <c r="D180" s="14" t="s">
        <v>3778</v>
      </c>
      <c r="E180" s="14" t="s">
        <v>3779</v>
      </c>
      <c r="F180" s="14" t="s">
        <v>7468</v>
      </c>
      <c r="G180" s="14" t="s">
        <v>5695</v>
      </c>
      <c r="H180" s="44" t="s">
        <v>3466</v>
      </c>
      <c r="I180" s="45">
        <v>0</v>
      </c>
      <c r="J180" s="14">
        <v>150000000</v>
      </c>
      <c r="K180" s="14" t="s">
        <v>3458</v>
      </c>
      <c r="L180" s="46" t="s">
        <v>3483</v>
      </c>
      <c r="M180" s="14" t="s">
        <v>12072</v>
      </c>
      <c r="N180" s="14" t="s">
        <v>3833</v>
      </c>
      <c r="O180" s="14" t="s">
        <v>3483</v>
      </c>
      <c r="P180" s="14" t="s">
        <v>12071</v>
      </c>
      <c r="Q180" s="44" t="s">
        <v>8224</v>
      </c>
      <c r="R180" s="44" t="s">
        <v>8203</v>
      </c>
      <c r="S180" s="14">
        <v>1</v>
      </c>
      <c r="T180" s="5">
        <v>1169643</v>
      </c>
      <c r="U180" s="5">
        <f t="shared" si="6"/>
        <v>1169643</v>
      </c>
      <c r="V180" s="47">
        <f t="shared" si="7"/>
        <v>1310000.1600000001</v>
      </c>
      <c r="W180" s="48"/>
      <c r="X180" s="49">
        <v>2017</v>
      </c>
      <c r="Y180" s="50" t="s">
        <v>3461</v>
      </c>
      <c r="Z180" s="51">
        <f t="shared" si="8"/>
        <v>3249.0083333333332</v>
      </c>
      <c r="AA180" s="16">
        <f t="shared" si="8"/>
        <v>3638.8893333333335</v>
      </c>
    </row>
    <row r="181" spans="2:27" ht="20.25" x14ac:dyDescent="0.3">
      <c r="B181" s="43" t="s">
        <v>245</v>
      </c>
      <c r="C181" s="14" t="s">
        <v>4521</v>
      </c>
      <c r="D181" s="14" t="s">
        <v>3780</v>
      </c>
      <c r="E181" s="14" t="s">
        <v>3781</v>
      </c>
      <c r="F181" s="14" t="s">
        <v>3782</v>
      </c>
      <c r="G181" s="14" t="s">
        <v>5696</v>
      </c>
      <c r="H181" s="44" t="s">
        <v>3466</v>
      </c>
      <c r="I181" s="45">
        <v>0</v>
      </c>
      <c r="J181" s="14">
        <v>150000000</v>
      </c>
      <c r="K181" s="14" t="s">
        <v>3458</v>
      </c>
      <c r="L181" s="46" t="s">
        <v>3483</v>
      </c>
      <c r="M181" s="14" t="s">
        <v>12072</v>
      </c>
      <c r="N181" s="14" t="s">
        <v>3833</v>
      </c>
      <c r="O181" s="14" t="s">
        <v>3483</v>
      </c>
      <c r="P181" s="14" t="s">
        <v>12071</v>
      </c>
      <c r="Q181" s="44" t="s">
        <v>8224</v>
      </c>
      <c r="R181" s="44" t="s">
        <v>8203</v>
      </c>
      <c r="S181" s="14">
        <v>2</v>
      </c>
      <c r="T181" s="5">
        <v>143000</v>
      </c>
      <c r="U181" s="5">
        <f t="shared" si="6"/>
        <v>286000</v>
      </c>
      <c r="V181" s="47">
        <f t="shared" si="7"/>
        <v>320320.00000000006</v>
      </c>
      <c r="W181" s="48"/>
      <c r="X181" s="49">
        <v>2017</v>
      </c>
      <c r="Y181" s="50" t="s">
        <v>3461</v>
      </c>
      <c r="Z181" s="51">
        <f t="shared" si="8"/>
        <v>794.44444444444446</v>
      </c>
      <c r="AA181" s="16">
        <f t="shared" si="8"/>
        <v>889.77777777777794</v>
      </c>
    </row>
    <row r="182" spans="2:27" ht="20.25" x14ac:dyDescent="0.3">
      <c r="B182" s="43" t="s">
        <v>246</v>
      </c>
      <c r="C182" s="14" t="s">
        <v>4521</v>
      </c>
      <c r="D182" s="14" t="s">
        <v>3783</v>
      </c>
      <c r="E182" s="14" t="s">
        <v>3784</v>
      </c>
      <c r="F182" s="14" t="s">
        <v>3785</v>
      </c>
      <c r="G182" s="14" t="s">
        <v>5697</v>
      </c>
      <c r="H182" s="44" t="s">
        <v>3466</v>
      </c>
      <c r="I182" s="45">
        <v>0</v>
      </c>
      <c r="J182" s="14">
        <v>150000000</v>
      </c>
      <c r="K182" s="14" t="s">
        <v>3458</v>
      </c>
      <c r="L182" s="46" t="s">
        <v>3483</v>
      </c>
      <c r="M182" s="14" t="s">
        <v>12072</v>
      </c>
      <c r="N182" s="14" t="s">
        <v>3833</v>
      </c>
      <c r="O182" s="14" t="s">
        <v>3483</v>
      </c>
      <c r="P182" s="14" t="s">
        <v>12071</v>
      </c>
      <c r="Q182" s="44" t="s">
        <v>8224</v>
      </c>
      <c r="R182" s="44" t="s">
        <v>8203</v>
      </c>
      <c r="S182" s="14">
        <v>5</v>
      </c>
      <c r="T182" s="5">
        <v>38000</v>
      </c>
      <c r="U182" s="5">
        <f t="shared" si="6"/>
        <v>190000</v>
      </c>
      <c r="V182" s="47">
        <f t="shared" si="7"/>
        <v>212800.00000000003</v>
      </c>
      <c r="W182" s="48"/>
      <c r="X182" s="49">
        <v>2017</v>
      </c>
      <c r="Y182" s="50" t="s">
        <v>3461</v>
      </c>
      <c r="Z182" s="51">
        <f t="shared" si="8"/>
        <v>527.77777777777783</v>
      </c>
      <c r="AA182" s="16">
        <f t="shared" si="8"/>
        <v>591.1111111111112</v>
      </c>
    </row>
    <row r="183" spans="2:27" ht="20.25" x14ac:dyDescent="0.3">
      <c r="B183" s="43" t="s">
        <v>247</v>
      </c>
      <c r="C183" s="14" t="s">
        <v>4521</v>
      </c>
      <c r="D183" s="14" t="s">
        <v>3786</v>
      </c>
      <c r="E183" s="14" t="s">
        <v>3787</v>
      </c>
      <c r="F183" s="14" t="s">
        <v>3788</v>
      </c>
      <c r="G183" s="14" t="s">
        <v>5698</v>
      </c>
      <c r="H183" s="44" t="s">
        <v>3466</v>
      </c>
      <c r="I183" s="45">
        <v>0</v>
      </c>
      <c r="J183" s="14">
        <v>150000000</v>
      </c>
      <c r="K183" s="14" t="s">
        <v>3458</v>
      </c>
      <c r="L183" s="46" t="s">
        <v>3483</v>
      </c>
      <c r="M183" s="14" t="s">
        <v>12072</v>
      </c>
      <c r="N183" s="14" t="s">
        <v>3833</v>
      </c>
      <c r="O183" s="14" t="s">
        <v>3483</v>
      </c>
      <c r="P183" s="14" t="s">
        <v>12071</v>
      </c>
      <c r="Q183" s="44" t="s">
        <v>8224</v>
      </c>
      <c r="R183" s="44" t="s">
        <v>8203</v>
      </c>
      <c r="S183" s="14">
        <v>3</v>
      </c>
      <c r="T183" s="5">
        <v>303000</v>
      </c>
      <c r="U183" s="5">
        <f t="shared" si="6"/>
        <v>909000</v>
      </c>
      <c r="V183" s="47">
        <f t="shared" si="7"/>
        <v>1018080.0000000001</v>
      </c>
      <c r="W183" s="48"/>
      <c r="X183" s="49">
        <v>2017</v>
      </c>
      <c r="Y183" s="50" t="s">
        <v>3461</v>
      </c>
      <c r="Z183" s="51">
        <f t="shared" si="8"/>
        <v>2525</v>
      </c>
      <c r="AA183" s="16">
        <f t="shared" si="8"/>
        <v>2828.0000000000005</v>
      </c>
    </row>
    <row r="184" spans="2:27" ht="20.25" x14ac:dyDescent="0.3">
      <c r="B184" s="43" t="s">
        <v>248</v>
      </c>
      <c r="C184" s="14" t="s">
        <v>4521</v>
      </c>
      <c r="D184" s="14" t="s">
        <v>3789</v>
      </c>
      <c r="E184" s="14" t="s">
        <v>3790</v>
      </c>
      <c r="F184" s="14" t="s">
        <v>3791</v>
      </c>
      <c r="G184" s="14" t="s">
        <v>5699</v>
      </c>
      <c r="H184" s="44" t="s">
        <v>3466</v>
      </c>
      <c r="I184" s="45">
        <v>0</v>
      </c>
      <c r="J184" s="14">
        <v>150000000</v>
      </c>
      <c r="K184" s="14" t="s">
        <v>3458</v>
      </c>
      <c r="L184" s="46" t="s">
        <v>3483</v>
      </c>
      <c r="M184" s="14" t="s">
        <v>12072</v>
      </c>
      <c r="N184" s="14" t="s">
        <v>3833</v>
      </c>
      <c r="O184" s="14" t="s">
        <v>3483</v>
      </c>
      <c r="P184" s="14" t="s">
        <v>12071</v>
      </c>
      <c r="Q184" s="44" t="s">
        <v>8224</v>
      </c>
      <c r="R184" s="44" t="s">
        <v>8203</v>
      </c>
      <c r="S184" s="14">
        <v>3</v>
      </c>
      <c r="T184" s="5">
        <v>415000</v>
      </c>
      <c r="U184" s="5">
        <f t="shared" si="6"/>
        <v>1245000</v>
      </c>
      <c r="V184" s="47">
        <f t="shared" si="7"/>
        <v>1394400.0000000002</v>
      </c>
      <c r="W184" s="48"/>
      <c r="X184" s="49">
        <v>2017</v>
      </c>
      <c r="Y184" s="50" t="s">
        <v>3461</v>
      </c>
      <c r="Z184" s="51">
        <f t="shared" si="8"/>
        <v>3458.3333333333335</v>
      </c>
      <c r="AA184" s="16">
        <f t="shared" si="8"/>
        <v>3873.3333333333339</v>
      </c>
    </row>
    <row r="185" spans="2:27" ht="20.25" x14ac:dyDescent="0.3">
      <c r="B185" s="43" t="s">
        <v>249</v>
      </c>
      <c r="C185" s="14" t="s">
        <v>4521</v>
      </c>
      <c r="D185" s="14" t="s">
        <v>3792</v>
      </c>
      <c r="E185" s="14" t="s">
        <v>7469</v>
      </c>
      <c r="F185" s="14" t="s">
        <v>3793</v>
      </c>
      <c r="G185" s="14" t="s">
        <v>5700</v>
      </c>
      <c r="H185" s="44" t="s">
        <v>3466</v>
      </c>
      <c r="I185" s="45">
        <v>0</v>
      </c>
      <c r="J185" s="14">
        <v>150000000</v>
      </c>
      <c r="K185" s="14" t="s">
        <v>3458</v>
      </c>
      <c r="L185" s="46" t="s">
        <v>3483</v>
      </c>
      <c r="M185" s="14" t="s">
        <v>12072</v>
      </c>
      <c r="N185" s="14" t="s">
        <v>3833</v>
      </c>
      <c r="O185" s="14" t="s">
        <v>3483</v>
      </c>
      <c r="P185" s="14" t="s">
        <v>12071</v>
      </c>
      <c r="Q185" s="44" t="s">
        <v>8234</v>
      </c>
      <c r="R185" s="44" t="s">
        <v>8211</v>
      </c>
      <c r="S185" s="14">
        <v>1172</v>
      </c>
      <c r="T185" s="5">
        <v>4100</v>
      </c>
      <c r="U185" s="5">
        <f t="shared" si="6"/>
        <v>4805200</v>
      </c>
      <c r="V185" s="47">
        <f t="shared" si="7"/>
        <v>5381824.0000000009</v>
      </c>
      <c r="W185" s="48"/>
      <c r="X185" s="49">
        <v>2017</v>
      </c>
      <c r="Y185" s="50" t="s">
        <v>3461</v>
      </c>
      <c r="Z185" s="51">
        <f t="shared" si="8"/>
        <v>13347.777777777777</v>
      </c>
      <c r="AA185" s="16">
        <f t="shared" si="8"/>
        <v>14949.511111111115</v>
      </c>
    </row>
    <row r="186" spans="2:27" ht="20.25" x14ac:dyDescent="0.3">
      <c r="B186" s="43" t="s">
        <v>250</v>
      </c>
      <c r="C186" s="14" t="s">
        <v>4521</v>
      </c>
      <c r="D186" s="14" t="s">
        <v>3705</v>
      </c>
      <c r="E186" s="14" t="s">
        <v>3706</v>
      </c>
      <c r="F186" s="14" t="s">
        <v>3794</v>
      </c>
      <c r="G186" s="14" t="s">
        <v>5701</v>
      </c>
      <c r="H186" s="44" t="s">
        <v>3466</v>
      </c>
      <c r="I186" s="45">
        <v>0</v>
      </c>
      <c r="J186" s="14">
        <v>150000000</v>
      </c>
      <c r="K186" s="14" t="s">
        <v>3458</v>
      </c>
      <c r="L186" s="46" t="s">
        <v>12127</v>
      </c>
      <c r="M186" s="14" t="s">
        <v>12072</v>
      </c>
      <c r="N186" s="14" t="s">
        <v>3833</v>
      </c>
      <c r="O186" s="14" t="s">
        <v>3795</v>
      </c>
      <c r="P186" s="14" t="s">
        <v>12071</v>
      </c>
      <c r="Q186" s="44" t="s">
        <v>8224</v>
      </c>
      <c r="R186" s="44" t="s">
        <v>8203</v>
      </c>
      <c r="S186" s="14">
        <v>20</v>
      </c>
      <c r="T186" s="5">
        <v>15500</v>
      </c>
      <c r="U186" s="5">
        <f t="shared" si="6"/>
        <v>310000</v>
      </c>
      <c r="V186" s="47">
        <f t="shared" si="7"/>
        <v>347200.00000000006</v>
      </c>
      <c r="W186" s="48"/>
      <c r="X186" s="49">
        <v>2017</v>
      </c>
      <c r="Y186" s="50" t="s">
        <v>3461</v>
      </c>
      <c r="Z186" s="51">
        <f t="shared" si="8"/>
        <v>861.11111111111109</v>
      </c>
      <c r="AA186" s="16">
        <f t="shared" si="8"/>
        <v>964.44444444444457</v>
      </c>
    </row>
    <row r="187" spans="2:27" ht="20.25" x14ac:dyDescent="0.3">
      <c r="B187" s="43" t="s">
        <v>251</v>
      </c>
      <c r="C187" s="14" t="s">
        <v>4521</v>
      </c>
      <c r="D187" s="14" t="s">
        <v>3796</v>
      </c>
      <c r="E187" s="14" t="s">
        <v>7470</v>
      </c>
      <c r="F187" s="14" t="s">
        <v>3797</v>
      </c>
      <c r="G187" s="14" t="s">
        <v>5702</v>
      </c>
      <c r="H187" s="44" t="s">
        <v>3457</v>
      </c>
      <c r="I187" s="45">
        <v>0</v>
      </c>
      <c r="J187" s="14">
        <v>150000000</v>
      </c>
      <c r="K187" s="14" t="s">
        <v>3458</v>
      </c>
      <c r="L187" s="46" t="s">
        <v>12127</v>
      </c>
      <c r="M187" s="14" t="s">
        <v>12072</v>
      </c>
      <c r="N187" s="14" t="s">
        <v>3833</v>
      </c>
      <c r="O187" s="14" t="s">
        <v>3795</v>
      </c>
      <c r="P187" s="14" t="s">
        <v>12071</v>
      </c>
      <c r="Q187" s="44" t="s">
        <v>8224</v>
      </c>
      <c r="R187" s="44" t="s">
        <v>8203</v>
      </c>
      <c r="S187" s="14">
        <v>5</v>
      </c>
      <c r="T187" s="5">
        <v>3639085</v>
      </c>
      <c r="U187" s="5">
        <f t="shared" si="6"/>
        <v>18195425</v>
      </c>
      <c r="V187" s="47">
        <f t="shared" si="7"/>
        <v>20378876.000000004</v>
      </c>
      <c r="W187" s="48" t="s">
        <v>28</v>
      </c>
      <c r="X187" s="49">
        <v>2017</v>
      </c>
      <c r="Y187" s="50" t="s">
        <v>3829</v>
      </c>
      <c r="Z187" s="51">
        <f t="shared" si="8"/>
        <v>50542.847222222219</v>
      </c>
      <c r="AA187" s="16">
        <f t="shared" si="8"/>
        <v>56607.988888888896</v>
      </c>
    </row>
    <row r="188" spans="2:27" ht="20.25" x14ac:dyDescent="0.3">
      <c r="B188" s="43" t="s">
        <v>252</v>
      </c>
      <c r="C188" s="14" t="s">
        <v>4521</v>
      </c>
      <c r="D188" s="14" t="s">
        <v>3798</v>
      </c>
      <c r="E188" s="14" t="s">
        <v>7470</v>
      </c>
      <c r="F188" s="14" t="s">
        <v>3799</v>
      </c>
      <c r="G188" s="14" t="s">
        <v>5703</v>
      </c>
      <c r="H188" s="44" t="s">
        <v>3457</v>
      </c>
      <c r="I188" s="45">
        <v>0</v>
      </c>
      <c r="J188" s="14">
        <v>150000000</v>
      </c>
      <c r="K188" s="14" t="s">
        <v>3458</v>
      </c>
      <c r="L188" s="46" t="s">
        <v>12127</v>
      </c>
      <c r="M188" s="14" t="s">
        <v>12072</v>
      </c>
      <c r="N188" s="14" t="s">
        <v>3833</v>
      </c>
      <c r="O188" s="14" t="s">
        <v>3795</v>
      </c>
      <c r="P188" s="14" t="s">
        <v>12071</v>
      </c>
      <c r="Q188" s="44" t="s">
        <v>8224</v>
      </c>
      <c r="R188" s="44" t="s">
        <v>8203</v>
      </c>
      <c r="S188" s="14">
        <v>1</v>
      </c>
      <c r="T188" s="5">
        <v>7366299</v>
      </c>
      <c r="U188" s="5">
        <f t="shared" si="6"/>
        <v>7366299</v>
      </c>
      <c r="V188" s="47">
        <f t="shared" si="7"/>
        <v>8250254.8800000008</v>
      </c>
      <c r="W188" s="48" t="s">
        <v>28</v>
      </c>
      <c r="X188" s="49">
        <v>2017</v>
      </c>
      <c r="Y188" s="50" t="s">
        <v>3829</v>
      </c>
      <c r="Z188" s="51">
        <f t="shared" si="8"/>
        <v>20461.941666666666</v>
      </c>
      <c r="AA188" s="16">
        <f t="shared" si="8"/>
        <v>22917.37466666667</v>
      </c>
    </row>
    <row r="189" spans="2:27" ht="20.25" x14ac:dyDescent="0.3">
      <c r="B189" s="43" t="s">
        <v>253</v>
      </c>
      <c r="C189" s="14" t="s">
        <v>4521</v>
      </c>
      <c r="D189" s="14" t="s">
        <v>3800</v>
      </c>
      <c r="E189" s="14" t="s">
        <v>7471</v>
      </c>
      <c r="F189" s="14" t="s">
        <v>3801</v>
      </c>
      <c r="G189" s="14" t="s">
        <v>5704</v>
      </c>
      <c r="H189" s="44" t="s">
        <v>3466</v>
      </c>
      <c r="I189" s="45">
        <v>0</v>
      </c>
      <c r="J189" s="14">
        <v>150000000</v>
      </c>
      <c r="K189" s="14" t="s">
        <v>3458</v>
      </c>
      <c r="L189" s="46" t="s">
        <v>12127</v>
      </c>
      <c r="M189" s="14" t="s">
        <v>12072</v>
      </c>
      <c r="N189" s="14" t="s">
        <v>3833</v>
      </c>
      <c r="O189" s="14" t="s">
        <v>3795</v>
      </c>
      <c r="P189" s="14" t="s">
        <v>12071</v>
      </c>
      <c r="Q189" s="44" t="s">
        <v>8224</v>
      </c>
      <c r="R189" s="44" t="s">
        <v>8203</v>
      </c>
      <c r="S189" s="14">
        <v>50</v>
      </c>
      <c r="T189" s="5">
        <v>400</v>
      </c>
      <c r="U189" s="5">
        <f t="shared" si="6"/>
        <v>20000</v>
      </c>
      <c r="V189" s="47">
        <f t="shared" si="7"/>
        <v>22400.000000000004</v>
      </c>
      <c r="W189" s="48"/>
      <c r="X189" s="49">
        <v>2017</v>
      </c>
      <c r="Y189" s="50" t="s">
        <v>3829</v>
      </c>
      <c r="Z189" s="51">
        <f t="shared" si="8"/>
        <v>55.555555555555557</v>
      </c>
      <c r="AA189" s="16">
        <f t="shared" si="8"/>
        <v>62.222222222222236</v>
      </c>
    </row>
    <row r="190" spans="2:27" ht="20.25" x14ac:dyDescent="0.3">
      <c r="B190" s="43" t="s">
        <v>254</v>
      </c>
      <c r="C190" s="14" t="s">
        <v>4521</v>
      </c>
      <c r="D190" s="14" t="s">
        <v>3802</v>
      </c>
      <c r="E190" s="14" t="s">
        <v>7472</v>
      </c>
      <c r="F190" s="14" t="s">
        <v>3803</v>
      </c>
      <c r="G190" s="14" t="s">
        <v>5705</v>
      </c>
      <c r="H190" s="44" t="s">
        <v>3466</v>
      </c>
      <c r="I190" s="45">
        <v>0</v>
      </c>
      <c r="J190" s="14">
        <v>150000000</v>
      </c>
      <c r="K190" s="14" t="s">
        <v>3458</v>
      </c>
      <c r="L190" s="46" t="s">
        <v>12127</v>
      </c>
      <c r="M190" s="14" t="s">
        <v>12072</v>
      </c>
      <c r="N190" s="14" t="s">
        <v>3833</v>
      </c>
      <c r="O190" s="14" t="s">
        <v>3795</v>
      </c>
      <c r="P190" s="14" t="s">
        <v>12071</v>
      </c>
      <c r="Q190" s="44" t="s">
        <v>8231</v>
      </c>
      <c r="R190" s="44" t="s">
        <v>8209</v>
      </c>
      <c r="S190" s="14">
        <v>1</v>
      </c>
      <c r="T190" s="5">
        <v>67568</v>
      </c>
      <c r="U190" s="5">
        <f t="shared" si="6"/>
        <v>67568</v>
      </c>
      <c r="V190" s="47">
        <f t="shared" si="7"/>
        <v>75676.160000000003</v>
      </c>
      <c r="W190" s="48"/>
      <c r="X190" s="49">
        <v>2017</v>
      </c>
      <c r="Y190" s="50" t="s">
        <v>3829</v>
      </c>
      <c r="Z190" s="51">
        <f t="shared" si="8"/>
        <v>187.6888888888889</v>
      </c>
      <c r="AA190" s="16">
        <f t="shared" si="8"/>
        <v>210.21155555555558</v>
      </c>
    </row>
    <row r="191" spans="2:27" ht="20.25" x14ac:dyDescent="0.3">
      <c r="B191" s="43" t="s">
        <v>255</v>
      </c>
      <c r="C191" s="14" t="s">
        <v>4521</v>
      </c>
      <c r="D191" s="14" t="s">
        <v>3804</v>
      </c>
      <c r="E191" s="14" t="s">
        <v>4974</v>
      </c>
      <c r="F191" s="14" t="s">
        <v>3805</v>
      </c>
      <c r="G191" s="14" t="s">
        <v>5706</v>
      </c>
      <c r="H191" s="44" t="s">
        <v>3466</v>
      </c>
      <c r="I191" s="45">
        <v>0</v>
      </c>
      <c r="J191" s="14">
        <v>150000000</v>
      </c>
      <c r="K191" s="14" t="s">
        <v>3458</v>
      </c>
      <c r="L191" s="46" t="s">
        <v>12127</v>
      </c>
      <c r="M191" s="14" t="s">
        <v>12072</v>
      </c>
      <c r="N191" s="14" t="s">
        <v>3833</v>
      </c>
      <c r="O191" s="14" t="s">
        <v>3795</v>
      </c>
      <c r="P191" s="14" t="s">
        <v>12071</v>
      </c>
      <c r="Q191" s="44" t="s">
        <v>8224</v>
      </c>
      <c r="R191" s="44" t="s">
        <v>8203</v>
      </c>
      <c r="S191" s="14">
        <v>8</v>
      </c>
      <c r="T191" s="5">
        <v>10135</v>
      </c>
      <c r="U191" s="5">
        <f t="shared" si="6"/>
        <v>81080</v>
      </c>
      <c r="V191" s="47">
        <f t="shared" si="7"/>
        <v>90809.600000000006</v>
      </c>
      <c r="W191" s="48"/>
      <c r="X191" s="49">
        <v>2017</v>
      </c>
      <c r="Y191" s="50" t="s">
        <v>3829</v>
      </c>
      <c r="Z191" s="51">
        <f t="shared" si="8"/>
        <v>225.22222222222223</v>
      </c>
      <c r="AA191" s="16">
        <f t="shared" si="8"/>
        <v>252.2488888888889</v>
      </c>
    </row>
    <row r="192" spans="2:27" ht="20.25" x14ac:dyDescent="0.3">
      <c r="B192" s="43" t="s">
        <v>256</v>
      </c>
      <c r="C192" s="14" t="s">
        <v>4521</v>
      </c>
      <c r="D192" s="14" t="s">
        <v>3806</v>
      </c>
      <c r="E192" s="14" t="s">
        <v>3807</v>
      </c>
      <c r="F192" s="14" t="s">
        <v>7473</v>
      </c>
      <c r="G192" s="14" t="s">
        <v>5707</v>
      </c>
      <c r="H192" s="44" t="s">
        <v>3466</v>
      </c>
      <c r="I192" s="45">
        <v>0</v>
      </c>
      <c r="J192" s="14">
        <v>150000000</v>
      </c>
      <c r="K192" s="14" t="s">
        <v>3458</v>
      </c>
      <c r="L192" s="46" t="s">
        <v>12127</v>
      </c>
      <c r="M192" s="14" t="s">
        <v>12072</v>
      </c>
      <c r="N192" s="14" t="s">
        <v>3833</v>
      </c>
      <c r="O192" s="14" t="s">
        <v>3795</v>
      </c>
      <c r="P192" s="14" t="s">
        <v>12071</v>
      </c>
      <c r="Q192" s="44" t="s">
        <v>8231</v>
      </c>
      <c r="R192" s="44" t="s">
        <v>8209</v>
      </c>
      <c r="S192" s="14">
        <v>1</v>
      </c>
      <c r="T192" s="5">
        <v>13514</v>
      </c>
      <c r="U192" s="5">
        <f t="shared" si="6"/>
        <v>13514</v>
      </c>
      <c r="V192" s="47">
        <f t="shared" si="7"/>
        <v>15135.680000000002</v>
      </c>
      <c r="W192" s="48"/>
      <c r="X192" s="49">
        <v>2017</v>
      </c>
      <c r="Y192" s="50" t="s">
        <v>3829</v>
      </c>
      <c r="Z192" s="51">
        <f t="shared" si="8"/>
        <v>37.538888888888891</v>
      </c>
      <c r="AA192" s="16">
        <f t="shared" si="8"/>
        <v>42.043555555555564</v>
      </c>
    </row>
    <row r="193" spans="2:27" ht="20.25" x14ac:dyDescent="0.3">
      <c r="B193" s="43" t="s">
        <v>257</v>
      </c>
      <c r="C193" s="14" t="s">
        <v>4521</v>
      </c>
      <c r="D193" s="14" t="s">
        <v>3808</v>
      </c>
      <c r="E193" s="14" t="s">
        <v>7474</v>
      </c>
      <c r="F193" s="14" t="s">
        <v>3809</v>
      </c>
      <c r="G193" s="14" t="s">
        <v>5708</v>
      </c>
      <c r="H193" s="44" t="s">
        <v>3466</v>
      </c>
      <c r="I193" s="45">
        <v>0</v>
      </c>
      <c r="J193" s="14">
        <v>150000000</v>
      </c>
      <c r="K193" s="14" t="s">
        <v>3458</v>
      </c>
      <c r="L193" s="46" t="s">
        <v>12127</v>
      </c>
      <c r="M193" s="14" t="s">
        <v>12072</v>
      </c>
      <c r="N193" s="14" t="s">
        <v>3833</v>
      </c>
      <c r="O193" s="14" t="s">
        <v>3795</v>
      </c>
      <c r="P193" s="14" t="s">
        <v>12071</v>
      </c>
      <c r="Q193" s="44" t="s">
        <v>8224</v>
      </c>
      <c r="R193" s="44" t="s">
        <v>8203</v>
      </c>
      <c r="S193" s="14">
        <v>1</v>
      </c>
      <c r="T193" s="5">
        <v>20000</v>
      </c>
      <c r="U193" s="5">
        <f t="shared" si="6"/>
        <v>20000</v>
      </c>
      <c r="V193" s="47">
        <f t="shared" si="7"/>
        <v>22400.000000000004</v>
      </c>
      <c r="W193" s="48"/>
      <c r="X193" s="49">
        <v>2017</v>
      </c>
      <c r="Y193" s="50" t="s">
        <v>3829</v>
      </c>
      <c r="Z193" s="51">
        <f t="shared" si="8"/>
        <v>55.555555555555557</v>
      </c>
      <c r="AA193" s="16">
        <f t="shared" si="8"/>
        <v>62.222222222222236</v>
      </c>
    </row>
    <row r="194" spans="2:27" ht="20.25" x14ac:dyDescent="0.3">
      <c r="B194" s="43" t="s">
        <v>258</v>
      </c>
      <c r="C194" s="14" t="s">
        <v>4521</v>
      </c>
      <c r="D194" s="14" t="s">
        <v>3810</v>
      </c>
      <c r="E194" s="14" t="s">
        <v>4866</v>
      </c>
      <c r="F194" s="14" t="s">
        <v>3811</v>
      </c>
      <c r="G194" s="14" t="s">
        <v>5709</v>
      </c>
      <c r="H194" s="44" t="s">
        <v>3466</v>
      </c>
      <c r="I194" s="45">
        <v>0</v>
      </c>
      <c r="J194" s="14">
        <v>150000000</v>
      </c>
      <c r="K194" s="14" t="s">
        <v>3458</v>
      </c>
      <c r="L194" s="46" t="s">
        <v>12127</v>
      </c>
      <c r="M194" s="14" t="s">
        <v>12072</v>
      </c>
      <c r="N194" s="14" t="s">
        <v>3833</v>
      </c>
      <c r="O194" s="14" t="s">
        <v>3795</v>
      </c>
      <c r="P194" s="14" t="s">
        <v>12071</v>
      </c>
      <c r="Q194" s="44" t="s">
        <v>8234</v>
      </c>
      <c r="R194" s="44" t="s">
        <v>8211</v>
      </c>
      <c r="S194" s="14">
        <v>2</v>
      </c>
      <c r="T194" s="5">
        <v>620000</v>
      </c>
      <c r="U194" s="5">
        <f t="shared" si="6"/>
        <v>1240000</v>
      </c>
      <c r="V194" s="47">
        <f t="shared" si="7"/>
        <v>1388800.0000000002</v>
      </c>
      <c r="W194" s="48"/>
      <c r="X194" s="49">
        <v>2017</v>
      </c>
      <c r="Y194" s="50" t="s">
        <v>3829</v>
      </c>
      <c r="Z194" s="51">
        <f t="shared" si="8"/>
        <v>3444.4444444444443</v>
      </c>
      <c r="AA194" s="16">
        <f t="shared" si="8"/>
        <v>3857.7777777777783</v>
      </c>
    </row>
    <row r="195" spans="2:27" ht="20.25" x14ac:dyDescent="0.3">
      <c r="B195" s="43" t="s">
        <v>259</v>
      </c>
      <c r="C195" s="14" t="s">
        <v>4521</v>
      </c>
      <c r="D195" s="14" t="s">
        <v>3812</v>
      </c>
      <c r="E195" s="14" t="s">
        <v>7475</v>
      </c>
      <c r="F195" s="14" t="s">
        <v>3813</v>
      </c>
      <c r="G195" s="14" t="s">
        <v>5710</v>
      </c>
      <c r="H195" s="44" t="s">
        <v>3466</v>
      </c>
      <c r="I195" s="45">
        <v>0</v>
      </c>
      <c r="J195" s="14">
        <v>150000000</v>
      </c>
      <c r="K195" s="14" t="s">
        <v>3458</v>
      </c>
      <c r="L195" s="46" t="s">
        <v>12127</v>
      </c>
      <c r="M195" s="14" t="s">
        <v>12072</v>
      </c>
      <c r="N195" s="14" t="s">
        <v>3833</v>
      </c>
      <c r="O195" s="14" t="s">
        <v>3795</v>
      </c>
      <c r="P195" s="14" t="s">
        <v>12071</v>
      </c>
      <c r="Q195" s="44" t="s">
        <v>8224</v>
      </c>
      <c r="R195" s="44" t="s">
        <v>8203</v>
      </c>
      <c r="S195" s="14">
        <v>4</v>
      </c>
      <c r="T195" s="5">
        <v>76033.5</v>
      </c>
      <c r="U195" s="5">
        <f t="shared" si="6"/>
        <v>304134</v>
      </c>
      <c r="V195" s="47">
        <f t="shared" si="7"/>
        <v>340630.08</v>
      </c>
      <c r="W195" s="48"/>
      <c r="X195" s="49">
        <v>2017</v>
      </c>
      <c r="Y195" s="50" t="s">
        <v>3829</v>
      </c>
      <c r="Z195" s="51">
        <f t="shared" si="8"/>
        <v>844.81666666666672</v>
      </c>
      <c r="AA195" s="16">
        <f t="shared" si="8"/>
        <v>946.19466666666676</v>
      </c>
    </row>
    <row r="196" spans="2:27" ht="20.25" x14ac:dyDescent="0.3">
      <c r="B196" s="43" t="s">
        <v>260</v>
      </c>
      <c r="C196" s="14" t="s">
        <v>4521</v>
      </c>
      <c r="D196" s="14" t="s">
        <v>3812</v>
      </c>
      <c r="E196" s="14" t="s">
        <v>7475</v>
      </c>
      <c r="F196" s="14" t="s">
        <v>3813</v>
      </c>
      <c r="G196" s="14" t="s">
        <v>5711</v>
      </c>
      <c r="H196" s="44" t="s">
        <v>3466</v>
      </c>
      <c r="I196" s="45">
        <v>0</v>
      </c>
      <c r="J196" s="14">
        <v>150000000</v>
      </c>
      <c r="K196" s="14" t="s">
        <v>3458</v>
      </c>
      <c r="L196" s="46" t="s">
        <v>12127</v>
      </c>
      <c r="M196" s="14" t="s">
        <v>12072</v>
      </c>
      <c r="N196" s="14" t="s">
        <v>3833</v>
      </c>
      <c r="O196" s="14" t="s">
        <v>3795</v>
      </c>
      <c r="P196" s="14" t="s">
        <v>12071</v>
      </c>
      <c r="Q196" s="44" t="s">
        <v>8224</v>
      </c>
      <c r="R196" s="44" t="s">
        <v>8203</v>
      </c>
      <c r="S196" s="14">
        <v>2</v>
      </c>
      <c r="T196" s="5">
        <v>121653.5</v>
      </c>
      <c r="U196" s="5">
        <f t="shared" si="6"/>
        <v>243307</v>
      </c>
      <c r="V196" s="47">
        <f t="shared" si="7"/>
        <v>272503.84000000003</v>
      </c>
      <c r="W196" s="48"/>
      <c r="X196" s="49">
        <v>2017</v>
      </c>
      <c r="Y196" s="50" t="s">
        <v>3829</v>
      </c>
      <c r="Z196" s="51">
        <f t="shared" si="8"/>
        <v>675.85277777777776</v>
      </c>
      <c r="AA196" s="16">
        <f t="shared" si="8"/>
        <v>756.95511111111114</v>
      </c>
    </row>
    <row r="197" spans="2:27" ht="20.25" x14ac:dyDescent="0.3">
      <c r="B197" s="43" t="s">
        <v>261</v>
      </c>
      <c r="C197" s="14" t="s">
        <v>4521</v>
      </c>
      <c r="D197" s="14" t="s">
        <v>3814</v>
      </c>
      <c r="E197" s="14" t="s">
        <v>7476</v>
      </c>
      <c r="F197" s="14" t="s">
        <v>3815</v>
      </c>
      <c r="G197" s="14" t="s">
        <v>5712</v>
      </c>
      <c r="H197" s="44" t="s">
        <v>3466</v>
      </c>
      <c r="I197" s="45">
        <v>0</v>
      </c>
      <c r="J197" s="14">
        <v>150000000</v>
      </c>
      <c r="K197" s="14" t="s">
        <v>3458</v>
      </c>
      <c r="L197" s="46" t="s">
        <v>12127</v>
      </c>
      <c r="M197" s="14" t="s">
        <v>12072</v>
      </c>
      <c r="N197" s="14" t="s">
        <v>3833</v>
      </c>
      <c r="O197" s="14" t="s">
        <v>3795</v>
      </c>
      <c r="P197" s="14" t="s">
        <v>12071</v>
      </c>
      <c r="Q197" s="44" t="s">
        <v>8224</v>
      </c>
      <c r="R197" s="44" t="s">
        <v>8203</v>
      </c>
      <c r="S197" s="14">
        <v>2</v>
      </c>
      <c r="T197" s="5">
        <v>25800</v>
      </c>
      <c r="U197" s="5">
        <f t="shared" si="6"/>
        <v>51600</v>
      </c>
      <c r="V197" s="47">
        <f t="shared" si="7"/>
        <v>57792.000000000007</v>
      </c>
      <c r="W197" s="48"/>
      <c r="X197" s="49">
        <v>2017</v>
      </c>
      <c r="Y197" s="50" t="s">
        <v>3829</v>
      </c>
      <c r="Z197" s="51">
        <f t="shared" si="8"/>
        <v>143.33333333333334</v>
      </c>
      <c r="AA197" s="16">
        <f t="shared" si="8"/>
        <v>160.53333333333336</v>
      </c>
    </row>
    <row r="198" spans="2:27" ht="20.25" x14ac:dyDescent="0.3">
      <c r="B198" s="43" t="s">
        <v>262</v>
      </c>
      <c r="C198" s="14" t="s">
        <v>4521</v>
      </c>
      <c r="D198" s="14" t="s">
        <v>3816</v>
      </c>
      <c r="E198" s="14" t="s">
        <v>7477</v>
      </c>
      <c r="F198" s="14" t="s">
        <v>3817</v>
      </c>
      <c r="G198" s="14" t="s">
        <v>5713</v>
      </c>
      <c r="H198" s="44" t="s">
        <v>3466</v>
      </c>
      <c r="I198" s="45">
        <v>0</v>
      </c>
      <c r="J198" s="14">
        <v>150000000</v>
      </c>
      <c r="K198" s="14" t="s">
        <v>3458</v>
      </c>
      <c r="L198" s="46" t="s">
        <v>12127</v>
      </c>
      <c r="M198" s="14" t="s">
        <v>12072</v>
      </c>
      <c r="N198" s="14" t="s">
        <v>3833</v>
      </c>
      <c r="O198" s="14" t="s">
        <v>3795</v>
      </c>
      <c r="P198" s="14" t="s">
        <v>12071</v>
      </c>
      <c r="Q198" s="44" t="s">
        <v>8224</v>
      </c>
      <c r="R198" s="44" t="s">
        <v>8203</v>
      </c>
      <c r="S198" s="14">
        <v>2</v>
      </c>
      <c r="T198" s="5">
        <v>80400</v>
      </c>
      <c r="U198" s="5">
        <f t="shared" si="6"/>
        <v>160800</v>
      </c>
      <c r="V198" s="47">
        <f t="shared" si="7"/>
        <v>180096.00000000003</v>
      </c>
      <c r="W198" s="48"/>
      <c r="X198" s="49">
        <v>2017</v>
      </c>
      <c r="Y198" s="50" t="s">
        <v>3829</v>
      </c>
      <c r="Z198" s="51">
        <f t="shared" si="8"/>
        <v>446.66666666666669</v>
      </c>
      <c r="AA198" s="16">
        <f t="shared" si="8"/>
        <v>500.26666666666677</v>
      </c>
    </row>
    <row r="199" spans="2:27" ht="20.25" x14ac:dyDescent="0.3">
      <c r="B199" s="43" t="s">
        <v>263</v>
      </c>
      <c r="C199" s="14" t="s">
        <v>4521</v>
      </c>
      <c r="D199" s="14" t="s">
        <v>3818</v>
      </c>
      <c r="E199" s="14" t="s">
        <v>7478</v>
      </c>
      <c r="F199" s="14" t="s">
        <v>3819</v>
      </c>
      <c r="G199" s="14" t="s">
        <v>5714</v>
      </c>
      <c r="H199" s="44" t="s">
        <v>3466</v>
      </c>
      <c r="I199" s="45">
        <v>0</v>
      </c>
      <c r="J199" s="14">
        <v>150000000</v>
      </c>
      <c r="K199" s="14" t="s">
        <v>3458</v>
      </c>
      <c r="L199" s="46" t="s">
        <v>12127</v>
      </c>
      <c r="M199" s="14" t="s">
        <v>12072</v>
      </c>
      <c r="N199" s="14" t="s">
        <v>3833</v>
      </c>
      <c r="O199" s="14" t="s">
        <v>3795</v>
      </c>
      <c r="P199" s="14" t="s">
        <v>12071</v>
      </c>
      <c r="Q199" s="44" t="s">
        <v>8224</v>
      </c>
      <c r="R199" s="44" t="s">
        <v>8203</v>
      </c>
      <c r="S199" s="14">
        <v>2</v>
      </c>
      <c r="T199" s="5">
        <v>257221</v>
      </c>
      <c r="U199" s="5">
        <f t="shared" ref="U199:U262" si="9">S199*T199</f>
        <v>514442</v>
      </c>
      <c r="V199" s="47">
        <f t="shared" ref="V199:V262" si="10">U199*1.12</f>
        <v>576175.04</v>
      </c>
      <c r="W199" s="48"/>
      <c r="X199" s="49">
        <v>2017</v>
      </c>
      <c r="Y199" s="50" t="s">
        <v>3829</v>
      </c>
      <c r="Z199" s="51">
        <f t="shared" ref="Z199:AA262" si="11">U199/360</f>
        <v>1429.0055555555555</v>
      </c>
      <c r="AA199" s="16">
        <f t="shared" si="11"/>
        <v>1600.4862222222223</v>
      </c>
    </row>
    <row r="200" spans="2:27" ht="20.25" x14ac:dyDescent="0.3">
      <c r="B200" s="43" t="s">
        <v>264</v>
      </c>
      <c r="C200" s="14" t="s">
        <v>4521</v>
      </c>
      <c r="D200" s="14" t="s">
        <v>3820</v>
      </c>
      <c r="E200" s="14" t="s">
        <v>7479</v>
      </c>
      <c r="F200" s="14" t="s">
        <v>3821</v>
      </c>
      <c r="G200" s="14" t="s">
        <v>5715</v>
      </c>
      <c r="H200" s="44" t="s">
        <v>3466</v>
      </c>
      <c r="I200" s="45">
        <v>0</v>
      </c>
      <c r="J200" s="14">
        <v>150000000</v>
      </c>
      <c r="K200" s="14" t="s">
        <v>3458</v>
      </c>
      <c r="L200" s="46" t="s">
        <v>12127</v>
      </c>
      <c r="M200" s="14" t="s">
        <v>12072</v>
      </c>
      <c r="N200" s="14" t="s">
        <v>3833</v>
      </c>
      <c r="O200" s="14" t="s">
        <v>3795</v>
      </c>
      <c r="P200" s="14" t="s">
        <v>12071</v>
      </c>
      <c r="Q200" s="44" t="s">
        <v>8234</v>
      </c>
      <c r="R200" s="44" t="s">
        <v>8211</v>
      </c>
      <c r="S200" s="14">
        <v>1</v>
      </c>
      <c r="T200" s="5">
        <v>723828</v>
      </c>
      <c r="U200" s="5">
        <f t="shared" si="9"/>
        <v>723828</v>
      </c>
      <c r="V200" s="47">
        <f t="shared" si="10"/>
        <v>810687.3600000001</v>
      </c>
      <c r="W200" s="48"/>
      <c r="X200" s="49">
        <v>2017</v>
      </c>
      <c r="Y200" s="50" t="s">
        <v>3829</v>
      </c>
      <c r="Z200" s="51">
        <f t="shared" si="11"/>
        <v>2010.6333333333334</v>
      </c>
      <c r="AA200" s="16">
        <f t="shared" si="11"/>
        <v>2251.9093333333335</v>
      </c>
    </row>
    <row r="201" spans="2:27" ht="20.25" x14ac:dyDescent="0.3">
      <c r="B201" s="43" t="s">
        <v>265</v>
      </c>
      <c r="C201" s="14" t="s">
        <v>4521</v>
      </c>
      <c r="D201" s="14" t="s">
        <v>3822</v>
      </c>
      <c r="E201" s="14" t="s">
        <v>4866</v>
      </c>
      <c r="F201" s="14" t="s">
        <v>3823</v>
      </c>
      <c r="G201" s="14" t="s">
        <v>5716</v>
      </c>
      <c r="H201" s="44" t="s">
        <v>3466</v>
      </c>
      <c r="I201" s="45">
        <v>0</v>
      </c>
      <c r="J201" s="14">
        <v>150000000</v>
      </c>
      <c r="K201" s="14" t="s">
        <v>3458</v>
      </c>
      <c r="L201" s="46" t="s">
        <v>12127</v>
      </c>
      <c r="M201" s="14" t="s">
        <v>12072</v>
      </c>
      <c r="N201" s="14" t="s">
        <v>3833</v>
      </c>
      <c r="O201" s="14" t="s">
        <v>3795</v>
      </c>
      <c r="P201" s="14" t="s">
        <v>12071</v>
      </c>
      <c r="Q201" s="44" t="s">
        <v>8224</v>
      </c>
      <c r="R201" s="44" t="s">
        <v>8203</v>
      </c>
      <c r="S201" s="14">
        <v>1</v>
      </c>
      <c r="T201" s="5">
        <v>800000</v>
      </c>
      <c r="U201" s="5">
        <f t="shared" si="9"/>
        <v>800000</v>
      </c>
      <c r="V201" s="47">
        <f t="shared" si="10"/>
        <v>896000.00000000012</v>
      </c>
      <c r="W201" s="48"/>
      <c r="X201" s="49">
        <v>2017</v>
      </c>
      <c r="Y201" s="50" t="s">
        <v>3829</v>
      </c>
      <c r="Z201" s="51">
        <f t="shared" si="11"/>
        <v>2222.2222222222222</v>
      </c>
      <c r="AA201" s="16">
        <f t="shared" si="11"/>
        <v>2488.8888888888891</v>
      </c>
    </row>
    <row r="202" spans="2:27" ht="20.25" x14ac:dyDescent="0.3">
      <c r="B202" s="43" t="s">
        <v>266</v>
      </c>
      <c r="C202" s="14" t="s">
        <v>4521</v>
      </c>
      <c r="D202" s="14" t="s">
        <v>3824</v>
      </c>
      <c r="E202" s="14" t="s">
        <v>7480</v>
      </c>
      <c r="F202" s="14" t="s">
        <v>7481</v>
      </c>
      <c r="G202" s="14" t="s">
        <v>5717</v>
      </c>
      <c r="H202" s="44" t="s">
        <v>3466</v>
      </c>
      <c r="I202" s="45">
        <v>0</v>
      </c>
      <c r="J202" s="14">
        <v>150000000</v>
      </c>
      <c r="K202" s="14" t="s">
        <v>3458</v>
      </c>
      <c r="L202" s="46" t="s">
        <v>12127</v>
      </c>
      <c r="M202" s="14" t="s">
        <v>12072</v>
      </c>
      <c r="N202" s="14" t="s">
        <v>3833</v>
      </c>
      <c r="O202" s="14" t="s">
        <v>3795</v>
      </c>
      <c r="P202" s="14" t="s">
        <v>12071</v>
      </c>
      <c r="Q202" s="44" t="s">
        <v>8224</v>
      </c>
      <c r="R202" s="44" t="s">
        <v>8203</v>
      </c>
      <c r="S202" s="14">
        <v>1</v>
      </c>
      <c r="T202" s="5">
        <v>300638</v>
      </c>
      <c r="U202" s="5">
        <f t="shared" si="9"/>
        <v>300638</v>
      </c>
      <c r="V202" s="47">
        <f t="shared" si="10"/>
        <v>336714.56000000006</v>
      </c>
      <c r="W202" s="48"/>
      <c r="X202" s="49">
        <v>2017</v>
      </c>
      <c r="Y202" s="50" t="s">
        <v>3829</v>
      </c>
      <c r="Z202" s="51">
        <f t="shared" si="11"/>
        <v>835.10555555555561</v>
      </c>
      <c r="AA202" s="16">
        <f t="shared" si="11"/>
        <v>935.3182222222224</v>
      </c>
    </row>
    <row r="203" spans="2:27" ht="20.25" x14ac:dyDescent="0.3">
      <c r="B203" s="43" t="s">
        <v>267</v>
      </c>
      <c r="C203" s="14" t="s">
        <v>4521</v>
      </c>
      <c r="D203" s="14" t="s">
        <v>3825</v>
      </c>
      <c r="E203" s="14" t="s">
        <v>7482</v>
      </c>
      <c r="F203" s="14" t="s">
        <v>3826</v>
      </c>
      <c r="G203" s="14" t="s">
        <v>5718</v>
      </c>
      <c r="H203" s="44" t="s">
        <v>3466</v>
      </c>
      <c r="I203" s="45">
        <v>0</v>
      </c>
      <c r="J203" s="14">
        <v>150000000</v>
      </c>
      <c r="K203" s="14" t="s">
        <v>3458</v>
      </c>
      <c r="L203" s="46" t="s">
        <v>12127</v>
      </c>
      <c r="M203" s="14" t="s">
        <v>12072</v>
      </c>
      <c r="N203" s="14" t="s">
        <v>3833</v>
      </c>
      <c r="O203" s="14" t="s">
        <v>3795</v>
      </c>
      <c r="P203" s="14" t="s">
        <v>12071</v>
      </c>
      <c r="Q203" s="44" t="s">
        <v>8224</v>
      </c>
      <c r="R203" s="44" t="s">
        <v>8203</v>
      </c>
      <c r="S203" s="14">
        <v>2</v>
      </c>
      <c r="T203" s="5">
        <v>350000</v>
      </c>
      <c r="U203" s="5">
        <f t="shared" si="9"/>
        <v>700000</v>
      </c>
      <c r="V203" s="47">
        <f t="shared" si="10"/>
        <v>784000.00000000012</v>
      </c>
      <c r="W203" s="48"/>
      <c r="X203" s="49">
        <v>2017</v>
      </c>
      <c r="Y203" s="50" t="s">
        <v>3829</v>
      </c>
      <c r="Z203" s="51">
        <f t="shared" si="11"/>
        <v>1944.4444444444443</v>
      </c>
      <c r="AA203" s="16">
        <f t="shared" si="11"/>
        <v>2177.7777777777783</v>
      </c>
    </row>
    <row r="204" spans="2:27" ht="20.25" x14ac:dyDescent="0.3">
      <c r="B204" s="43" t="s">
        <v>268</v>
      </c>
      <c r="C204" s="14" t="s">
        <v>4521</v>
      </c>
      <c r="D204" s="14" t="s">
        <v>3827</v>
      </c>
      <c r="E204" s="14" t="s">
        <v>7483</v>
      </c>
      <c r="F204" s="14" t="s">
        <v>3828</v>
      </c>
      <c r="G204" s="14" t="s">
        <v>5719</v>
      </c>
      <c r="H204" s="44" t="s">
        <v>3466</v>
      </c>
      <c r="I204" s="45">
        <v>0</v>
      </c>
      <c r="J204" s="14">
        <v>150000000</v>
      </c>
      <c r="K204" s="14" t="s">
        <v>3458</v>
      </c>
      <c r="L204" s="46" t="s">
        <v>12127</v>
      </c>
      <c r="M204" s="14" t="s">
        <v>12072</v>
      </c>
      <c r="N204" s="14" t="s">
        <v>3833</v>
      </c>
      <c r="O204" s="14" t="s">
        <v>3795</v>
      </c>
      <c r="P204" s="14" t="s">
        <v>12071</v>
      </c>
      <c r="Q204" s="44" t="s">
        <v>8224</v>
      </c>
      <c r="R204" s="44" t="s">
        <v>8203</v>
      </c>
      <c r="S204" s="14">
        <v>1</v>
      </c>
      <c r="T204" s="5">
        <v>4338000</v>
      </c>
      <c r="U204" s="5">
        <f t="shared" si="9"/>
        <v>4338000</v>
      </c>
      <c r="V204" s="47">
        <f t="shared" si="10"/>
        <v>4858560</v>
      </c>
      <c r="W204" s="48"/>
      <c r="X204" s="49">
        <v>2017</v>
      </c>
      <c r="Y204" s="50" t="s">
        <v>3829</v>
      </c>
      <c r="Z204" s="51">
        <f t="shared" si="11"/>
        <v>12050</v>
      </c>
      <c r="AA204" s="16">
        <f t="shared" si="11"/>
        <v>13496</v>
      </c>
    </row>
    <row r="205" spans="2:27" ht="20.25" x14ac:dyDescent="0.3">
      <c r="B205" s="43" t="s">
        <v>269</v>
      </c>
      <c r="C205" s="14" t="s">
        <v>4521</v>
      </c>
      <c r="D205" s="14" t="s">
        <v>3830</v>
      </c>
      <c r="E205" s="14" t="s">
        <v>3831</v>
      </c>
      <c r="F205" s="14" t="s">
        <v>7484</v>
      </c>
      <c r="G205" s="14" t="s">
        <v>5720</v>
      </c>
      <c r="H205" s="44" t="s">
        <v>3466</v>
      </c>
      <c r="I205" s="45">
        <v>0</v>
      </c>
      <c r="J205" s="14">
        <v>150000000</v>
      </c>
      <c r="K205" s="14" t="s">
        <v>3458</v>
      </c>
      <c r="L205" s="46" t="s">
        <v>3832</v>
      </c>
      <c r="M205" s="14" t="s">
        <v>12072</v>
      </c>
      <c r="N205" s="14" t="s">
        <v>3833</v>
      </c>
      <c r="O205" s="14" t="s">
        <v>3834</v>
      </c>
      <c r="P205" s="14" t="s">
        <v>12071</v>
      </c>
      <c r="Q205" s="44" t="s">
        <v>8224</v>
      </c>
      <c r="R205" s="44" t="s">
        <v>8203</v>
      </c>
      <c r="S205" s="14" t="s">
        <v>3835</v>
      </c>
      <c r="T205" s="5">
        <v>344880</v>
      </c>
      <c r="U205" s="5">
        <f t="shared" si="9"/>
        <v>6897600</v>
      </c>
      <c r="V205" s="47">
        <f t="shared" si="10"/>
        <v>7725312.0000000009</v>
      </c>
      <c r="W205" s="48"/>
      <c r="X205" s="49">
        <v>2017</v>
      </c>
      <c r="Y205" s="50" t="s">
        <v>3846</v>
      </c>
      <c r="Z205" s="51">
        <f t="shared" si="11"/>
        <v>19160</v>
      </c>
      <c r="AA205" s="16">
        <f t="shared" si="11"/>
        <v>21459.200000000004</v>
      </c>
    </row>
    <row r="206" spans="2:27" ht="20.25" x14ac:dyDescent="0.3">
      <c r="B206" s="43" t="s">
        <v>270</v>
      </c>
      <c r="C206" s="14" t="s">
        <v>4521</v>
      </c>
      <c r="D206" s="14" t="s">
        <v>3836</v>
      </c>
      <c r="E206" s="14" t="s">
        <v>3837</v>
      </c>
      <c r="F206" s="14" t="s">
        <v>7485</v>
      </c>
      <c r="G206" s="14" t="s">
        <v>5721</v>
      </c>
      <c r="H206" s="44" t="s">
        <v>3466</v>
      </c>
      <c r="I206" s="45">
        <v>0</v>
      </c>
      <c r="J206" s="14">
        <v>150000000</v>
      </c>
      <c r="K206" s="14" t="s">
        <v>3458</v>
      </c>
      <c r="L206" s="46" t="s">
        <v>3832</v>
      </c>
      <c r="M206" s="14" t="s">
        <v>12072</v>
      </c>
      <c r="N206" s="14" t="s">
        <v>3833</v>
      </c>
      <c r="O206" s="14" t="s">
        <v>3834</v>
      </c>
      <c r="P206" s="14" t="s">
        <v>12071</v>
      </c>
      <c r="Q206" s="44" t="s">
        <v>8224</v>
      </c>
      <c r="R206" s="44" t="s">
        <v>8203</v>
      </c>
      <c r="S206" s="14" t="s">
        <v>3835</v>
      </c>
      <c r="T206" s="5">
        <v>42750</v>
      </c>
      <c r="U206" s="5">
        <f t="shared" si="9"/>
        <v>855000</v>
      </c>
      <c r="V206" s="47">
        <f t="shared" si="10"/>
        <v>957600.00000000012</v>
      </c>
      <c r="W206" s="48"/>
      <c r="X206" s="49">
        <v>2017</v>
      </c>
      <c r="Y206" s="50" t="s">
        <v>3846</v>
      </c>
      <c r="Z206" s="51">
        <f t="shared" si="11"/>
        <v>2375</v>
      </c>
      <c r="AA206" s="16">
        <f t="shared" si="11"/>
        <v>2660.0000000000005</v>
      </c>
    </row>
    <row r="207" spans="2:27" ht="20.25" x14ac:dyDescent="0.3">
      <c r="B207" s="43" t="s">
        <v>271</v>
      </c>
      <c r="C207" s="14" t="s">
        <v>4521</v>
      </c>
      <c r="D207" s="14" t="s">
        <v>3838</v>
      </c>
      <c r="E207" s="14" t="s">
        <v>3839</v>
      </c>
      <c r="F207" s="14" t="s">
        <v>7486</v>
      </c>
      <c r="G207" s="14" t="s">
        <v>5722</v>
      </c>
      <c r="H207" s="44" t="s">
        <v>3466</v>
      </c>
      <c r="I207" s="45">
        <v>0</v>
      </c>
      <c r="J207" s="14">
        <v>150000000</v>
      </c>
      <c r="K207" s="14" t="s">
        <v>3458</v>
      </c>
      <c r="L207" s="46" t="s">
        <v>3832</v>
      </c>
      <c r="M207" s="14" t="s">
        <v>12072</v>
      </c>
      <c r="N207" s="14" t="s">
        <v>3833</v>
      </c>
      <c r="O207" s="14" t="s">
        <v>3834</v>
      </c>
      <c r="P207" s="14" t="s">
        <v>12071</v>
      </c>
      <c r="Q207" s="44" t="s">
        <v>8224</v>
      </c>
      <c r="R207" s="44" t="s">
        <v>8203</v>
      </c>
      <c r="S207" s="14" t="s">
        <v>3840</v>
      </c>
      <c r="T207" s="5">
        <v>750000</v>
      </c>
      <c r="U207" s="5">
        <f t="shared" si="9"/>
        <v>1500000</v>
      </c>
      <c r="V207" s="47">
        <f t="shared" si="10"/>
        <v>1680000.0000000002</v>
      </c>
      <c r="W207" s="48"/>
      <c r="X207" s="49">
        <v>2017</v>
      </c>
      <c r="Y207" s="50" t="s">
        <v>3846</v>
      </c>
      <c r="Z207" s="51">
        <f t="shared" si="11"/>
        <v>4166.666666666667</v>
      </c>
      <c r="AA207" s="16">
        <f t="shared" si="11"/>
        <v>4666.666666666667</v>
      </c>
    </row>
    <row r="208" spans="2:27" ht="20.25" x14ac:dyDescent="0.3">
      <c r="B208" s="43" t="s">
        <v>272</v>
      </c>
      <c r="C208" s="14" t="s">
        <v>4521</v>
      </c>
      <c r="D208" s="14" t="s">
        <v>3841</v>
      </c>
      <c r="E208" s="14" t="s">
        <v>7487</v>
      </c>
      <c r="F208" s="14" t="s">
        <v>7488</v>
      </c>
      <c r="G208" s="14" t="s">
        <v>5723</v>
      </c>
      <c r="H208" s="44" t="s">
        <v>3466</v>
      </c>
      <c r="I208" s="45">
        <v>0</v>
      </c>
      <c r="J208" s="14">
        <v>150000000</v>
      </c>
      <c r="K208" s="14" t="s">
        <v>3458</v>
      </c>
      <c r="L208" s="46" t="s">
        <v>3832</v>
      </c>
      <c r="M208" s="14" t="s">
        <v>12072</v>
      </c>
      <c r="N208" s="14" t="s">
        <v>3833</v>
      </c>
      <c r="O208" s="14" t="s">
        <v>3834</v>
      </c>
      <c r="P208" s="14" t="s">
        <v>12071</v>
      </c>
      <c r="Q208" s="44" t="s">
        <v>8234</v>
      </c>
      <c r="R208" s="44" t="s">
        <v>8211</v>
      </c>
      <c r="S208" s="14" t="s">
        <v>3842</v>
      </c>
      <c r="T208" s="5">
        <v>1000000</v>
      </c>
      <c r="U208" s="5">
        <f t="shared" si="9"/>
        <v>1000000</v>
      </c>
      <c r="V208" s="47">
        <f t="shared" si="10"/>
        <v>1120000</v>
      </c>
      <c r="W208" s="48"/>
      <c r="X208" s="49">
        <v>2017</v>
      </c>
      <c r="Y208" s="50" t="s">
        <v>3846</v>
      </c>
      <c r="Z208" s="51">
        <f t="shared" si="11"/>
        <v>2777.7777777777778</v>
      </c>
      <c r="AA208" s="16">
        <f t="shared" si="11"/>
        <v>3111.1111111111113</v>
      </c>
    </row>
    <row r="209" spans="2:32" ht="20.25" x14ac:dyDescent="0.3">
      <c r="B209" s="43" t="s">
        <v>273</v>
      </c>
      <c r="C209" s="14" t="s">
        <v>4521</v>
      </c>
      <c r="D209" s="14" t="s">
        <v>3843</v>
      </c>
      <c r="E209" s="14" t="s">
        <v>7489</v>
      </c>
      <c r="F209" s="14" t="s">
        <v>7490</v>
      </c>
      <c r="G209" s="14" t="s">
        <v>5724</v>
      </c>
      <c r="H209" s="44" t="s">
        <v>3466</v>
      </c>
      <c r="I209" s="45">
        <v>0</v>
      </c>
      <c r="J209" s="14">
        <v>150000000</v>
      </c>
      <c r="K209" s="14" t="s">
        <v>3458</v>
      </c>
      <c r="L209" s="46" t="s">
        <v>3832</v>
      </c>
      <c r="M209" s="14" t="s">
        <v>12072</v>
      </c>
      <c r="N209" s="14" t="s">
        <v>3833</v>
      </c>
      <c r="O209" s="14" t="s">
        <v>3834</v>
      </c>
      <c r="P209" s="14" t="s">
        <v>12071</v>
      </c>
      <c r="Q209" s="44" t="s">
        <v>8234</v>
      </c>
      <c r="R209" s="44" t="s">
        <v>8211</v>
      </c>
      <c r="S209" s="14" t="s">
        <v>3842</v>
      </c>
      <c r="T209" s="5">
        <v>160000</v>
      </c>
      <c r="U209" s="5">
        <f t="shared" si="9"/>
        <v>160000</v>
      </c>
      <c r="V209" s="47">
        <f t="shared" si="10"/>
        <v>179200.00000000003</v>
      </c>
      <c r="W209" s="48"/>
      <c r="X209" s="49">
        <v>2017</v>
      </c>
      <c r="Y209" s="50" t="s">
        <v>3846</v>
      </c>
      <c r="Z209" s="51">
        <f t="shared" si="11"/>
        <v>444.44444444444446</v>
      </c>
      <c r="AA209" s="16">
        <f t="shared" si="11"/>
        <v>497.77777777777789</v>
      </c>
      <c r="AC209" s="53"/>
      <c r="AF209" s="53"/>
    </row>
    <row r="210" spans="2:32" ht="20.25" x14ac:dyDescent="0.3">
      <c r="B210" s="43" t="s">
        <v>274</v>
      </c>
      <c r="C210" s="14" t="s">
        <v>4521</v>
      </c>
      <c r="D210" s="14" t="s">
        <v>7350</v>
      </c>
      <c r="E210" s="14" t="s">
        <v>7491</v>
      </c>
      <c r="F210" s="14" t="s">
        <v>7492</v>
      </c>
      <c r="G210" s="14" t="s">
        <v>5725</v>
      </c>
      <c r="H210" s="44" t="s">
        <v>3466</v>
      </c>
      <c r="I210" s="45">
        <v>0</v>
      </c>
      <c r="J210" s="14">
        <v>150000000</v>
      </c>
      <c r="K210" s="14" t="s">
        <v>3458</v>
      </c>
      <c r="L210" s="46" t="s">
        <v>3832</v>
      </c>
      <c r="M210" s="14" t="s">
        <v>12072</v>
      </c>
      <c r="N210" s="14" t="s">
        <v>3833</v>
      </c>
      <c r="O210" s="14" t="s">
        <v>3834</v>
      </c>
      <c r="P210" s="14" t="s">
        <v>12071</v>
      </c>
      <c r="Q210" s="44" t="s">
        <v>8224</v>
      </c>
      <c r="R210" s="44" t="s">
        <v>8203</v>
      </c>
      <c r="S210" s="14" t="s">
        <v>3842</v>
      </c>
      <c r="T210" s="5">
        <v>250000</v>
      </c>
      <c r="U210" s="5">
        <f t="shared" si="9"/>
        <v>250000</v>
      </c>
      <c r="V210" s="47">
        <f t="shared" si="10"/>
        <v>280000</v>
      </c>
      <c r="W210" s="48"/>
      <c r="X210" s="49">
        <v>2017</v>
      </c>
      <c r="Y210" s="50" t="s">
        <v>3846</v>
      </c>
      <c r="Z210" s="51">
        <f t="shared" si="11"/>
        <v>694.44444444444446</v>
      </c>
      <c r="AA210" s="16">
        <f t="shared" si="11"/>
        <v>777.77777777777783</v>
      </c>
    </row>
    <row r="211" spans="2:32" ht="20.25" x14ac:dyDescent="0.3">
      <c r="B211" s="43" t="s">
        <v>275</v>
      </c>
      <c r="C211" s="14" t="s">
        <v>4521</v>
      </c>
      <c r="D211" s="14" t="s">
        <v>3844</v>
      </c>
      <c r="E211" s="14" t="s">
        <v>7493</v>
      </c>
      <c r="F211" s="14" t="s">
        <v>7494</v>
      </c>
      <c r="G211" s="14" t="s">
        <v>5726</v>
      </c>
      <c r="H211" s="44" t="s">
        <v>3457</v>
      </c>
      <c r="I211" s="45">
        <v>0</v>
      </c>
      <c r="J211" s="14">
        <v>150000000</v>
      </c>
      <c r="K211" s="14" t="s">
        <v>3458</v>
      </c>
      <c r="L211" s="46" t="s">
        <v>3845</v>
      </c>
      <c r="M211" s="14" t="s">
        <v>12072</v>
      </c>
      <c r="N211" s="14" t="s">
        <v>3833</v>
      </c>
      <c r="O211" s="14" t="s">
        <v>3845</v>
      </c>
      <c r="P211" s="14" t="s">
        <v>12071</v>
      </c>
      <c r="Q211" s="44" t="s">
        <v>8224</v>
      </c>
      <c r="R211" s="44" t="s">
        <v>8203</v>
      </c>
      <c r="S211" s="14" t="s">
        <v>3842</v>
      </c>
      <c r="T211" s="5">
        <v>4764286</v>
      </c>
      <c r="U211" s="5">
        <f t="shared" si="9"/>
        <v>4764286</v>
      </c>
      <c r="V211" s="47">
        <f t="shared" si="10"/>
        <v>5336000.32</v>
      </c>
      <c r="W211" s="48"/>
      <c r="X211" s="49">
        <v>2017</v>
      </c>
      <c r="Y211" s="50" t="s">
        <v>3846</v>
      </c>
      <c r="Z211" s="51">
        <f t="shared" si="11"/>
        <v>13234.127777777778</v>
      </c>
      <c r="AA211" s="16">
        <f t="shared" si="11"/>
        <v>14822.223111111112</v>
      </c>
    </row>
    <row r="212" spans="2:32" ht="20.25" x14ac:dyDescent="0.3">
      <c r="B212" s="43" t="s">
        <v>276</v>
      </c>
      <c r="C212" s="14" t="s">
        <v>4521</v>
      </c>
      <c r="D212" s="14" t="s">
        <v>3847</v>
      </c>
      <c r="E212" s="14" t="s">
        <v>3996</v>
      </c>
      <c r="F212" s="14" t="s">
        <v>7495</v>
      </c>
      <c r="G212" s="14" t="s">
        <v>5727</v>
      </c>
      <c r="H212" s="44" t="s">
        <v>3457</v>
      </c>
      <c r="I212" s="45">
        <v>93</v>
      </c>
      <c r="J212" s="14">
        <v>150000000</v>
      </c>
      <c r="K212" s="14" t="s">
        <v>3458</v>
      </c>
      <c r="L212" s="46" t="s">
        <v>12128</v>
      </c>
      <c r="M212" s="14" t="s">
        <v>12072</v>
      </c>
      <c r="N212" s="14" t="s">
        <v>3833</v>
      </c>
      <c r="O212" s="14" t="s">
        <v>3848</v>
      </c>
      <c r="P212" s="14" t="s">
        <v>12071</v>
      </c>
      <c r="Q212" s="44" t="s">
        <v>8235</v>
      </c>
      <c r="R212" s="44" t="s">
        <v>8212</v>
      </c>
      <c r="S212" s="14">
        <v>347.43</v>
      </c>
      <c r="T212" s="5">
        <v>337679</v>
      </c>
      <c r="U212" s="5">
        <f t="shared" si="9"/>
        <v>117319814.97</v>
      </c>
      <c r="V212" s="47">
        <f t="shared" si="10"/>
        <v>131398192.76640001</v>
      </c>
      <c r="W212" s="48"/>
      <c r="X212" s="49">
        <v>2017</v>
      </c>
      <c r="Y212" s="50" t="s">
        <v>3849</v>
      </c>
      <c r="Z212" s="51">
        <f t="shared" si="11"/>
        <v>325888.37491666665</v>
      </c>
      <c r="AA212" s="16">
        <f t="shared" si="11"/>
        <v>364994.97990666667</v>
      </c>
    </row>
    <row r="213" spans="2:32" ht="20.25" x14ac:dyDescent="0.3">
      <c r="B213" s="43" t="s">
        <v>277</v>
      </c>
      <c r="C213" s="14" t="s">
        <v>4521</v>
      </c>
      <c r="D213" s="14" t="s">
        <v>3847</v>
      </c>
      <c r="E213" s="14" t="s">
        <v>3996</v>
      </c>
      <c r="F213" s="14" t="s">
        <v>7495</v>
      </c>
      <c r="G213" s="14" t="s">
        <v>5728</v>
      </c>
      <c r="H213" s="44" t="s">
        <v>3457</v>
      </c>
      <c r="I213" s="45">
        <v>93</v>
      </c>
      <c r="J213" s="14">
        <v>150000000</v>
      </c>
      <c r="K213" s="14" t="s">
        <v>3458</v>
      </c>
      <c r="L213" s="46" t="s">
        <v>12128</v>
      </c>
      <c r="M213" s="14" t="s">
        <v>12072</v>
      </c>
      <c r="N213" s="14" t="s">
        <v>3833</v>
      </c>
      <c r="O213" s="14" t="s">
        <v>3848</v>
      </c>
      <c r="P213" s="14" t="s">
        <v>12071</v>
      </c>
      <c r="Q213" s="44" t="s">
        <v>8235</v>
      </c>
      <c r="R213" s="44" t="s">
        <v>8212</v>
      </c>
      <c r="S213" s="14">
        <v>234</v>
      </c>
      <c r="T213" s="5">
        <v>491578.1</v>
      </c>
      <c r="U213" s="5">
        <f t="shared" si="9"/>
        <v>115029275.39999999</v>
      </c>
      <c r="V213" s="47">
        <f t="shared" si="10"/>
        <v>128832788.448</v>
      </c>
      <c r="W213" s="48"/>
      <c r="X213" s="49">
        <v>2017</v>
      </c>
      <c r="Y213" s="50" t="s">
        <v>3849</v>
      </c>
      <c r="Z213" s="51">
        <f t="shared" si="11"/>
        <v>319525.76499999996</v>
      </c>
      <c r="AA213" s="16">
        <f t="shared" si="11"/>
        <v>357868.85680000001</v>
      </c>
    </row>
    <row r="214" spans="2:32" ht="20.25" x14ac:dyDescent="0.3">
      <c r="B214" s="43" t="s">
        <v>278</v>
      </c>
      <c r="C214" s="14" t="s">
        <v>4521</v>
      </c>
      <c r="D214" s="14" t="s">
        <v>3847</v>
      </c>
      <c r="E214" s="14" t="s">
        <v>3996</v>
      </c>
      <c r="F214" s="14" t="s">
        <v>7495</v>
      </c>
      <c r="G214" s="14" t="s">
        <v>5729</v>
      </c>
      <c r="H214" s="44" t="s">
        <v>3457</v>
      </c>
      <c r="I214" s="45">
        <v>93</v>
      </c>
      <c r="J214" s="14">
        <v>150000000</v>
      </c>
      <c r="K214" s="14" t="s">
        <v>3458</v>
      </c>
      <c r="L214" s="46" t="s">
        <v>12128</v>
      </c>
      <c r="M214" s="14" t="s">
        <v>12072</v>
      </c>
      <c r="N214" s="14" t="s">
        <v>3833</v>
      </c>
      <c r="O214" s="14" t="s">
        <v>3848</v>
      </c>
      <c r="P214" s="14" t="s">
        <v>12071</v>
      </c>
      <c r="Q214" s="44" t="s">
        <v>8235</v>
      </c>
      <c r="R214" s="44" t="s">
        <v>8212</v>
      </c>
      <c r="S214" s="14">
        <v>125.58</v>
      </c>
      <c r="T214" s="5">
        <v>347461</v>
      </c>
      <c r="U214" s="5">
        <f t="shared" si="9"/>
        <v>43634152.380000003</v>
      </c>
      <c r="V214" s="47">
        <f t="shared" si="10"/>
        <v>48870250.665600009</v>
      </c>
      <c r="W214" s="48"/>
      <c r="X214" s="49">
        <v>2017</v>
      </c>
      <c r="Y214" s="50" t="s">
        <v>3849</v>
      </c>
      <c r="Z214" s="51">
        <f t="shared" si="11"/>
        <v>121205.97883333334</v>
      </c>
      <c r="AA214" s="16">
        <f t="shared" si="11"/>
        <v>135750.69629333337</v>
      </c>
    </row>
    <row r="215" spans="2:32" ht="20.25" x14ac:dyDescent="0.3">
      <c r="B215" s="43" t="s">
        <v>279</v>
      </c>
      <c r="C215" s="14" t="s">
        <v>4521</v>
      </c>
      <c r="D215" s="14" t="s">
        <v>3847</v>
      </c>
      <c r="E215" s="14" t="s">
        <v>3996</v>
      </c>
      <c r="F215" s="14" t="s">
        <v>7495</v>
      </c>
      <c r="G215" s="14" t="s">
        <v>5730</v>
      </c>
      <c r="H215" s="44" t="s">
        <v>3457</v>
      </c>
      <c r="I215" s="45">
        <v>93</v>
      </c>
      <c r="J215" s="14">
        <v>150000000</v>
      </c>
      <c r="K215" s="14" t="s">
        <v>3458</v>
      </c>
      <c r="L215" s="46" t="s">
        <v>12128</v>
      </c>
      <c r="M215" s="14" t="s">
        <v>12072</v>
      </c>
      <c r="N215" s="14" t="s">
        <v>3833</v>
      </c>
      <c r="O215" s="14" t="s">
        <v>3850</v>
      </c>
      <c r="P215" s="14" t="s">
        <v>12071</v>
      </c>
      <c r="Q215" s="44" t="s">
        <v>8235</v>
      </c>
      <c r="R215" s="44" t="s">
        <v>8212</v>
      </c>
      <c r="S215" s="14">
        <v>43.524999999999999</v>
      </c>
      <c r="T215" s="5">
        <v>337678.1</v>
      </c>
      <c r="U215" s="5">
        <f t="shared" si="9"/>
        <v>14697439.302499998</v>
      </c>
      <c r="V215" s="47">
        <f t="shared" si="10"/>
        <v>16461132.0188</v>
      </c>
      <c r="W215" s="48"/>
      <c r="X215" s="49">
        <v>2017</v>
      </c>
      <c r="Y215" s="50" t="s">
        <v>3849</v>
      </c>
      <c r="Z215" s="51">
        <f t="shared" si="11"/>
        <v>40826.220284722214</v>
      </c>
      <c r="AA215" s="16">
        <f t="shared" si="11"/>
        <v>45725.366718888887</v>
      </c>
    </row>
    <row r="216" spans="2:32" ht="20.25" x14ac:dyDescent="0.3">
      <c r="B216" s="43" t="s">
        <v>280</v>
      </c>
      <c r="C216" s="14" t="s">
        <v>4521</v>
      </c>
      <c r="D216" s="14" t="s">
        <v>7351</v>
      </c>
      <c r="E216" s="14" t="s">
        <v>7496</v>
      </c>
      <c r="F216" s="14" t="s">
        <v>7497</v>
      </c>
      <c r="G216" s="14" t="s">
        <v>5731</v>
      </c>
      <c r="H216" s="44" t="s">
        <v>3457</v>
      </c>
      <c r="I216" s="45">
        <v>0</v>
      </c>
      <c r="J216" s="14">
        <v>150000000</v>
      </c>
      <c r="K216" s="14" t="s">
        <v>3458</v>
      </c>
      <c r="L216" s="46" t="s">
        <v>12128</v>
      </c>
      <c r="M216" s="14" t="s">
        <v>12072</v>
      </c>
      <c r="N216" s="14" t="s">
        <v>3833</v>
      </c>
      <c r="O216" s="14" t="s">
        <v>3851</v>
      </c>
      <c r="P216" s="14" t="s">
        <v>12071</v>
      </c>
      <c r="Q216" s="44" t="s">
        <v>8224</v>
      </c>
      <c r="R216" s="44" t="s">
        <v>8203</v>
      </c>
      <c r="S216" s="14">
        <v>6</v>
      </c>
      <c r="T216" s="5">
        <v>3321972</v>
      </c>
      <c r="U216" s="5">
        <f t="shared" si="9"/>
        <v>19931832</v>
      </c>
      <c r="V216" s="47">
        <f t="shared" si="10"/>
        <v>22323651.840000004</v>
      </c>
      <c r="W216" s="48"/>
      <c r="X216" s="49">
        <v>2017</v>
      </c>
      <c r="Y216" s="50" t="s">
        <v>3849</v>
      </c>
      <c r="Z216" s="51">
        <f t="shared" si="11"/>
        <v>55366.2</v>
      </c>
      <c r="AA216" s="16">
        <f t="shared" si="11"/>
        <v>62010.144000000008</v>
      </c>
    </row>
    <row r="217" spans="2:32" ht="20.25" x14ac:dyDescent="0.3">
      <c r="B217" s="43" t="s">
        <v>281</v>
      </c>
      <c r="C217" s="14" t="s">
        <v>4521</v>
      </c>
      <c r="D217" s="14" t="s">
        <v>7351</v>
      </c>
      <c r="E217" s="14" t="s">
        <v>7496</v>
      </c>
      <c r="F217" s="14" t="s">
        <v>7497</v>
      </c>
      <c r="G217" s="14" t="s">
        <v>5732</v>
      </c>
      <c r="H217" s="44" t="s">
        <v>3457</v>
      </c>
      <c r="I217" s="45">
        <v>0</v>
      </c>
      <c r="J217" s="14">
        <v>150000000</v>
      </c>
      <c r="K217" s="14" t="s">
        <v>3458</v>
      </c>
      <c r="L217" s="46" t="s">
        <v>12128</v>
      </c>
      <c r="M217" s="14" t="s">
        <v>12072</v>
      </c>
      <c r="N217" s="14" t="s">
        <v>3833</v>
      </c>
      <c r="O217" s="14" t="s">
        <v>3851</v>
      </c>
      <c r="P217" s="14" t="s">
        <v>12071</v>
      </c>
      <c r="Q217" s="44" t="s">
        <v>8224</v>
      </c>
      <c r="R217" s="44" t="s">
        <v>8203</v>
      </c>
      <c r="S217" s="14">
        <v>4</v>
      </c>
      <c r="T217" s="5">
        <v>3321972</v>
      </c>
      <c r="U217" s="5">
        <f t="shared" si="9"/>
        <v>13287888</v>
      </c>
      <c r="V217" s="47">
        <f t="shared" si="10"/>
        <v>14882434.560000001</v>
      </c>
      <c r="W217" s="48"/>
      <c r="X217" s="49">
        <v>2017</v>
      </c>
      <c r="Y217" s="50" t="s">
        <v>3849</v>
      </c>
      <c r="Z217" s="51">
        <f t="shared" si="11"/>
        <v>36910.800000000003</v>
      </c>
      <c r="AA217" s="16">
        <f t="shared" si="11"/>
        <v>41340.096000000005</v>
      </c>
    </row>
    <row r="218" spans="2:32" ht="20.25" x14ac:dyDescent="0.3">
      <c r="B218" s="43" t="s">
        <v>282</v>
      </c>
      <c r="C218" s="14" t="s">
        <v>4521</v>
      </c>
      <c r="D218" s="14" t="s">
        <v>7351</v>
      </c>
      <c r="E218" s="14" t="s">
        <v>7496</v>
      </c>
      <c r="F218" s="14" t="s">
        <v>7497</v>
      </c>
      <c r="G218" s="14" t="s">
        <v>5733</v>
      </c>
      <c r="H218" s="44" t="s">
        <v>3457</v>
      </c>
      <c r="I218" s="45">
        <v>0</v>
      </c>
      <c r="J218" s="14">
        <v>150000000</v>
      </c>
      <c r="K218" s="14" t="s">
        <v>3458</v>
      </c>
      <c r="L218" s="46" t="s">
        <v>12128</v>
      </c>
      <c r="M218" s="14" t="s">
        <v>12072</v>
      </c>
      <c r="N218" s="14" t="s">
        <v>3833</v>
      </c>
      <c r="O218" s="14" t="s">
        <v>3851</v>
      </c>
      <c r="P218" s="14" t="s">
        <v>12071</v>
      </c>
      <c r="Q218" s="44" t="s">
        <v>8224</v>
      </c>
      <c r="R218" s="44" t="s">
        <v>8203</v>
      </c>
      <c r="S218" s="14">
        <v>2</v>
      </c>
      <c r="T218" s="5">
        <v>3321972</v>
      </c>
      <c r="U218" s="5">
        <f t="shared" si="9"/>
        <v>6643944</v>
      </c>
      <c r="V218" s="47">
        <f t="shared" si="10"/>
        <v>7441217.2800000003</v>
      </c>
      <c r="W218" s="48"/>
      <c r="X218" s="49">
        <v>2017</v>
      </c>
      <c r="Y218" s="50" t="s">
        <v>3849</v>
      </c>
      <c r="Z218" s="51">
        <f t="shared" si="11"/>
        <v>18455.400000000001</v>
      </c>
      <c r="AA218" s="16">
        <f t="shared" si="11"/>
        <v>20670.048000000003</v>
      </c>
    </row>
    <row r="219" spans="2:32" ht="20.25" x14ac:dyDescent="0.3">
      <c r="B219" s="43" t="s">
        <v>283</v>
      </c>
      <c r="C219" s="14" t="s">
        <v>4521</v>
      </c>
      <c r="D219" s="14" t="s">
        <v>3852</v>
      </c>
      <c r="E219" s="14" t="s">
        <v>7498</v>
      </c>
      <c r="F219" s="14" t="s">
        <v>7499</v>
      </c>
      <c r="G219" s="14" t="s">
        <v>5734</v>
      </c>
      <c r="H219" s="44" t="s">
        <v>3466</v>
      </c>
      <c r="I219" s="45">
        <v>0</v>
      </c>
      <c r="J219" s="14">
        <v>150000000</v>
      </c>
      <c r="K219" s="14" t="s">
        <v>3458</v>
      </c>
      <c r="L219" s="46" t="s">
        <v>12128</v>
      </c>
      <c r="M219" s="14" t="s">
        <v>12072</v>
      </c>
      <c r="N219" s="14" t="s">
        <v>3833</v>
      </c>
      <c r="O219" s="14" t="s">
        <v>3853</v>
      </c>
      <c r="P219" s="14" t="s">
        <v>12071</v>
      </c>
      <c r="Q219" s="44" t="s">
        <v>8224</v>
      </c>
      <c r="R219" s="44" t="s">
        <v>8203</v>
      </c>
      <c r="S219" s="14">
        <v>3</v>
      </c>
      <c r="T219" s="5">
        <v>70200</v>
      </c>
      <c r="U219" s="5">
        <f t="shared" si="9"/>
        <v>210600</v>
      </c>
      <c r="V219" s="47">
        <f t="shared" si="10"/>
        <v>235872.00000000003</v>
      </c>
      <c r="W219" s="48"/>
      <c r="X219" s="49">
        <v>2017</v>
      </c>
      <c r="Y219" s="50" t="s">
        <v>3849</v>
      </c>
      <c r="Z219" s="51">
        <f t="shared" si="11"/>
        <v>585</v>
      </c>
      <c r="AA219" s="16">
        <f t="shared" si="11"/>
        <v>655.20000000000005</v>
      </c>
    </row>
    <row r="220" spans="2:32" ht="20.25" x14ac:dyDescent="0.3">
      <c r="B220" s="43" t="s">
        <v>284</v>
      </c>
      <c r="C220" s="14" t="s">
        <v>4521</v>
      </c>
      <c r="D220" s="14" t="s">
        <v>3854</v>
      </c>
      <c r="E220" s="14" t="s">
        <v>7500</v>
      </c>
      <c r="F220" s="14" t="s">
        <v>7501</v>
      </c>
      <c r="G220" s="14" t="s">
        <v>5735</v>
      </c>
      <c r="H220" s="44" t="s">
        <v>3466</v>
      </c>
      <c r="I220" s="45">
        <v>0</v>
      </c>
      <c r="J220" s="14">
        <v>150000000</v>
      </c>
      <c r="K220" s="14" t="s">
        <v>3458</v>
      </c>
      <c r="L220" s="46" t="s">
        <v>12128</v>
      </c>
      <c r="M220" s="14" t="s">
        <v>12072</v>
      </c>
      <c r="N220" s="14" t="s">
        <v>3833</v>
      </c>
      <c r="O220" s="14" t="s">
        <v>3853</v>
      </c>
      <c r="P220" s="14" t="s">
        <v>12071</v>
      </c>
      <c r="Q220" s="44" t="s">
        <v>8224</v>
      </c>
      <c r="R220" s="44" t="s">
        <v>8203</v>
      </c>
      <c r="S220" s="14">
        <v>4</v>
      </c>
      <c r="T220" s="5">
        <v>50850</v>
      </c>
      <c r="U220" s="5">
        <f t="shared" si="9"/>
        <v>203400</v>
      </c>
      <c r="V220" s="47">
        <f t="shared" si="10"/>
        <v>227808.00000000003</v>
      </c>
      <c r="W220" s="48"/>
      <c r="X220" s="49">
        <v>2017</v>
      </c>
      <c r="Y220" s="50" t="s">
        <v>3849</v>
      </c>
      <c r="Z220" s="51">
        <f t="shared" si="11"/>
        <v>565</v>
      </c>
      <c r="AA220" s="16">
        <f t="shared" si="11"/>
        <v>632.80000000000007</v>
      </c>
    </row>
    <row r="221" spans="2:32" ht="20.25" x14ac:dyDescent="0.3">
      <c r="B221" s="43" t="s">
        <v>285</v>
      </c>
      <c r="C221" s="14" t="s">
        <v>4521</v>
      </c>
      <c r="D221" s="14" t="s">
        <v>3856</v>
      </c>
      <c r="E221" s="14" t="s">
        <v>4851</v>
      </c>
      <c r="F221" s="14" t="s">
        <v>7502</v>
      </c>
      <c r="G221" s="14" t="s">
        <v>5736</v>
      </c>
      <c r="H221" s="44" t="s">
        <v>3466</v>
      </c>
      <c r="I221" s="45">
        <v>0</v>
      </c>
      <c r="J221" s="14">
        <v>150000000</v>
      </c>
      <c r="K221" s="14" t="s">
        <v>3458</v>
      </c>
      <c r="L221" s="46" t="s">
        <v>12128</v>
      </c>
      <c r="M221" s="14" t="s">
        <v>12072</v>
      </c>
      <c r="N221" s="14" t="s">
        <v>3833</v>
      </c>
      <c r="O221" s="14" t="s">
        <v>3855</v>
      </c>
      <c r="P221" s="14" t="s">
        <v>12071</v>
      </c>
      <c r="Q221" s="44" t="s">
        <v>8224</v>
      </c>
      <c r="R221" s="44" t="s">
        <v>8203</v>
      </c>
      <c r="S221" s="14">
        <v>10</v>
      </c>
      <c r="T221" s="5">
        <v>41000</v>
      </c>
      <c r="U221" s="5">
        <f t="shared" si="9"/>
        <v>410000</v>
      </c>
      <c r="V221" s="47">
        <f t="shared" si="10"/>
        <v>459200.00000000006</v>
      </c>
      <c r="W221" s="48"/>
      <c r="X221" s="49">
        <v>2017</v>
      </c>
      <c r="Y221" s="50" t="s">
        <v>3849</v>
      </c>
      <c r="Z221" s="51">
        <f t="shared" si="11"/>
        <v>1138.8888888888889</v>
      </c>
      <c r="AA221" s="16">
        <f t="shared" si="11"/>
        <v>1275.5555555555557</v>
      </c>
    </row>
    <row r="222" spans="2:32" ht="20.25" x14ac:dyDescent="0.3">
      <c r="B222" s="43" t="s">
        <v>286</v>
      </c>
      <c r="C222" s="14" t="s">
        <v>4521</v>
      </c>
      <c r="D222" s="14" t="s">
        <v>3856</v>
      </c>
      <c r="E222" s="14" t="s">
        <v>4851</v>
      </c>
      <c r="F222" s="14" t="s">
        <v>7502</v>
      </c>
      <c r="G222" s="14" t="s">
        <v>5737</v>
      </c>
      <c r="H222" s="44" t="s">
        <v>3466</v>
      </c>
      <c r="I222" s="45">
        <v>0</v>
      </c>
      <c r="J222" s="14">
        <v>150000000</v>
      </c>
      <c r="K222" s="14" t="s">
        <v>3458</v>
      </c>
      <c r="L222" s="46" t="s">
        <v>12128</v>
      </c>
      <c r="M222" s="14" t="s">
        <v>12072</v>
      </c>
      <c r="N222" s="14" t="s">
        <v>3833</v>
      </c>
      <c r="O222" s="14" t="s">
        <v>3855</v>
      </c>
      <c r="P222" s="14" t="s">
        <v>12071</v>
      </c>
      <c r="Q222" s="44" t="s">
        <v>8224</v>
      </c>
      <c r="R222" s="44" t="s">
        <v>8203</v>
      </c>
      <c r="S222" s="14">
        <v>3</v>
      </c>
      <c r="T222" s="5">
        <v>1230210</v>
      </c>
      <c r="U222" s="5">
        <f t="shared" si="9"/>
        <v>3690630</v>
      </c>
      <c r="V222" s="47">
        <f t="shared" si="10"/>
        <v>4133505.6000000006</v>
      </c>
      <c r="W222" s="48"/>
      <c r="X222" s="49">
        <v>2017</v>
      </c>
      <c r="Y222" s="50" t="s">
        <v>3849</v>
      </c>
      <c r="Z222" s="51">
        <f t="shared" si="11"/>
        <v>10251.75</v>
      </c>
      <c r="AA222" s="16">
        <f t="shared" si="11"/>
        <v>11481.960000000001</v>
      </c>
    </row>
    <row r="223" spans="2:32" ht="20.25" x14ac:dyDescent="0.3">
      <c r="B223" s="43" t="s">
        <v>287</v>
      </c>
      <c r="C223" s="14" t="s">
        <v>4521</v>
      </c>
      <c r="D223" s="14" t="s">
        <v>3857</v>
      </c>
      <c r="E223" s="14" t="s">
        <v>7503</v>
      </c>
      <c r="F223" s="14" t="s">
        <v>7504</v>
      </c>
      <c r="G223" s="14" t="s">
        <v>5738</v>
      </c>
      <c r="H223" s="44" t="s">
        <v>3466</v>
      </c>
      <c r="I223" s="45">
        <v>0</v>
      </c>
      <c r="J223" s="14">
        <v>150000000</v>
      </c>
      <c r="K223" s="14" t="s">
        <v>3458</v>
      </c>
      <c r="L223" s="46" t="s">
        <v>12128</v>
      </c>
      <c r="M223" s="14" t="s">
        <v>12072</v>
      </c>
      <c r="N223" s="14" t="s">
        <v>3833</v>
      </c>
      <c r="O223" s="14" t="s">
        <v>3858</v>
      </c>
      <c r="P223" s="14" t="s">
        <v>12071</v>
      </c>
      <c r="Q223" s="44" t="s">
        <v>8224</v>
      </c>
      <c r="R223" s="44" t="s">
        <v>8203</v>
      </c>
      <c r="S223" s="14">
        <v>7</v>
      </c>
      <c r="T223" s="5">
        <v>35460</v>
      </c>
      <c r="U223" s="5">
        <f t="shared" si="9"/>
        <v>248220</v>
      </c>
      <c r="V223" s="47">
        <f t="shared" si="10"/>
        <v>278006.40000000002</v>
      </c>
      <c r="W223" s="48"/>
      <c r="X223" s="49">
        <v>2017</v>
      </c>
      <c r="Y223" s="50" t="s">
        <v>3849</v>
      </c>
      <c r="Z223" s="51">
        <f t="shared" si="11"/>
        <v>689.5</v>
      </c>
      <c r="AA223" s="16">
        <f t="shared" si="11"/>
        <v>772.24</v>
      </c>
    </row>
    <row r="224" spans="2:32" ht="20.25" x14ac:dyDescent="0.3">
      <c r="B224" s="43" t="s">
        <v>288</v>
      </c>
      <c r="C224" s="14" t="s">
        <v>4521</v>
      </c>
      <c r="D224" s="14" t="s">
        <v>3859</v>
      </c>
      <c r="E224" s="14" t="s">
        <v>4446</v>
      </c>
      <c r="F224" s="14" t="s">
        <v>7505</v>
      </c>
      <c r="G224" s="14" t="s">
        <v>5739</v>
      </c>
      <c r="H224" s="44" t="s">
        <v>3466</v>
      </c>
      <c r="I224" s="45">
        <v>0</v>
      </c>
      <c r="J224" s="14">
        <v>150000000</v>
      </c>
      <c r="K224" s="14" t="s">
        <v>3458</v>
      </c>
      <c r="L224" s="46" t="s">
        <v>12128</v>
      </c>
      <c r="M224" s="14" t="s">
        <v>12072</v>
      </c>
      <c r="N224" s="14" t="s">
        <v>3833</v>
      </c>
      <c r="O224" s="14" t="s">
        <v>3858</v>
      </c>
      <c r="P224" s="14" t="s">
        <v>12071</v>
      </c>
      <c r="Q224" s="44" t="s">
        <v>8224</v>
      </c>
      <c r="R224" s="44" t="s">
        <v>8203</v>
      </c>
      <c r="S224" s="14">
        <v>8</v>
      </c>
      <c r="T224" s="5">
        <v>629887.5</v>
      </c>
      <c r="U224" s="5">
        <f t="shared" si="9"/>
        <v>5039100</v>
      </c>
      <c r="V224" s="47">
        <f t="shared" si="10"/>
        <v>5643792.0000000009</v>
      </c>
      <c r="W224" s="48"/>
      <c r="X224" s="49">
        <v>2017</v>
      </c>
      <c r="Y224" s="50" t="s">
        <v>3849</v>
      </c>
      <c r="Z224" s="51">
        <f t="shared" si="11"/>
        <v>13997.5</v>
      </c>
      <c r="AA224" s="16">
        <f t="shared" si="11"/>
        <v>15677.200000000003</v>
      </c>
    </row>
    <row r="225" spans="2:27" ht="20.25" x14ac:dyDescent="0.3">
      <c r="B225" s="43" t="s">
        <v>289</v>
      </c>
      <c r="C225" s="14" t="s">
        <v>4521</v>
      </c>
      <c r="D225" s="14" t="s">
        <v>3860</v>
      </c>
      <c r="E225" s="14" t="s">
        <v>3781</v>
      </c>
      <c r="F225" s="14" t="s">
        <v>3861</v>
      </c>
      <c r="G225" s="14" t="s">
        <v>5740</v>
      </c>
      <c r="H225" s="44" t="s">
        <v>3466</v>
      </c>
      <c r="I225" s="45">
        <v>0</v>
      </c>
      <c r="J225" s="14">
        <v>150000000</v>
      </c>
      <c r="K225" s="14" t="s">
        <v>3458</v>
      </c>
      <c r="L225" s="46" t="s">
        <v>3471</v>
      </c>
      <c r="M225" s="14" t="s">
        <v>12072</v>
      </c>
      <c r="N225" s="14" t="s">
        <v>3833</v>
      </c>
      <c r="O225" s="14" t="s">
        <v>3486</v>
      </c>
      <c r="P225" s="14" t="s">
        <v>12071</v>
      </c>
      <c r="Q225" s="44" t="s">
        <v>8224</v>
      </c>
      <c r="R225" s="44" t="s">
        <v>8203</v>
      </c>
      <c r="S225" s="14">
        <v>2</v>
      </c>
      <c r="T225" s="5">
        <v>1244160</v>
      </c>
      <c r="U225" s="5">
        <f t="shared" si="9"/>
        <v>2488320</v>
      </c>
      <c r="V225" s="47">
        <f t="shared" si="10"/>
        <v>2786918.4000000004</v>
      </c>
      <c r="W225" s="48"/>
      <c r="X225" s="49">
        <v>2017</v>
      </c>
      <c r="Y225" s="50" t="s">
        <v>4944</v>
      </c>
      <c r="Z225" s="51">
        <f t="shared" si="11"/>
        <v>6912</v>
      </c>
      <c r="AA225" s="16">
        <f t="shared" si="11"/>
        <v>7741.4400000000014</v>
      </c>
    </row>
    <row r="226" spans="2:27" ht="20.25" x14ac:dyDescent="0.3">
      <c r="B226" s="43" t="s">
        <v>290</v>
      </c>
      <c r="C226" s="14" t="s">
        <v>4521</v>
      </c>
      <c r="D226" s="14" t="s">
        <v>3862</v>
      </c>
      <c r="E226" s="14" t="s">
        <v>3781</v>
      </c>
      <c r="F226" s="14" t="s">
        <v>3863</v>
      </c>
      <c r="G226" s="14" t="s">
        <v>5741</v>
      </c>
      <c r="H226" s="44" t="s">
        <v>3466</v>
      </c>
      <c r="I226" s="45">
        <v>0</v>
      </c>
      <c r="J226" s="14">
        <v>150000000</v>
      </c>
      <c r="K226" s="14" t="s">
        <v>3458</v>
      </c>
      <c r="L226" s="46" t="s">
        <v>3468</v>
      </c>
      <c r="M226" s="14" t="s">
        <v>12072</v>
      </c>
      <c r="N226" s="14" t="s">
        <v>3833</v>
      </c>
      <c r="O226" s="14" t="s">
        <v>3483</v>
      </c>
      <c r="P226" s="14" t="s">
        <v>12071</v>
      </c>
      <c r="Q226" s="44" t="s">
        <v>8224</v>
      </c>
      <c r="R226" s="44" t="s">
        <v>8203</v>
      </c>
      <c r="S226" s="14">
        <v>1</v>
      </c>
      <c r="T226" s="5">
        <v>967254</v>
      </c>
      <c r="U226" s="5">
        <f t="shared" si="9"/>
        <v>967254</v>
      </c>
      <c r="V226" s="47">
        <f t="shared" si="10"/>
        <v>1083324.4800000002</v>
      </c>
      <c r="W226" s="48"/>
      <c r="X226" s="49">
        <v>2017</v>
      </c>
      <c r="Y226" s="50" t="s">
        <v>4944</v>
      </c>
      <c r="Z226" s="51">
        <f t="shared" si="11"/>
        <v>2686.8166666666666</v>
      </c>
      <c r="AA226" s="16">
        <f t="shared" si="11"/>
        <v>3009.2346666666672</v>
      </c>
    </row>
    <row r="227" spans="2:27" ht="20.25" x14ac:dyDescent="0.3">
      <c r="B227" s="43" t="s">
        <v>291</v>
      </c>
      <c r="C227" s="14" t="s">
        <v>4521</v>
      </c>
      <c r="D227" s="14" t="s">
        <v>3864</v>
      </c>
      <c r="E227" s="14" t="s">
        <v>3781</v>
      </c>
      <c r="F227" s="14" t="s">
        <v>3865</v>
      </c>
      <c r="G227" s="14" t="s">
        <v>5742</v>
      </c>
      <c r="H227" s="44" t="s">
        <v>3466</v>
      </c>
      <c r="I227" s="45">
        <v>0</v>
      </c>
      <c r="J227" s="14">
        <v>150000000</v>
      </c>
      <c r="K227" s="14" t="s">
        <v>3458</v>
      </c>
      <c r="L227" s="46" t="s">
        <v>3471</v>
      </c>
      <c r="M227" s="14" t="s">
        <v>12072</v>
      </c>
      <c r="N227" s="14" t="s">
        <v>3833</v>
      </c>
      <c r="O227" s="14" t="s">
        <v>3486</v>
      </c>
      <c r="P227" s="14" t="s">
        <v>12071</v>
      </c>
      <c r="Q227" s="44" t="s">
        <v>8224</v>
      </c>
      <c r="R227" s="44" t="s">
        <v>8203</v>
      </c>
      <c r="S227" s="14">
        <v>3</v>
      </c>
      <c r="T227" s="5">
        <v>789480</v>
      </c>
      <c r="U227" s="5">
        <f t="shared" si="9"/>
        <v>2368440</v>
      </c>
      <c r="V227" s="47">
        <f t="shared" si="10"/>
        <v>2652652.8000000003</v>
      </c>
      <c r="W227" s="48"/>
      <c r="X227" s="49">
        <v>2017</v>
      </c>
      <c r="Y227" s="50" t="s">
        <v>4944</v>
      </c>
      <c r="Z227" s="51">
        <f t="shared" si="11"/>
        <v>6579</v>
      </c>
      <c r="AA227" s="16">
        <f t="shared" si="11"/>
        <v>7368.4800000000005</v>
      </c>
    </row>
    <row r="228" spans="2:27" ht="20.25" x14ac:dyDescent="0.3">
      <c r="B228" s="43" t="s">
        <v>292</v>
      </c>
      <c r="C228" s="14" t="s">
        <v>4521</v>
      </c>
      <c r="D228" s="14" t="s">
        <v>3866</v>
      </c>
      <c r="E228" s="14" t="s">
        <v>3781</v>
      </c>
      <c r="F228" s="14" t="s">
        <v>3867</v>
      </c>
      <c r="G228" s="14" t="s">
        <v>5743</v>
      </c>
      <c r="H228" s="44" t="s">
        <v>3466</v>
      </c>
      <c r="I228" s="45">
        <v>0</v>
      </c>
      <c r="J228" s="14">
        <v>150000000</v>
      </c>
      <c r="K228" s="14" t="s">
        <v>3458</v>
      </c>
      <c r="L228" s="46" t="s">
        <v>3468</v>
      </c>
      <c r="M228" s="14" t="s">
        <v>12072</v>
      </c>
      <c r="N228" s="14" t="s">
        <v>3833</v>
      </c>
      <c r="O228" s="14" t="s">
        <v>3483</v>
      </c>
      <c r="P228" s="14" t="s">
        <v>12071</v>
      </c>
      <c r="Q228" s="44" t="s">
        <v>8224</v>
      </c>
      <c r="R228" s="44" t="s">
        <v>8203</v>
      </c>
      <c r="S228" s="14">
        <v>1</v>
      </c>
      <c r="T228" s="5">
        <v>924840</v>
      </c>
      <c r="U228" s="5">
        <f t="shared" si="9"/>
        <v>924840</v>
      </c>
      <c r="V228" s="47">
        <f t="shared" si="10"/>
        <v>1035820.8</v>
      </c>
      <c r="W228" s="48"/>
      <c r="X228" s="49">
        <v>2017</v>
      </c>
      <c r="Y228" s="50" t="s">
        <v>4944</v>
      </c>
      <c r="Z228" s="51">
        <f t="shared" si="11"/>
        <v>2569</v>
      </c>
      <c r="AA228" s="16">
        <f t="shared" si="11"/>
        <v>2877.28</v>
      </c>
    </row>
    <row r="229" spans="2:27" ht="20.25" x14ac:dyDescent="0.3">
      <c r="B229" s="43" t="s">
        <v>293</v>
      </c>
      <c r="C229" s="14" t="s">
        <v>4521</v>
      </c>
      <c r="D229" s="14" t="s">
        <v>3868</v>
      </c>
      <c r="E229" s="14" t="s">
        <v>3869</v>
      </c>
      <c r="F229" s="14" t="s">
        <v>3870</v>
      </c>
      <c r="G229" s="14" t="s">
        <v>5744</v>
      </c>
      <c r="H229" s="44" t="s">
        <v>3466</v>
      </c>
      <c r="I229" s="45">
        <v>0</v>
      </c>
      <c r="J229" s="14">
        <v>150000000</v>
      </c>
      <c r="K229" s="14" t="s">
        <v>3458</v>
      </c>
      <c r="L229" s="46" t="s">
        <v>3468</v>
      </c>
      <c r="M229" s="14" t="s">
        <v>12072</v>
      </c>
      <c r="N229" s="14" t="s">
        <v>3833</v>
      </c>
      <c r="O229" s="14" t="s">
        <v>3483</v>
      </c>
      <c r="P229" s="14" t="s">
        <v>12071</v>
      </c>
      <c r="Q229" s="44" t="s">
        <v>8224</v>
      </c>
      <c r="R229" s="44" t="s">
        <v>8203</v>
      </c>
      <c r="S229" s="14">
        <v>1</v>
      </c>
      <c r="T229" s="5">
        <v>50000</v>
      </c>
      <c r="U229" s="5">
        <f t="shared" si="9"/>
        <v>50000</v>
      </c>
      <c r="V229" s="47">
        <f t="shared" si="10"/>
        <v>56000.000000000007</v>
      </c>
      <c r="W229" s="48"/>
      <c r="X229" s="49">
        <v>2017</v>
      </c>
      <c r="Y229" s="50" t="s">
        <v>4944</v>
      </c>
      <c r="Z229" s="51">
        <f t="shared" si="11"/>
        <v>138.88888888888889</v>
      </c>
      <c r="AA229" s="16">
        <f t="shared" si="11"/>
        <v>155.55555555555557</v>
      </c>
    </row>
    <row r="230" spans="2:27" ht="20.25" x14ac:dyDescent="0.3">
      <c r="B230" s="43" t="s">
        <v>294</v>
      </c>
      <c r="C230" s="14" t="s">
        <v>4521</v>
      </c>
      <c r="D230" s="14" t="s">
        <v>3871</v>
      </c>
      <c r="E230" s="14" t="s">
        <v>3781</v>
      </c>
      <c r="F230" s="14" t="s">
        <v>3872</v>
      </c>
      <c r="G230" s="14" t="s">
        <v>5745</v>
      </c>
      <c r="H230" s="44" t="s">
        <v>3466</v>
      </c>
      <c r="I230" s="45">
        <v>0</v>
      </c>
      <c r="J230" s="14">
        <v>150000000</v>
      </c>
      <c r="K230" s="14" t="s">
        <v>3458</v>
      </c>
      <c r="L230" s="46" t="s">
        <v>3486</v>
      </c>
      <c r="M230" s="14" t="s">
        <v>12072</v>
      </c>
      <c r="N230" s="14" t="s">
        <v>3833</v>
      </c>
      <c r="O230" s="14" t="s">
        <v>3492</v>
      </c>
      <c r="P230" s="14" t="s">
        <v>12071</v>
      </c>
      <c r="Q230" s="44" t="s">
        <v>8224</v>
      </c>
      <c r="R230" s="44" t="s">
        <v>8203</v>
      </c>
      <c r="S230" s="14">
        <v>1</v>
      </c>
      <c r="T230" s="5">
        <v>152100</v>
      </c>
      <c r="U230" s="5">
        <f t="shared" si="9"/>
        <v>152100</v>
      </c>
      <c r="V230" s="47">
        <f t="shared" si="10"/>
        <v>170352.00000000003</v>
      </c>
      <c r="W230" s="48"/>
      <c r="X230" s="49">
        <v>2017</v>
      </c>
      <c r="Y230" s="50" t="s">
        <v>4944</v>
      </c>
      <c r="Z230" s="51">
        <f t="shared" si="11"/>
        <v>422.5</v>
      </c>
      <c r="AA230" s="16">
        <f t="shared" si="11"/>
        <v>473.2000000000001</v>
      </c>
    </row>
    <row r="231" spans="2:27" ht="20.25" x14ac:dyDescent="0.3">
      <c r="B231" s="43" t="s">
        <v>295</v>
      </c>
      <c r="C231" s="14" t="s">
        <v>4521</v>
      </c>
      <c r="D231" s="14" t="s">
        <v>3873</v>
      </c>
      <c r="E231" s="14" t="s">
        <v>3781</v>
      </c>
      <c r="F231" s="14" t="s">
        <v>3874</v>
      </c>
      <c r="G231" s="14" t="s">
        <v>5746</v>
      </c>
      <c r="H231" s="44" t="s">
        <v>3466</v>
      </c>
      <c r="I231" s="45">
        <v>0</v>
      </c>
      <c r="J231" s="14">
        <v>150000000</v>
      </c>
      <c r="K231" s="14" t="s">
        <v>3458</v>
      </c>
      <c r="L231" s="46" t="s">
        <v>3471</v>
      </c>
      <c r="M231" s="14" t="s">
        <v>12072</v>
      </c>
      <c r="N231" s="14" t="s">
        <v>3833</v>
      </c>
      <c r="O231" s="14" t="s">
        <v>3486</v>
      </c>
      <c r="P231" s="14" t="s">
        <v>12071</v>
      </c>
      <c r="Q231" s="44" t="s">
        <v>8224</v>
      </c>
      <c r="R231" s="44" t="s">
        <v>8203</v>
      </c>
      <c r="S231" s="14">
        <v>1</v>
      </c>
      <c r="T231" s="5">
        <v>103600</v>
      </c>
      <c r="U231" s="5">
        <f t="shared" si="9"/>
        <v>103600</v>
      </c>
      <c r="V231" s="47">
        <f t="shared" si="10"/>
        <v>116032.00000000001</v>
      </c>
      <c r="W231" s="48"/>
      <c r="X231" s="49">
        <v>2017</v>
      </c>
      <c r="Y231" s="50" t="s">
        <v>4944</v>
      </c>
      <c r="Z231" s="51">
        <f t="shared" si="11"/>
        <v>287.77777777777777</v>
      </c>
      <c r="AA231" s="16">
        <f t="shared" si="11"/>
        <v>322.31111111111113</v>
      </c>
    </row>
    <row r="232" spans="2:27" ht="20.25" x14ac:dyDescent="0.3">
      <c r="B232" s="43" t="s">
        <v>296</v>
      </c>
      <c r="C232" s="14" t="s">
        <v>4521</v>
      </c>
      <c r="D232" s="14" t="s">
        <v>3875</v>
      </c>
      <c r="E232" s="14" t="s">
        <v>3781</v>
      </c>
      <c r="F232" s="14" t="s">
        <v>3876</v>
      </c>
      <c r="G232" s="14" t="s">
        <v>5747</v>
      </c>
      <c r="H232" s="44" t="s">
        <v>3466</v>
      </c>
      <c r="I232" s="45">
        <v>0</v>
      </c>
      <c r="J232" s="14">
        <v>150000000</v>
      </c>
      <c r="K232" s="14" t="s">
        <v>3458</v>
      </c>
      <c r="L232" s="46" t="s">
        <v>3483</v>
      </c>
      <c r="M232" s="14" t="s">
        <v>12072</v>
      </c>
      <c r="N232" s="14" t="s">
        <v>3833</v>
      </c>
      <c r="O232" s="14" t="s">
        <v>3489</v>
      </c>
      <c r="P232" s="14" t="s">
        <v>12071</v>
      </c>
      <c r="Q232" s="44" t="s">
        <v>8224</v>
      </c>
      <c r="R232" s="44" t="s">
        <v>8203</v>
      </c>
      <c r="S232" s="14">
        <v>1</v>
      </c>
      <c r="T232" s="5">
        <v>447100</v>
      </c>
      <c r="U232" s="5">
        <f t="shared" si="9"/>
        <v>447100</v>
      </c>
      <c r="V232" s="47">
        <f t="shared" si="10"/>
        <v>500752.00000000006</v>
      </c>
      <c r="W232" s="48"/>
      <c r="X232" s="49">
        <v>2017</v>
      </c>
      <c r="Y232" s="50" t="s">
        <v>4944</v>
      </c>
      <c r="Z232" s="51">
        <f t="shared" si="11"/>
        <v>1241.9444444444443</v>
      </c>
      <c r="AA232" s="16">
        <f t="shared" si="11"/>
        <v>1390.9777777777779</v>
      </c>
    </row>
    <row r="233" spans="2:27" ht="20.25" x14ac:dyDescent="0.3">
      <c r="B233" s="43" t="s">
        <v>297</v>
      </c>
      <c r="C233" s="14" t="s">
        <v>4521</v>
      </c>
      <c r="D233" s="14" t="s">
        <v>3877</v>
      </c>
      <c r="E233" s="14" t="s">
        <v>3781</v>
      </c>
      <c r="F233" s="14" t="s">
        <v>3878</v>
      </c>
      <c r="G233" s="14" t="s">
        <v>5748</v>
      </c>
      <c r="H233" s="44" t="s">
        <v>3466</v>
      </c>
      <c r="I233" s="45">
        <v>0</v>
      </c>
      <c r="J233" s="14">
        <v>150000000</v>
      </c>
      <c r="K233" s="14" t="s">
        <v>3458</v>
      </c>
      <c r="L233" s="46" t="s">
        <v>3486</v>
      </c>
      <c r="M233" s="14" t="s">
        <v>12072</v>
      </c>
      <c r="N233" s="14" t="s">
        <v>3833</v>
      </c>
      <c r="O233" s="14" t="s">
        <v>3492</v>
      </c>
      <c r="P233" s="14" t="s">
        <v>12071</v>
      </c>
      <c r="Q233" s="44" t="s">
        <v>8224</v>
      </c>
      <c r="R233" s="44" t="s">
        <v>8203</v>
      </c>
      <c r="S233" s="14">
        <v>2</v>
      </c>
      <c r="T233" s="5">
        <v>914030</v>
      </c>
      <c r="U233" s="5">
        <f t="shared" si="9"/>
        <v>1828060</v>
      </c>
      <c r="V233" s="47">
        <f t="shared" si="10"/>
        <v>2047427.2000000002</v>
      </c>
      <c r="W233" s="48"/>
      <c r="X233" s="49">
        <v>2017</v>
      </c>
      <c r="Y233" s="50" t="s">
        <v>4944</v>
      </c>
      <c r="Z233" s="51">
        <f t="shared" si="11"/>
        <v>5077.9444444444443</v>
      </c>
      <c r="AA233" s="16">
        <f t="shared" si="11"/>
        <v>5687.2977777777787</v>
      </c>
    </row>
    <row r="234" spans="2:27" ht="20.25" x14ac:dyDescent="0.3">
      <c r="B234" s="43" t="s">
        <v>298</v>
      </c>
      <c r="C234" s="14" t="s">
        <v>4521</v>
      </c>
      <c r="D234" s="14" t="s">
        <v>3879</v>
      </c>
      <c r="E234" s="14" t="s">
        <v>3880</v>
      </c>
      <c r="F234" s="14" t="s">
        <v>3881</v>
      </c>
      <c r="G234" s="14" t="s">
        <v>5749</v>
      </c>
      <c r="H234" s="44" t="s">
        <v>3466</v>
      </c>
      <c r="I234" s="45">
        <v>0</v>
      </c>
      <c r="J234" s="14">
        <v>150000000</v>
      </c>
      <c r="K234" s="14" t="s">
        <v>3458</v>
      </c>
      <c r="L234" s="46" t="s">
        <v>3468</v>
      </c>
      <c r="M234" s="14" t="s">
        <v>12072</v>
      </c>
      <c r="N234" s="14" t="s">
        <v>3833</v>
      </c>
      <c r="O234" s="14" t="s">
        <v>3882</v>
      </c>
      <c r="P234" s="14" t="s">
        <v>12071</v>
      </c>
      <c r="Q234" s="44" t="s">
        <v>8236</v>
      </c>
      <c r="R234" s="44" t="s">
        <v>8213</v>
      </c>
      <c r="S234" s="14">
        <v>98</v>
      </c>
      <c r="T234" s="5">
        <v>500</v>
      </c>
      <c r="U234" s="5">
        <f t="shared" si="9"/>
        <v>49000</v>
      </c>
      <c r="V234" s="47">
        <f t="shared" si="10"/>
        <v>54880.000000000007</v>
      </c>
      <c r="W234" s="48"/>
      <c r="X234" s="49">
        <v>2017</v>
      </c>
      <c r="Y234" s="50" t="s">
        <v>4944</v>
      </c>
      <c r="Z234" s="51">
        <f t="shared" si="11"/>
        <v>136.11111111111111</v>
      </c>
      <c r="AA234" s="16">
        <f t="shared" si="11"/>
        <v>152.44444444444446</v>
      </c>
    </row>
    <row r="235" spans="2:27" ht="20.25" x14ac:dyDescent="0.3">
      <c r="B235" s="43" t="s">
        <v>299</v>
      </c>
      <c r="C235" s="14" t="s">
        <v>4521</v>
      </c>
      <c r="D235" s="14" t="s">
        <v>3883</v>
      </c>
      <c r="E235" s="14" t="s">
        <v>3884</v>
      </c>
      <c r="F235" s="14" t="s">
        <v>3885</v>
      </c>
      <c r="G235" s="14" t="s">
        <v>5750</v>
      </c>
      <c r="H235" s="44" t="s">
        <v>3466</v>
      </c>
      <c r="I235" s="45">
        <v>0</v>
      </c>
      <c r="J235" s="14">
        <v>150000000</v>
      </c>
      <c r="K235" s="14" t="s">
        <v>3458</v>
      </c>
      <c r="L235" s="46" t="s">
        <v>3471</v>
      </c>
      <c r="M235" s="14" t="s">
        <v>12072</v>
      </c>
      <c r="N235" s="14" t="s">
        <v>3833</v>
      </c>
      <c r="O235" s="14" t="s">
        <v>3486</v>
      </c>
      <c r="P235" s="14" t="s">
        <v>12071</v>
      </c>
      <c r="Q235" s="44" t="s">
        <v>8235</v>
      </c>
      <c r="R235" s="44" t="s">
        <v>8212</v>
      </c>
      <c r="S235" s="14">
        <v>0.1</v>
      </c>
      <c r="T235" s="5">
        <v>230477</v>
      </c>
      <c r="U235" s="5">
        <f t="shared" si="9"/>
        <v>23047.7</v>
      </c>
      <c r="V235" s="47">
        <f t="shared" si="10"/>
        <v>25813.424000000003</v>
      </c>
      <c r="W235" s="48"/>
      <c r="X235" s="49">
        <v>2017</v>
      </c>
      <c r="Y235" s="50" t="s">
        <v>4944</v>
      </c>
      <c r="Z235" s="51">
        <f t="shared" si="11"/>
        <v>64.021388888888893</v>
      </c>
      <c r="AA235" s="16">
        <f t="shared" si="11"/>
        <v>71.703955555555567</v>
      </c>
    </row>
    <row r="236" spans="2:27" ht="20.25" x14ac:dyDescent="0.3">
      <c r="B236" s="43" t="s">
        <v>300</v>
      </c>
      <c r="C236" s="14" t="s">
        <v>4521</v>
      </c>
      <c r="D236" s="14" t="s">
        <v>3886</v>
      </c>
      <c r="E236" s="14" t="s">
        <v>3884</v>
      </c>
      <c r="F236" s="14" t="s">
        <v>12271</v>
      </c>
      <c r="G236" s="14" t="s">
        <v>5751</v>
      </c>
      <c r="H236" s="44" t="s">
        <v>3466</v>
      </c>
      <c r="I236" s="45">
        <v>0</v>
      </c>
      <c r="J236" s="14">
        <v>150000000</v>
      </c>
      <c r="K236" s="14" t="s">
        <v>3458</v>
      </c>
      <c r="L236" s="46" t="s">
        <v>3471</v>
      </c>
      <c r="M236" s="14" t="s">
        <v>12072</v>
      </c>
      <c r="N236" s="14" t="s">
        <v>3833</v>
      </c>
      <c r="O236" s="14" t="s">
        <v>3486</v>
      </c>
      <c r="P236" s="14" t="s">
        <v>12071</v>
      </c>
      <c r="Q236" s="44" t="s">
        <v>8235</v>
      </c>
      <c r="R236" s="44" t="s">
        <v>8212</v>
      </c>
      <c r="S236" s="14">
        <v>0.1</v>
      </c>
      <c r="T236" s="5">
        <v>230477</v>
      </c>
      <c r="U236" s="5">
        <f t="shared" si="9"/>
        <v>23047.7</v>
      </c>
      <c r="V236" s="47">
        <f t="shared" si="10"/>
        <v>25813.424000000003</v>
      </c>
      <c r="W236" s="48"/>
      <c r="X236" s="49">
        <v>2017</v>
      </c>
      <c r="Y236" s="50" t="s">
        <v>4944</v>
      </c>
      <c r="Z236" s="51">
        <f t="shared" si="11"/>
        <v>64.021388888888893</v>
      </c>
      <c r="AA236" s="16">
        <f t="shared" si="11"/>
        <v>71.703955555555567</v>
      </c>
    </row>
    <row r="237" spans="2:27" ht="20.25" x14ac:dyDescent="0.3">
      <c r="B237" s="43" t="s">
        <v>301</v>
      </c>
      <c r="C237" s="14" t="s">
        <v>4521</v>
      </c>
      <c r="D237" s="14" t="s">
        <v>3887</v>
      </c>
      <c r="E237" s="14" t="s">
        <v>3884</v>
      </c>
      <c r="F237" s="14" t="s">
        <v>7506</v>
      </c>
      <c r="G237" s="14" t="s">
        <v>5752</v>
      </c>
      <c r="H237" s="44" t="s">
        <v>3466</v>
      </c>
      <c r="I237" s="45">
        <v>0</v>
      </c>
      <c r="J237" s="14">
        <v>150000000</v>
      </c>
      <c r="K237" s="14" t="s">
        <v>3458</v>
      </c>
      <c r="L237" s="46" t="s">
        <v>3471</v>
      </c>
      <c r="M237" s="14" t="s">
        <v>12072</v>
      </c>
      <c r="N237" s="14" t="s">
        <v>3833</v>
      </c>
      <c r="O237" s="14" t="s">
        <v>3486</v>
      </c>
      <c r="P237" s="14" t="s">
        <v>12071</v>
      </c>
      <c r="Q237" s="44" t="s">
        <v>8235</v>
      </c>
      <c r="R237" s="44" t="s">
        <v>8212</v>
      </c>
      <c r="S237" s="14">
        <v>0.1</v>
      </c>
      <c r="T237" s="5">
        <v>230477</v>
      </c>
      <c r="U237" s="5">
        <f t="shared" si="9"/>
        <v>23047.7</v>
      </c>
      <c r="V237" s="47">
        <f t="shared" si="10"/>
        <v>25813.424000000003</v>
      </c>
      <c r="W237" s="48"/>
      <c r="X237" s="49">
        <v>2017</v>
      </c>
      <c r="Y237" s="50" t="s">
        <v>4944</v>
      </c>
      <c r="Z237" s="51">
        <f t="shared" si="11"/>
        <v>64.021388888888893</v>
      </c>
      <c r="AA237" s="16">
        <f t="shared" si="11"/>
        <v>71.703955555555567</v>
      </c>
    </row>
    <row r="238" spans="2:27" ht="20.25" x14ac:dyDescent="0.3">
      <c r="B238" s="43" t="s">
        <v>302</v>
      </c>
      <c r="C238" s="14" t="s">
        <v>4521</v>
      </c>
      <c r="D238" s="14" t="s">
        <v>3888</v>
      </c>
      <c r="E238" s="14" t="s">
        <v>3889</v>
      </c>
      <c r="F238" s="14" t="s">
        <v>7507</v>
      </c>
      <c r="G238" s="14" t="s">
        <v>5753</v>
      </c>
      <c r="H238" s="44" t="s">
        <v>3466</v>
      </c>
      <c r="I238" s="45">
        <v>0</v>
      </c>
      <c r="J238" s="14">
        <v>150000000</v>
      </c>
      <c r="K238" s="14" t="s">
        <v>3458</v>
      </c>
      <c r="L238" s="46" t="s">
        <v>3471</v>
      </c>
      <c r="M238" s="14" t="s">
        <v>12072</v>
      </c>
      <c r="N238" s="14" t="s">
        <v>3833</v>
      </c>
      <c r="O238" s="14" t="s">
        <v>3486</v>
      </c>
      <c r="P238" s="14" t="s">
        <v>12071</v>
      </c>
      <c r="Q238" s="44" t="s">
        <v>8235</v>
      </c>
      <c r="R238" s="44" t="s">
        <v>8212</v>
      </c>
      <c r="S238" s="14">
        <v>0.1</v>
      </c>
      <c r="T238" s="5">
        <v>3753430</v>
      </c>
      <c r="U238" s="5">
        <f t="shared" si="9"/>
        <v>375343</v>
      </c>
      <c r="V238" s="47">
        <f t="shared" si="10"/>
        <v>420384.16000000003</v>
      </c>
      <c r="W238" s="48"/>
      <c r="X238" s="49">
        <v>2017</v>
      </c>
      <c r="Y238" s="50" t="s">
        <v>4944</v>
      </c>
      <c r="Z238" s="51">
        <f t="shared" si="11"/>
        <v>1042.6194444444445</v>
      </c>
      <c r="AA238" s="16">
        <f t="shared" si="11"/>
        <v>1167.733777777778</v>
      </c>
    </row>
    <row r="239" spans="2:27" ht="20.25" x14ac:dyDescent="0.3">
      <c r="B239" s="43" t="s">
        <v>303</v>
      </c>
      <c r="C239" s="14" t="s">
        <v>4521</v>
      </c>
      <c r="D239" s="14" t="s">
        <v>3890</v>
      </c>
      <c r="E239" s="14" t="s">
        <v>3889</v>
      </c>
      <c r="F239" s="14" t="s">
        <v>3891</v>
      </c>
      <c r="G239" s="14" t="s">
        <v>5754</v>
      </c>
      <c r="H239" s="44" t="s">
        <v>3466</v>
      </c>
      <c r="I239" s="45">
        <v>0</v>
      </c>
      <c r="J239" s="14">
        <v>150000000</v>
      </c>
      <c r="K239" s="14" t="s">
        <v>3458</v>
      </c>
      <c r="L239" s="46" t="s">
        <v>3471</v>
      </c>
      <c r="M239" s="14" t="s">
        <v>12072</v>
      </c>
      <c r="N239" s="14" t="s">
        <v>3833</v>
      </c>
      <c r="O239" s="14" t="s">
        <v>3486</v>
      </c>
      <c r="P239" s="14" t="s">
        <v>12071</v>
      </c>
      <c r="Q239" s="44" t="s">
        <v>8235</v>
      </c>
      <c r="R239" s="44" t="s">
        <v>8212</v>
      </c>
      <c r="S239" s="14">
        <v>0.05</v>
      </c>
      <c r="T239" s="5">
        <v>3753430</v>
      </c>
      <c r="U239" s="5">
        <f t="shared" si="9"/>
        <v>187671.5</v>
      </c>
      <c r="V239" s="47">
        <f t="shared" si="10"/>
        <v>210192.08000000002</v>
      </c>
      <c r="W239" s="48"/>
      <c r="X239" s="49">
        <v>2017</v>
      </c>
      <c r="Y239" s="50" t="s">
        <v>4944</v>
      </c>
      <c r="Z239" s="51">
        <f t="shared" si="11"/>
        <v>521.30972222222226</v>
      </c>
      <c r="AA239" s="16">
        <f t="shared" si="11"/>
        <v>583.86688888888898</v>
      </c>
    </row>
    <row r="240" spans="2:27" ht="20.25" x14ac:dyDescent="0.3">
      <c r="B240" s="43" t="s">
        <v>304</v>
      </c>
      <c r="C240" s="14" t="s">
        <v>4521</v>
      </c>
      <c r="D240" s="14" t="s">
        <v>3892</v>
      </c>
      <c r="E240" s="14" t="s">
        <v>3889</v>
      </c>
      <c r="F240" s="14" t="s">
        <v>3893</v>
      </c>
      <c r="G240" s="14" t="s">
        <v>5755</v>
      </c>
      <c r="H240" s="44" t="s">
        <v>3466</v>
      </c>
      <c r="I240" s="45">
        <v>0</v>
      </c>
      <c r="J240" s="14">
        <v>150000000</v>
      </c>
      <c r="K240" s="14" t="s">
        <v>3458</v>
      </c>
      <c r="L240" s="46" t="s">
        <v>3471</v>
      </c>
      <c r="M240" s="14" t="s">
        <v>12072</v>
      </c>
      <c r="N240" s="14" t="s">
        <v>3833</v>
      </c>
      <c r="O240" s="14" t="s">
        <v>3486</v>
      </c>
      <c r="P240" s="14" t="s">
        <v>12071</v>
      </c>
      <c r="Q240" s="44" t="s">
        <v>8235</v>
      </c>
      <c r="R240" s="44" t="s">
        <v>8212</v>
      </c>
      <c r="S240" s="14">
        <v>0.1</v>
      </c>
      <c r="T240" s="5">
        <v>3753430</v>
      </c>
      <c r="U240" s="5">
        <f t="shared" si="9"/>
        <v>375343</v>
      </c>
      <c r="V240" s="47">
        <f t="shared" si="10"/>
        <v>420384.16000000003</v>
      </c>
      <c r="W240" s="48"/>
      <c r="X240" s="49">
        <v>2017</v>
      </c>
      <c r="Y240" s="50" t="s">
        <v>4944</v>
      </c>
      <c r="Z240" s="51">
        <f t="shared" si="11"/>
        <v>1042.6194444444445</v>
      </c>
      <c r="AA240" s="16">
        <f t="shared" si="11"/>
        <v>1167.733777777778</v>
      </c>
    </row>
    <row r="241" spans="2:27" ht="20.25" x14ac:dyDescent="0.3">
      <c r="B241" s="43" t="s">
        <v>305</v>
      </c>
      <c r="C241" s="14" t="s">
        <v>4521</v>
      </c>
      <c r="D241" s="14" t="s">
        <v>3894</v>
      </c>
      <c r="E241" s="14" t="s">
        <v>3895</v>
      </c>
      <c r="F241" s="14" t="s">
        <v>3896</v>
      </c>
      <c r="G241" s="14" t="s">
        <v>5756</v>
      </c>
      <c r="H241" s="44" t="s">
        <v>3466</v>
      </c>
      <c r="I241" s="45">
        <v>0</v>
      </c>
      <c r="J241" s="14">
        <v>150000000</v>
      </c>
      <c r="K241" s="14" t="s">
        <v>3458</v>
      </c>
      <c r="L241" s="46" t="s">
        <v>3471</v>
      </c>
      <c r="M241" s="14" t="s">
        <v>12072</v>
      </c>
      <c r="N241" s="14" t="s">
        <v>3833</v>
      </c>
      <c r="O241" s="14" t="s">
        <v>3486</v>
      </c>
      <c r="P241" s="14" t="s">
        <v>12071</v>
      </c>
      <c r="Q241" s="44" t="s">
        <v>8224</v>
      </c>
      <c r="R241" s="44" t="s">
        <v>8203</v>
      </c>
      <c r="S241" s="14">
        <v>20</v>
      </c>
      <c r="T241" s="5">
        <v>335</v>
      </c>
      <c r="U241" s="5">
        <f t="shared" si="9"/>
        <v>6700</v>
      </c>
      <c r="V241" s="47">
        <f t="shared" si="10"/>
        <v>7504.0000000000009</v>
      </c>
      <c r="W241" s="48"/>
      <c r="X241" s="49">
        <v>2017</v>
      </c>
      <c r="Y241" s="50" t="s">
        <v>4944</v>
      </c>
      <c r="Z241" s="51">
        <f t="shared" si="11"/>
        <v>18.611111111111111</v>
      </c>
      <c r="AA241" s="16">
        <f t="shared" si="11"/>
        <v>20.844444444444449</v>
      </c>
    </row>
    <row r="242" spans="2:27" ht="20.25" x14ac:dyDescent="0.3">
      <c r="B242" s="43" t="s">
        <v>306</v>
      </c>
      <c r="C242" s="14" t="s">
        <v>4521</v>
      </c>
      <c r="D242" s="14" t="s">
        <v>3897</v>
      </c>
      <c r="E242" s="14" t="s">
        <v>3898</v>
      </c>
      <c r="F242" s="14" t="s">
        <v>3899</v>
      </c>
      <c r="G242" s="14" t="s">
        <v>5757</v>
      </c>
      <c r="H242" s="44" t="s">
        <v>3466</v>
      </c>
      <c r="I242" s="45">
        <v>0</v>
      </c>
      <c r="J242" s="14">
        <v>150000000</v>
      </c>
      <c r="K242" s="14" t="s">
        <v>3458</v>
      </c>
      <c r="L242" s="46" t="s">
        <v>3471</v>
      </c>
      <c r="M242" s="14" t="s">
        <v>12072</v>
      </c>
      <c r="N242" s="14" t="s">
        <v>3833</v>
      </c>
      <c r="O242" s="14" t="s">
        <v>3882</v>
      </c>
      <c r="P242" s="14" t="s">
        <v>12071</v>
      </c>
      <c r="Q242" s="44" t="s">
        <v>8236</v>
      </c>
      <c r="R242" s="44" t="s">
        <v>8213</v>
      </c>
      <c r="S242" s="14">
        <v>3492</v>
      </c>
      <c r="T242" s="5">
        <v>272.32</v>
      </c>
      <c r="U242" s="5">
        <f t="shared" si="9"/>
        <v>950941.44</v>
      </c>
      <c r="V242" s="47">
        <f t="shared" si="10"/>
        <v>1065054.4128</v>
      </c>
      <c r="W242" s="48"/>
      <c r="X242" s="49">
        <v>2017</v>
      </c>
      <c r="Y242" s="50" t="s">
        <v>4944</v>
      </c>
      <c r="Z242" s="51">
        <f t="shared" si="11"/>
        <v>2641.5039999999999</v>
      </c>
      <c r="AA242" s="16">
        <f t="shared" si="11"/>
        <v>2958.4844800000001</v>
      </c>
    </row>
    <row r="243" spans="2:27" ht="20.25" x14ac:dyDescent="0.3">
      <c r="B243" s="43" t="s">
        <v>307</v>
      </c>
      <c r="C243" s="14" t="s">
        <v>4521</v>
      </c>
      <c r="D243" s="14" t="s">
        <v>3900</v>
      </c>
      <c r="E243" s="14" t="s">
        <v>3901</v>
      </c>
      <c r="F243" s="14" t="s">
        <v>3902</v>
      </c>
      <c r="G243" s="14" t="s">
        <v>5758</v>
      </c>
      <c r="H243" s="44" t="s">
        <v>3466</v>
      </c>
      <c r="I243" s="45">
        <v>0</v>
      </c>
      <c r="J243" s="14">
        <v>150000000</v>
      </c>
      <c r="K243" s="14" t="s">
        <v>3458</v>
      </c>
      <c r="L243" s="46" t="s">
        <v>3471</v>
      </c>
      <c r="M243" s="14" t="s">
        <v>12072</v>
      </c>
      <c r="N243" s="14" t="s">
        <v>3833</v>
      </c>
      <c r="O243" s="14" t="s">
        <v>3486</v>
      </c>
      <c r="P243" s="14" t="s">
        <v>12071</v>
      </c>
      <c r="Q243" s="44" t="s">
        <v>8235</v>
      </c>
      <c r="R243" s="44" t="s">
        <v>8212</v>
      </c>
      <c r="S243" s="14">
        <v>0.05</v>
      </c>
      <c r="T243" s="5">
        <v>258040</v>
      </c>
      <c r="U243" s="5">
        <f t="shared" si="9"/>
        <v>12902</v>
      </c>
      <c r="V243" s="47">
        <f t="shared" si="10"/>
        <v>14450.240000000002</v>
      </c>
      <c r="W243" s="48"/>
      <c r="X243" s="49">
        <v>2017</v>
      </c>
      <c r="Y243" s="50" t="s">
        <v>4944</v>
      </c>
      <c r="Z243" s="51">
        <f t="shared" si="11"/>
        <v>35.838888888888889</v>
      </c>
      <c r="AA243" s="16">
        <f t="shared" si="11"/>
        <v>40.13955555555556</v>
      </c>
    </row>
    <row r="244" spans="2:27" ht="20.25" x14ac:dyDescent="0.3">
      <c r="B244" s="43" t="s">
        <v>308</v>
      </c>
      <c r="C244" s="14" t="s">
        <v>4521</v>
      </c>
      <c r="D244" s="14" t="s">
        <v>3903</v>
      </c>
      <c r="E244" s="14" t="s">
        <v>3901</v>
      </c>
      <c r="F244" s="14" t="s">
        <v>3904</v>
      </c>
      <c r="G244" s="14" t="s">
        <v>5759</v>
      </c>
      <c r="H244" s="44" t="s">
        <v>3466</v>
      </c>
      <c r="I244" s="45">
        <v>0</v>
      </c>
      <c r="J244" s="14">
        <v>150000000</v>
      </c>
      <c r="K244" s="14" t="s">
        <v>3458</v>
      </c>
      <c r="L244" s="46" t="s">
        <v>3471</v>
      </c>
      <c r="M244" s="14" t="s">
        <v>12072</v>
      </c>
      <c r="N244" s="14" t="s">
        <v>3833</v>
      </c>
      <c r="O244" s="14" t="s">
        <v>3486</v>
      </c>
      <c r="P244" s="14" t="s">
        <v>12071</v>
      </c>
      <c r="Q244" s="44" t="s">
        <v>8235</v>
      </c>
      <c r="R244" s="44" t="s">
        <v>8212</v>
      </c>
      <c r="S244" s="14">
        <v>0.1</v>
      </c>
      <c r="T244" s="5">
        <v>255232</v>
      </c>
      <c r="U244" s="5">
        <f t="shared" si="9"/>
        <v>25523.200000000001</v>
      </c>
      <c r="V244" s="47">
        <f t="shared" si="10"/>
        <v>28585.984000000004</v>
      </c>
      <c r="W244" s="48"/>
      <c r="X244" s="49">
        <v>2017</v>
      </c>
      <c r="Y244" s="50" t="s">
        <v>4944</v>
      </c>
      <c r="Z244" s="51">
        <f t="shared" si="11"/>
        <v>70.897777777777776</v>
      </c>
      <c r="AA244" s="16">
        <f t="shared" si="11"/>
        <v>79.405511111111124</v>
      </c>
    </row>
    <row r="245" spans="2:27" ht="20.25" x14ac:dyDescent="0.3">
      <c r="B245" s="43" t="s">
        <v>309</v>
      </c>
      <c r="C245" s="14" t="s">
        <v>4521</v>
      </c>
      <c r="D245" s="14" t="s">
        <v>3905</v>
      </c>
      <c r="E245" s="14" t="s">
        <v>3901</v>
      </c>
      <c r="F245" s="14" t="s">
        <v>7508</v>
      </c>
      <c r="G245" s="14" t="s">
        <v>5760</v>
      </c>
      <c r="H245" s="44" t="s">
        <v>3466</v>
      </c>
      <c r="I245" s="45">
        <v>0</v>
      </c>
      <c r="J245" s="14">
        <v>150000000</v>
      </c>
      <c r="K245" s="14" t="s">
        <v>3458</v>
      </c>
      <c r="L245" s="46" t="s">
        <v>3471</v>
      </c>
      <c r="M245" s="14" t="s">
        <v>12072</v>
      </c>
      <c r="N245" s="14" t="s">
        <v>3833</v>
      </c>
      <c r="O245" s="14" t="s">
        <v>3486</v>
      </c>
      <c r="P245" s="14" t="s">
        <v>12071</v>
      </c>
      <c r="Q245" s="44" t="s">
        <v>8235</v>
      </c>
      <c r="R245" s="44" t="s">
        <v>8212</v>
      </c>
      <c r="S245" s="14">
        <v>0.2</v>
      </c>
      <c r="T245" s="5">
        <v>255232</v>
      </c>
      <c r="U245" s="5">
        <f t="shared" si="9"/>
        <v>51046.400000000001</v>
      </c>
      <c r="V245" s="47">
        <f t="shared" si="10"/>
        <v>57171.968000000008</v>
      </c>
      <c r="W245" s="48"/>
      <c r="X245" s="49">
        <v>2017</v>
      </c>
      <c r="Y245" s="50" t="s">
        <v>4944</v>
      </c>
      <c r="Z245" s="51">
        <f t="shared" si="11"/>
        <v>141.79555555555555</v>
      </c>
      <c r="AA245" s="16">
        <f t="shared" si="11"/>
        <v>158.81102222222225</v>
      </c>
    </row>
    <row r="246" spans="2:27" ht="20.25" x14ac:dyDescent="0.3">
      <c r="B246" s="43" t="s">
        <v>310</v>
      </c>
      <c r="C246" s="14" t="s">
        <v>4521</v>
      </c>
      <c r="D246" s="14" t="s">
        <v>3906</v>
      </c>
      <c r="E246" s="14" t="s">
        <v>3901</v>
      </c>
      <c r="F246" s="14" t="s">
        <v>7509</v>
      </c>
      <c r="G246" s="14" t="s">
        <v>5761</v>
      </c>
      <c r="H246" s="44" t="s">
        <v>3466</v>
      </c>
      <c r="I246" s="45">
        <v>0</v>
      </c>
      <c r="J246" s="14">
        <v>150000000</v>
      </c>
      <c r="K246" s="14" t="s">
        <v>3458</v>
      </c>
      <c r="L246" s="46" t="s">
        <v>3471</v>
      </c>
      <c r="M246" s="14" t="s">
        <v>12072</v>
      </c>
      <c r="N246" s="14" t="s">
        <v>3833</v>
      </c>
      <c r="O246" s="14" t="s">
        <v>3486</v>
      </c>
      <c r="P246" s="14" t="s">
        <v>12071</v>
      </c>
      <c r="Q246" s="44" t="s">
        <v>8235</v>
      </c>
      <c r="R246" s="44" t="s">
        <v>8212</v>
      </c>
      <c r="S246" s="14">
        <v>0.3</v>
      </c>
      <c r="T246" s="5">
        <v>255232</v>
      </c>
      <c r="U246" s="5">
        <f t="shared" si="9"/>
        <v>76569.599999999991</v>
      </c>
      <c r="V246" s="47">
        <f t="shared" si="10"/>
        <v>85757.952000000005</v>
      </c>
      <c r="W246" s="48"/>
      <c r="X246" s="49">
        <v>2017</v>
      </c>
      <c r="Y246" s="50" t="s">
        <v>4944</v>
      </c>
      <c r="Z246" s="51">
        <f t="shared" si="11"/>
        <v>212.6933333333333</v>
      </c>
      <c r="AA246" s="16">
        <f t="shared" si="11"/>
        <v>238.21653333333336</v>
      </c>
    </row>
    <row r="247" spans="2:27" ht="20.25" x14ac:dyDescent="0.3">
      <c r="B247" s="43" t="s">
        <v>311</v>
      </c>
      <c r="C247" s="14" t="s">
        <v>4521</v>
      </c>
      <c r="D247" s="14" t="s">
        <v>3907</v>
      </c>
      <c r="E247" s="14" t="s">
        <v>3901</v>
      </c>
      <c r="F247" s="14" t="s">
        <v>7510</v>
      </c>
      <c r="G247" s="14" t="s">
        <v>5762</v>
      </c>
      <c r="H247" s="44" t="s">
        <v>3466</v>
      </c>
      <c r="I247" s="45">
        <v>0</v>
      </c>
      <c r="J247" s="14">
        <v>150000000</v>
      </c>
      <c r="K247" s="14" t="s">
        <v>3458</v>
      </c>
      <c r="L247" s="46" t="s">
        <v>3471</v>
      </c>
      <c r="M247" s="14" t="s">
        <v>12072</v>
      </c>
      <c r="N247" s="14" t="s">
        <v>3833</v>
      </c>
      <c r="O247" s="14" t="s">
        <v>3486</v>
      </c>
      <c r="P247" s="14" t="s">
        <v>12071</v>
      </c>
      <c r="Q247" s="44" t="s">
        <v>8235</v>
      </c>
      <c r="R247" s="44" t="s">
        <v>8212</v>
      </c>
      <c r="S247" s="14">
        <v>0.1</v>
      </c>
      <c r="T247" s="5">
        <v>283026</v>
      </c>
      <c r="U247" s="5">
        <f t="shared" si="9"/>
        <v>28302.600000000002</v>
      </c>
      <c r="V247" s="47">
        <f t="shared" si="10"/>
        <v>31698.912000000004</v>
      </c>
      <c r="W247" s="48"/>
      <c r="X247" s="49">
        <v>2017</v>
      </c>
      <c r="Y247" s="50" t="s">
        <v>4944</v>
      </c>
      <c r="Z247" s="51">
        <f t="shared" si="11"/>
        <v>78.618333333333339</v>
      </c>
      <c r="AA247" s="16">
        <f t="shared" si="11"/>
        <v>88.052533333333344</v>
      </c>
    </row>
    <row r="248" spans="2:27" ht="20.25" x14ac:dyDescent="0.3">
      <c r="B248" s="43" t="s">
        <v>312</v>
      </c>
      <c r="C248" s="14" t="s">
        <v>4521</v>
      </c>
      <c r="D248" s="14" t="s">
        <v>3908</v>
      </c>
      <c r="E248" s="14" t="s">
        <v>3909</v>
      </c>
      <c r="F248" s="14" t="s">
        <v>3910</v>
      </c>
      <c r="G248" s="14" t="s">
        <v>5763</v>
      </c>
      <c r="H248" s="44" t="s">
        <v>3466</v>
      </c>
      <c r="I248" s="45">
        <v>0</v>
      </c>
      <c r="J248" s="14">
        <v>150000000</v>
      </c>
      <c r="K248" s="14" t="s">
        <v>3458</v>
      </c>
      <c r="L248" s="46" t="s">
        <v>3471</v>
      </c>
      <c r="M248" s="14" t="s">
        <v>12072</v>
      </c>
      <c r="N248" s="14" t="s">
        <v>3833</v>
      </c>
      <c r="O248" s="14" t="s">
        <v>3486</v>
      </c>
      <c r="P248" s="14" t="s">
        <v>12071</v>
      </c>
      <c r="Q248" s="44" t="s">
        <v>8224</v>
      </c>
      <c r="R248" s="44" t="s">
        <v>8203</v>
      </c>
      <c r="S248" s="14">
        <v>20</v>
      </c>
      <c r="T248" s="5">
        <v>4887</v>
      </c>
      <c r="U248" s="5">
        <f t="shared" si="9"/>
        <v>97740</v>
      </c>
      <c r="V248" s="47">
        <f t="shared" si="10"/>
        <v>109468.80000000002</v>
      </c>
      <c r="W248" s="48"/>
      <c r="X248" s="49">
        <v>2017</v>
      </c>
      <c r="Y248" s="50" t="s">
        <v>4944</v>
      </c>
      <c r="Z248" s="51">
        <f t="shared" si="11"/>
        <v>271.5</v>
      </c>
      <c r="AA248" s="16">
        <f t="shared" si="11"/>
        <v>304.08000000000004</v>
      </c>
    </row>
    <row r="249" spans="2:27" ht="20.25" x14ac:dyDescent="0.3">
      <c r="B249" s="43" t="s">
        <v>313</v>
      </c>
      <c r="C249" s="14" t="s">
        <v>4521</v>
      </c>
      <c r="D249" s="14" t="s">
        <v>3911</v>
      </c>
      <c r="E249" s="14" t="s">
        <v>3912</v>
      </c>
      <c r="F249" s="14" t="s">
        <v>7511</v>
      </c>
      <c r="G249" s="14" t="s">
        <v>5764</v>
      </c>
      <c r="H249" s="44" t="s">
        <v>3466</v>
      </c>
      <c r="I249" s="45">
        <v>0</v>
      </c>
      <c r="J249" s="14">
        <v>150000000</v>
      </c>
      <c r="K249" s="14" t="s">
        <v>3458</v>
      </c>
      <c r="L249" s="46" t="s">
        <v>3471</v>
      </c>
      <c r="M249" s="14" t="s">
        <v>12072</v>
      </c>
      <c r="N249" s="14" t="s">
        <v>3833</v>
      </c>
      <c r="O249" s="14" t="s">
        <v>3486</v>
      </c>
      <c r="P249" s="14" t="s">
        <v>12071</v>
      </c>
      <c r="Q249" s="44" t="s">
        <v>8235</v>
      </c>
      <c r="R249" s="44" t="s">
        <v>8212</v>
      </c>
      <c r="S249" s="14">
        <v>0.3</v>
      </c>
      <c r="T249" s="5">
        <v>161124</v>
      </c>
      <c r="U249" s="5">
        <f t="shared" si="9"/>
        <v>48337.2</v>
      </c>
      <c r="V249" s="47">
        <f t="shared" si="10"/>
        <v>54137.664000000004</v>
      </c>
      <c r="W249" s="48"/>
      <c r="X249" s="49">
        <v>2017</v>
      </c>
      <c r="Y249" s="50" t="s">
        <v>4944</v>
      </c>
      <c r="Z249" s="51">
        <f t="shared" si="11"/>
        <v>134.26999999999998</v>
      </c>
      <c r="AA249" s="16">
        <f t="shared" si="11"/>
        <v>150.38240000000002</v>
      </c>
    </row>
    <row r="250" spans="2:27" ht="20.25" x14ac:dyDescent="0.3">
      <c r="B250" s="43" t="s">
        <v>314</v>
      </c>
      <c r="C250" s="14" t="s">
        <v>4521</v>
      </c>
      <c r="D250" s="14" t="s">
        <v>3913</v>
      </c>
      <c r="E250" s="14" t="s">
        <v>7512</v>
      </c>
      <c r="F250" s="14" t="s">
        <v>7513</v>
      </c>
      <c r="G250" s="14" t="s">
        <v>5765</v>
      </c>
      <c r="H250" s="44" t="s">
        <v>3466</v>
      </c>
      <c r="I250" s="45">
        <v>0</v>
      </c>
      <c r="J250" s="14">
        <v>150000000</v>
      </c>
      <c r="K250" s="14" t="s">
        <v>3458</v>
      </c>
      <c r="L250" s="46" t="s">
        <v>3471</v>
      </c>
      <c r="M250" s="14" t="s">
        <v>12072</v>
      </c>
      <c r="N250" s="14" t="s">
        <v>3833</v>
      </c>
      <c r="O250" s="14" t="s">
        <v>3486</v>
      </c>
      <c r="P250" s="14" t="s">
        <v>12071</v>
      </c>
      <c r="Q250" s="44" t="s">
        <v>8235</v>
      </c>
      <c r="R250" s="44" t="s">
        <v>8212</v>
      </c>
      <c r="S250" s="14">
        <v>0.2</v>
      </c>
      <c r="T250" s="5">
        <v>249643</v>
      </c>
      <c r="U250" s="5">
        <f t="shared" si="9"/>
        <v>49928.600000000006</v>
      </c>
      <c r="V250" s="47">
        <f t="shared" si="10"/>
        <v>55920.032000000014</v>
      </c>
      <c r="W250" s="48"/>
      <c r="X250" s="49">
        <v>2017</v>
      </c>
      <c r="Y250" s="50" t="s">
        <v>4944</v>
      </c>
      <c r="Z250" s="51">
        <f t="shared" si="11"/>
        <v>138.69055555555556</v>
      </c>
      <c r="AA250" s="16">
        <f t="shared" si="11"/>
        <v>155.33342222222225</v>
      </c>
    </row>
    <row r="251" spans="2:27" ht="20.25" x14ac:dyDescent="0.3">
      <c r="B251" s="43" t="s">
        <v>315</v>
      </c>
      <c r="C251" s="14" t="s">
        <v>4521</v>
      </c>
      <c r="D251" s="14" t="s">
        <v>3914</v>
      </c>
      <c r="E251" s="14" t="s">
        <v>3912</v>
      </c>
      <c r="F251" s="14" t="s">
        <v>7514</v>
      </c>
      <c r="G251" s="14" t="s">
        <v>5766</v>
      </c>
      <c r="H251" s="44" t="s">
        <v>3466</v>
      </c>
      <c r="I251" s="45">
        <v>0</v>
      </c>
      <c r="J251" s="14">
        <v>150000000</v>
      </c>
      <c r="K251" s="14" t="s">
        <v>3458</v>
      </c>
      <c r="L251" s="46" t="s">
        <v>3471</v>
      </c>
      <c r="M251" s="14" t="s">
        <v>12072</v>
      </c>
      <c r="N251" s="14" t="s">
        <v>3833</v>
      </c>
      <c r="O251" s="14" t="s">
        <v>3486</v>
      </c>
      <c r="P251" s="14" t="s">
        <v>12071</v>
      </c>
      <c r="Q251" s="44" t="s">
        <v>8235</v>
      </c>
      <c r="R251" s="44" t="s">
        <v>8212</v>
      </c>
      <c r="S251" s="14">
        <v>0.5</v>
      </c>
      <c r="T251" s="5">
        <v>249643</v>
      </c>
      <c r="U251" s="5">
        <f t="shared" si="9"/>
        <v>124821.5</v>
      </c>
      <c r="V251" s="47">
        <f t="shared" si="10"/>
        <v>139800.08000000002</v>
      </c>
      <c r="W251" s="48"/>
      <c r="X251" s="49">
        <v>2017</v>
      </c>
      <c r="Y251" s="50" t="s">
        <v>4944</v>
      </c>
      <c r="Z251" s="51">
        <f t="shared" si="11"/>
        <v>346.72638888888889</v>
      </c>
      <c r="AA251" s="16">
        <f t="shared" si="11"/>
        <v>388.33355555555562</v>
      </c>
    </row>
    <row r="252" spans="2:27" ht="20.25" x14ac:dyDescent="0.3">
      <c r="B252" s="43" t="s">
        <v>316</v>
      </c>
      <c r="C252" s="14" t="s">
        <v>4521</v>
      </c>
      <c r="D252" s="14" t="s">
        <v>3915</v>
      </c>
      <c r="E252" s="14" t="s">
        <v>3912</v>
      </c>
      <c r="F252" s="14" t="s">
        <v>7515</v>
      </c>
      <c r="G252" s="14" t="s">
        <v>5767</v>
      </c>
      <c r="H252" s="44" t="s">
        <v>3466</v>
      </c>
      <c r="I252" s="45">
        <v>0</v>
      </c>
      <c r="J252" s="14">
        <v>150000000</v>
      </c>
      <c r="K252" s="14" t="s">
        <v>3458</v>
      </c>
      <c r="L252" s="46" t="s">
        <v>3471</v>
      </c>
      <c r="M252" s="14" t="s">
        <v>12072</v>
      </c>
      <c r="N252" s="14" t="s">
        <v>3833</v>
      </c>
      <c r="O252" s="14" t="s">
        <v>3486</v>
      </c>
      <c r="P252" s="14" t="s">
        <v>12071</v>
      </c>
      <c r="Q252" s="44" t="s">
        <v>8235</v>
      </c>
      <c r="R252" s="44" t="s">
        <v>8212</v>
      </c>
      <c r="S252" s="14">
        <v>1.5</v>
      </c>
      <c r="T252" s="5">
        <v>249643</v>
      </c>
      <c r="U252" s="5">
        <f t="shared" si="9"/>
        <v>374464.5</v>
      </c>
      <c r="V252" s="47">
        <f t="shared" si="10"/>
        <v>419400.24000000005</v>
      </c>
      <c r="W252" s="48"/>
      <c r="X252" s="49">
        <v>2017</v>
      </c>
      <c r="Y252" s="50" t="s">
        <v>4944</v>
      </c>
      <c r="Z252" s="51">
        <f t="shared" si="11"/>
        <v>1040.1791666666666</v>
      </c>
      <c r="AA252" s="16">
        <f t="shared" si="11"/>
        <v>1165.0006666666668</v>
      </c>
    </row>
    <row r="253" spans="2:27" ht="20.25" x14ac:dyDescent="0.3">
      <c r="B253" s="43" t="s">
        <v>317</v>
      </c>
      <c r="C253" s="14" t="s">
        <v>4521</v>
      </c>
      <c r="D253" s="14" t="s">
        <v>3916</v>
      </c>
      <c r="E253" s="14" t="s">
        <v>3912</v>
      </c>
      <c r="F253" s="14" t="s">
        <v>7516</v>
      </c>
      <c r="G253" s="14" t="s">
        <v>5768</v>
      </c>
      <c r="H253" s="44" t="s">
        <v>3466</v>
      </c>
      <c r="I253" s="45">
        <v>0</v>
      </c>
      <c r="J253" s="14">
        <v>150000000</v>
      </c>
      <c r="K253" s="14" t="s">
        <v>3458</v>
      </c>
      <c r="L253" s="46" t="s">
        <v>3471</v>
      </c>
      <c r="M253" s="14" t="s">
        <v>12072</v>
      </c>
      <c r="N253" s="14" t="s">
        <v>3833</v>
      </c>
      <c r="O253" s="14" t="s">
        <v>3486</v>
      </c>
      <c r="P253" s="14" t="s">
        <v>12071</v>
      </c>
      <c r="Q253" s="44" t="s">
        <v>8235</v>
      </c>
      <c r="R253" s="44" t="s">
        <v>8212</v>
      </c>
      <c r="S253" s="14">
        <v>1.5</v>
      </c>
      <c r="T253" s="5">
        <v>249643</v>
      </c>
      <c r="U253" s="5">
        <f t="shared" si="9"/>
        <v>374464.5</v>
      </c>
      <c r="V253" s="47">
        <f t="shared" si="10"/>
        <v>419400.24000000005</v>
      </c>
      <c r="W253" s="48"/>
      <c r="X253" s="49">
        <v>2017</v>
      </c>
      <c r="Y253" s="50" t="s">
        <v>4944</v>
      </c>
      <c r="Z253" s="51">
        <f t="shared" si="11"/>
        <v>1040.1791666666666</v>
      </c>
      <c r="AA253" s="16">
        <f t="shared" si="11"/>
        <v>1165.0006666666668</v>
      </c>
    </row>
    <row r="254" spans="2:27" ht="20.25" x14ac:dyDescent="0.3">
      <c r="B254" s="43" t="s">
        <v>318</v>
      </c>
      <c r="C254" s="14" t="s">
        <v>4521</v>
      </c>
      <c r="D254" s="14" t="s">
        <v>3917</v>
      </c>
      <c r="E254" s="14" t="s">
        <v>3912</v>
      </c>
      <c r="F254" s="14" t="s">
        <v>7517</v>
      </c>
      <c r="G254" s="14" t="s">
        <v>5769</v>
      </c>
      <c r="H254" s="44" t="s">
        <v>3466</v>
      </c>
      <c r="I254" s="45">
        <v>0</v>
      </c>
      <c r="J254" s="14">
        <v>150000000</v>
      </c>
      <c r="K254" s="14" t="s">
        <v>3458</v>
      </c>
      <c r="L254" s="46" t="s">
        <v>3471</v>
      </c>
      <c r="M254" s="14" t="s">
        <v>12072</v>
      </c>
      <c r="N254" s="14" t="s">
        <v>3833</v>
      </c>
      <c r="O254" s="14" t="s">
        <v>3486</v>
      </c>
      <c r="P254" s="14" t="s">
        <v>12071</v>
      </c>
      <c r="Q254" s="44" t="s">
        <v>8235</v>
      </c>
      <c r="R254" s="44" t="s">
        <v>8212</v>
      </c>
      <c r="S254" s="14">
        <v>1.5</v>
      </c>
      <c r="T254" s="5">
        <v>249643</v>
      </c>
      <c r="U254" s="5">
        <f t="shared" si="9"/>
        <v>374464.5</v>
      </c>
      <c r="V254" s="47">
        <f t="shared" si="10"/>
        <v>419400.24000000005</v>
      </c>
      <c r="W254" s="48"/>
      <c r="X254" s="49">
        <v>2017</v>
      </c>
      <c r="Y254" s="50" t="s">
        <v>4944</v>
      </c>
      <c r="Z254" s="51">
        <f t="shared" si="11"/>
        <v>1040.1791666666666</v>
      </c>
      <c r="AA254" s="16">
        <f t="shared" si="11"/>
        <v>1165.0006666666668</v>
      </c>
    </row>
    <row r="255" spans="2:27" ht="20.25" x14ac:dyDescent="0.3">
      <c r="B255" s="43" t="s">
        <v>319</v>
      </c>
      <c r="C255" s="14" t="s">
        <v>4521</v>
      </c>
      <c r="D255" s="14" t="s">
        <v>3918</v>
      </c>
      <c r="E255" s="14" t="s">
        <v>3912</v>
      </c>
      <c r="F255" s="14" t="s">
        <v>3919</v>
      </c>
      <c r="G255" s="14" t="s">
        <v>5770</v>
      </c>
      <c r="H255" s="44" t="s">
        <v>3466</v>
      </c>
      <c r="I255" s="45">
        <v>0</v>
      </c>
      <c r="J255" s="14">
        <v>150000000</v>
      </c>
      <c r="K255" s="14" t="s">
        <v>3458</v>
      </c>
      <c r="L255" s="46" t="s">
        <v>3471</v>
      </c>
      <c r="M255" s="14" t="s">
        <v>12072</v>
      </c>
      <c r="N255" s="14" t="s">
        <v>3833</v>
      </c>
      <c r="O255" s="14" t="s">
        <v>3486</v>
      </c>
      <c r="P255" s="14" t="s">
        <v>12071</v>
      </c>
      <c r="Q255" s="44" t="s">
        <v>8235</v>
      </c>
      <c r="R255" s="44" t="s">
        <v>8212</v>
      </c>
      <c r="S255" s="14">
        <v>1</v>
      </c>
      <c r="T255" s="5">
        <v>249643</v>
      </c>
      <c r="U255" s="5">
        <f t="shared" si="9"/>
        <v>249643</v>
      </c>
      <c r="V255" s="47">
        <f t="shared" si="10"/>
        <v>279600.16000000003</v>
      </c>
      <c r="W255" s="48"/>
      <c r="X255" s="49">
        <v>2017</v>
      </c>
      <c r="Y255" s="50" t="s">
        <v>4944</v>
      </c>
      <c r="Z255" s="51">
        <f t="shared" si="11"/>
        <v>693.45277777777778</v>
      </c>
      <c r="AA255" s="16">
        <f t="shared" si="11"/>
        <v>776.66711111111124</v>
      </c>
    </row>
    <row r="256" spans="2:27" ht="20.25" x14ac:dyDescent="0.3">
      <c r="B256" s="43" t="s">
        <v>320</v>
      </c>
      <c r="C256" s="14" t="s">
        <v>4521</v>
      </c>
      <c r="D256" s="14" t="s">
        <v>3920</v>
      </c>
      <c r="E256" s="14" t="s">
        <v>3912</v>
      </c>
      <c r="F256" s="14" t="s">
        <v>3921</v>
      </c>
      <c r="G256" s="14" t="s">
        <v>5771</v>
      </c>
      <c r="H256" s="44" t="s">
        <v>3466</v>
      </c>
      <c r="I256" s="45">
        <v>0</v>
      </c>
      <c r="J256" s="14">
        <v>150000000</v>
      </c>
      <c r="K256" s="14" t="s">
        <v>3458</v>
      </c>
      <c r="L256" s="46" t="s">
        <v>3471</v>
      </c>
      <c r="M256" s="14" t="s">
        <v>12072</v>
      </c>
      <c r="N256" s="14" t="s">
        <v>3833</v>
      </c>
      <c r="O256" s="14" t="s">
        <v>3486</v>
      </c>
      <c r="P256" s="14" t="s">
        <v>12071</v>
      </c>
      <c r="Q256" s="44" t="s">
        <v>8235</v>
      </c>
      <c r="R256" s="44" t="s">
        <v>8212</v>
      </c>
      <c r="S256" s="14">
        <v>0.5</v>
      </c>
      <c r="T256" s="5">
        <v>249643</v>
      </c>
      <c r="U256" s="5">
        <f t="shared" si="9"/>
        <v>124821.5</v>
      </c>
      <c r="V256" s="47">
        <f t="shared" si="10"/>
        <v>139800.08000000002</v>
      </c>
      <c r="W256" s="48"/>
      <c r="X256" s="49">
        <v>2017</v>
      </c>
      <c r="Y256" s="50" t="s">
        <v>4944</v>
      </c>
      <c r="Z256" s="51">
        <f t="shared" si="11"/>
        <v>346.72638888888889</v>
      </c>
      <c r="AA256" s="16">
        <f t="shared" si="11"/>
        <v>388.33355555555562</v>
      </c>
    </row>
    <row r="257" spans="2:27" ht="20.25" x14ac:dyDescent="0.3">
      <c r="B257" s="43" t="s">
        <v>321</v>
      </c>
      <c r="C257" s="14" t="s">
        <v>4521</v>
      </c>
      <c r="D257" s="14" t="s">
        <v>3922</v>
      </c>
      <c r="E257" s="14" t="s">
        <v>7378</v>
      </c>
      <c r="F257" s="14" t="s">
        <v>7518</v>
      </c>
      <c r="G257" s="14" t="s">
        <v>5772</v>
      </c>
      <c r="H257" s="44" t="s">
        <v>3466</v>
      </c>
      <c r="I257" s="45">
        <v>0</v>
      </c>
      <c r="J257" s="14">
        <v>150000000</v>
      </c>
      <c r="K257" s="14" t="s">
        <v>3458</v>
      </c>
      <c r="L257" s="46" t="s">
        <v>3471</v>
      </c>
      <c r="M257" s="14" t="s">
        <v>12072</v>
      </c>
      <c r="N257" s="14" t="s">
        <v>3833</v>
      </c>
      <c r="O257" s="14" t="s">
        <v>3486</v>
      </c>
      <c r="P257" s="14" t="s">
        <v>12071</v>
      </c>
      <c r="Q257" s="44" t="s">
        <v>8224</v>
      </c>
      <c r="R257" s="44" t="s">
        <v>8203</v>
      </c>
      <c r="S257" s="14">
        <v>11</v>
      </c>
      <c r="T257" s="5">
        <v>7985</v>
      </c>
      <c r="U257" s="5">
        <f t="shared" si="9"/>
        <v>87835</v>
      </c>
      <c r="V257" s="47">
        <f t="shared" si="10"/>
        <v>98375.200000000012</v>
      </c>
      <c r="W257" s="48"/>
      <c r="X257" s="49">
        <v>2017</v>
      </c>
      <c r="Y257" s="50" t="s">
        <v>4944</v>
      </c>
      <c r="Z257" s="51">
        <f t="shared" si="11"/>
        <v>243.98611111111111</v>
      </c>
      <c r="AA257" s="16">
        <f t="shared" si="11"/>
        <v>273.26444444444445</v>
      </c>
    </row>
    <row r="258" spans="2:27" ht="20.25" x14ac:dyDescent="0.3">
      <c r="B258" s="43" t="s">
        <v>322</v>
      </c>
      <c r="C258" s="14" t="s">
        <v>4521</v>
      </c>
      <c r="D258" s="14" t="s">
        <v>3923</v>
      </c>
      <c r="E258" s="14" t="s">
        <v>7378</v>
      </c>
      <c r="F258" s="14" t="s">
        <v>3924</v>
      </c>
      <c r="G258" s="14" t="s">
        <v>5773</v>
      </c>
      <c r="H258" s="44" t="s">
        <v>3466</v>
      </c>
      <c r="I258" s="45">
        <v>0</v>
      </c>
      <c r="J258" s="14">
        <v>150000000</v>
      </c>
      <c r="K258" s="14" t="s">
        <v>3458</v>
      </c>
      <c r="L258" s="46" t="s">
        <v>3471</v>
      </c>
      <c r="M258" s="14" t="s">
        <v>12072</v>
      </c>
      <c r="N258" s="14" t="s">
        <v>3833</v>
      </c>
      <c r="O258" s="14" t="s">
        <v>3486</v>
      </c>
      <c r="P258" s="14" t="s">
        <v>12071</v>
      </c>
      <c r="Q258" s="44" t="s">
        <v>8224</v>
      </c>
      <c r="R258" s="44" t="s">
        <v>8203</v>
      </c>
      <c r="S258" s="14">
        <v>10</v>
      </c>
      <c r="T258" s="5">
        <v>7985</v>
      </c>
      <c r="U258" s="5">
        <f t="shared" si="9"/>
        <v>79850</v>
      </c>
      <c r="V258" s="47">
        <f t="shared" si="10"/>
        <v>89432.000000000015</v>
      </c>
      <c r="W258" s="48"/>
      <c r="X258" s="49">
        <v>2017</v>
      </c>
      <c r="Y258" s="50" t="s">
        <v>4944</v>
      </c>
      <c r="Z258" s="51">
        <f t="shared" si="11"/>
        <v>221.80555555555554</v>
      </c>
      <c r="AA258" s="16">
        <f t="shared" si="11"/>
        <v>248.42222222222227</v>
      </c>
    </row>
    <row r="259" spans="2:27" ht="20.25" x14ac:dyDescent="0.3">
      <c r="B259" s="43" t="s">
        <v>323</v>
      </c>
      <c r="C259" s="14" t="s">
        <v>4521</v>
      </c>
      <c r="D259" s="14" t="s">
        <v>3925</v>
      </c>
      <c r="E259" s="14" t="s">
        <v>7378</v>
      </c>
      <c r="F259" s="14" t="s">
        <v>7519</v>
      </c>
      <c r="G259" s="14" t="s">
        <v>5774</v>
      </c>
      <c r="H259" s="44" t="s">
        <v>3466</v>
      </c>
      <c r="I259" s="45">
        <v>0</v>
      </c>
      <c r="J259" s="14">
        <v>150000000</v>
      </c>
      <c r="K259" s="14" t="s">
        <v>3458</v>
      </c>
      <c r="L259" s="46" t="s">
        <v>3471</v>
      </c>
      <c r="M259" s="14" t="s">
        <v>12072</v>
      </c>
      <c r="N259" s="14" t="s">
        <v>3833</v>
      </c>
      <c r="O259" s="14" t="s">
        <v>3486</v>
      </c>
      <c r="P259" s="14" t="s">
        <v>12071</v>
      </c>
      <c r="Q259" s="44" t="s">
        <v>8224</v>
      </c>
      <c r="R259" s="44" t="s">
        <v>8203</v>
      </c>
      <c r="S259" s="14">
        <v>10</v>
      </c>
      <c r="T259" s="5">
        <v>7985</v>
      </c>
      <c r="U259" s="5">
        <f t="shared" si="9"/>
        <v>79850</v>
      </c>
      <c r="V259" s="47">
        <f t="shared" si="10"/>
        <v>89432.000000000015</v>
      </c>
      <c r="W259" s="48"/>
      <c r="X259" s="49">
        <v>2017</v>
      </c>
      <c r="Y259" s="50" t="s">
        <v>4944</v>
      </c>
      <c r="Z259" s="51">
        <f t="shared" si="11"/>
        <v>221.80555555555554</v>
      </c>
      <c r="AA259" s="16">
        <f t="shared" si="11"/>
        <v>248.42222222222227</v>
      </c>
    </row>
    <row r="260" spans="2:27" ht="20.25" x14ac:dyDescent="0.3">
      <c r="B260" s="43" t="s">
        <v>324</v>
      </c>
      <c r="C260" s="14" t="s">
        <v>4521</v>
      </c>
      <c r="D260" s="14" t="s">
        <v>3926</v>
      </c>
      <c r="E260" s="14" t="s">
        <v>7378</v>
      </c>
      <c r="F260" s="14" t="s">
        <v>3927</v>
      </c>
      <c r="G260" s="14" t="s">
        <v>5775</v>
      </c>
      <c r="H260" s="44" t="s">
        <v>3466</v>
      </c>
      <c r="I260" s="45">
        <v>0</v>
      </c>
      <c r="J260" s="14">
        <v>150000000</v>
      </c>
      <c r="K260" s="14" t="s">
        <v>3458</v>
      </c>
      <c r="L260" s="46" t="s">
        <v>3471</v>
      </c>
      <c r="M260" s="14" t="s">
        <v>12072</v>
      </c>
      <c r="N260" s="14" t="s">
        <v>3833</v>
      </c>
      <c r="O260" s="14" t="s">
        <v>3486</v>
      </c>
      <c r="P260" s="14" t="s">
        <v>12071</v>
      </c>
      <c r="Q260" s="44" t="s">
        <v>8224</v>
      </c>
      <c r="R260" s="44" t="s">
        <v>8203</v>
      </c>
      <c r="S260" s="14">
        <v>8</v>
      </c>
      <c r="T260" s="5">
        <v>9744</v>
      </c>
      <c r="U260" s="5">
        <f t="shared" si="9"/>
        <v>77952</v>
      </c>
      <c r="V260" s="47">
        <f t="shared" si="10"/>
        <v>87306.240000000005</v>
      </c>
      <c r="W260" s="48"/>
      <c r="X260" s="49">
        <v>2017</v>
      </c>
      <c r="Y260" s="50" t="s">
        <v>4944</v>
      </c>
      <c r="Z260" s="51">
        <f t="shared" si="11"/>
        <v>216.53333333333333</v>
      </c>
      <c r="AA260" s="16">
        <f t="shared" si="11"/>
        <v>242.51733333333334</v>
      </c>
    </row>
    <row r="261" spans="2:27" ht="20.25" x14ac:dyDescent="0.3">
      <c r="B261" s="43" t="s">
        <v>325</v>
      </c>
      <c r="C261" s="14" t="s">
        <v>4521</v>
      </c>
      <c r="D261" s="14" t="s">
        <v>3928</v>
      </c>
      <c r="E261" s="14" t="s">
        <v>7378</v>
      </c>
      <c r="F261" s="14" t="s">
        <v>3929</v>
      </c>
      <c r="G261" s="14" t="s">
        <v>5776</v>
      </c>
      <c r="H261" s="44" t="s">
        <v>3466</v>
      </c>
      <c r="I261" s="45">
        <v>0</v>
      </c>
      <c r="J261" s="14">
        <v>150000000</v>
      </c>
      <c r="K261" s="14" t="s">
        <v>3458</v>
      </c>
      <c r="L261" s="46" t="s">
        <v>3471</v>
      </c>
      <c r="M261" s="14" t="s">
        <v>12072</v>
      </c>
      <c r="N261" s="14" t="s">
        <v>3833</v>
      </c>
      <c r="O261" s="14" t="s">
        <v>3486</v>
      </c>
      <c r="P261" s="14" t="s">
        <v>12071</v>
      </c>
      <c r="Q261" s="44" t="s">
        <v>8224</v>
      </c>
      <c r="R261" s="44" t="s">
        <v>8203</v>
      </c>
      <c r="S261" s="14">
        <v>5</v>
      </c>
      <c r="T261" s="5">
        <v>10221</v>
      </c>
      <c r="U261" s="5">
        <f t="shared" si="9"/>
        <v>51105</v>
      </c>
      <c r="V261" s="47">
        <f t="shared" si="10"/>
        <v>57237.600000000006</v>
      </c>
      <c r="W261" s="48"/>
      <c r="X261" s="49">
        <v>2017</v>
      </c>
      <c r="Y261" s="50" t="s">
        <v>4944</v>
      </c>
      <c r="Z261" s="51">
        <f t="shared" si="11"/>
        <v>141.95833333333334</v>
      </c>
      <c r="AA261" s="16">
        <f t="shared" si="11"/>
        <v>158.99333333333334</v>
      </c>
    </row>
    <row r="262" spans="2:27" ht="20.25" x14ac:dyDescent="0.3">
      <c r="B262" s="43" t="s">
        <v>326</v>
      </c>
      <c r="C262" s="14" t="s">
        <v>4521</v>
      </c>
      <c r="D262" s="14" t="s">
        <v>3930</v>
      </c>
      <c r="E262" s="14" t="s">
        <v>7378</v>
      </c>
      <c r="F262" s="14" t="s">
        <v>3931</v>
      </c>
      <c r="G262" s="14" t="s">
        <v>5777</v>
      </c>
      <c r="H262" s="44" t="s">
        <v>3466</v>
      </c>
      <c r="I262" s="45">
        <v>0</v>
      </c>
      <c r="J262" s="14">
        <v>150000000</v>
      </c>
      <c r="K262" s="14" t="s">
        <v>3458</v>
      </c>
      <c r="L262" s="46" t="s">
        <v>3471</v>
      </c>
      <c r="M262" s="14" t="s">
        <v>12072</v>
      </c>
      <c r="N262" s="14" t="s">
        <v>3833</v>
      </c>
      <c r="O262" s="14" t="s">
        <v>3486</v>
      </c>
      <c r="P262" s="14" t="s">
        <v>12071</v>
      </c>
      <c r="Q262" s="44" t="s">
        <v>8224</v>
      </c>
      <c r="R262" s="44" t="s">
        <v>8203</v>
      </c>
      <c r="S262" s="14">
        <v>8</v>
      </c>
      <c r="T262" s="5">
        <v>5272</v>
      </c>
      <c r="U262" s="5">
        <f t="shared" si="9"/>
        <v>42176</v>
      </c>
      <c r="V262" s="47">
        <f t="shared" si="10"/>
        <v>47237.120000000003</v>
      </c>
      <c r="W262" s="48"/>
      <c r="X262" s="49">
        <v>2017</v>
      </c>
      <c r="Y262" s="50" t="s">
        <v>4944</v>
      </c>
      <c r="Z262" s="51">
        <f t="shared" si="11"/>
        <v>117.15555555555555</v>
      </c>
      <c r="AA262" s="16">
        <f t="shared" si="11"/>
        <v>131.21422222222222</v>
      </c>
    </row>
    <row r="263" spans="2:27" ht="20.25" x14ac:dyDescent="0.3">
      <c r="B263" s="43" t="s">
        <v>327</v>
      </c>
      <c r="C263" s="14" t="s">
        <v>4521</v>
      </c>
      <c r="D263" s="14" t="s">
        <v>3932</v>
      </c>
      <c r="E263" s="14" t="s">
        <v>7378</v>
      </c>
      <c r="F263" s="14" t="s">
        <v>3933</v>
      </c>
      <c r="G263" s="14" t="s">
        <v>5778</v>
      </c>
      <c r="H263" s="44" t="s">
        <v>3466</v>
      </c>
      <c r="I263" s="45">
        <v>0</v>
      </c>
      <c r="J263" s="14">
        <v>150000000</v>
      </c>
      <c r="K263" s="14" t="s">
        <v>3458</v>
      </c>
      <c r="L263" s="46" t="s">
        <v>3471</v>
      </c>
      <c r="M263" s="14" t="s">
        <v>12072</v>
      </c>
      <c r="N263" s="14" t="s">
        <v>3833</v>
      </c>
      <c r="O263" s="14" t="s">
        <v>3486</v>
      </c>
      <c r="P263" s="14" t="s">
        <v>12071</v>
      </c>
      <c r="Q263" s="44" t="s">
        <v>8224</v>
      </c>
      <c r="R263" s="44" t="s">
        <v>8203</v>
      </c>
      <c r="S263" s="14">
        <v>7</v>
      </c>
      <c r="T263" s="5">
        <v>6389</v>
      </c>
      <c r="U263" s="5">
        <f t="shared" ref="U263:U326" si="12">S263*T263</f>
        <v>44723</v>
      </c>
      <c r="V263" s="47">
        <f t="shared" ref="V263:V326" si="13">U263*1.12</f>
        <v>50089.760000000002</v>
      </c>
      <c r="W263" s="48"/>
      <c r="X263" s="49">
        <v>2017</v>
      </c>
      <c r="Y263" s="50" t="s">
        <v>4944</v>
      </c>
      <c r="Z263" s="51">
        <f t="shared" ref="Z263:AA326" si="14">U263/360</f>
        <v>124.23055555555555</v>
      </c>
      <c r="AA263" s="16">
        <f t="shared" si="14"/>
        <v>139.13822222222223</v>
      </c>
    </row>
    <row r="264" spans="2:27" ht="20.25" x14ac:dyDescent="0.3">
      <c r="B264" s="43" t="s">
        <v>328</v>
      </c>
      <c r="C264" s="14" t="s">
        <v>4521</v>
      </c>
      <c r="D264" s="14" t="s">
        <v>3934</v>
      </c>
      <c r="E264" s="14" t="s">
        <v>7378</v>
      </c>
      <c r="F264" s="14" t="s">
        <v>3935</v>
      </c>
      <c r="G264" s="14" t="s">
        <v>5779</v>
      </c>
      <c r="H264" s="44" t="s">
        <v>3466</v>
      </c>
      <c r="I264" s="45">
        <v>0</v>
      </c>
      <c r="J264" s="14">
        <v>150000000</v>
      </c>
      <c r="K264" s="14" t="s">
        <v>3458</v>
      </c>
      <c r="L264" s="46" t="s">
        <v>3471</v>
      </c>
      <c r="M264" s="14" t="s">
        <v>12072</v>
      </c>
      <c r="N264" s="14" t="s">
        <v>3833</v>
      </c>
      <c r="O264" s="14" t="s">
        <v>3486</v>
      </c>
      <c r="P264" s="14" t="s">
        <v>12071</v>
      </c>
      <c r="Q264" s="44" t="s">
        <v>8224</v>
      </c>
      <c r="R264" s="44" t="s">
        <v>8203</v>
      </c>
      <c r="S264" s="14">
        <v>8</v>
      </c>
      <c r="T264" s="5">
        <v>15973</v>
      </c>
      <c r="U264" s="5">
        <f t="shared" si="12"/>
        <v>127784</v>
      </c>
      <c r="V264" s="47">
        <f t="shared" si="13"/>
        <v>143118.08000000002</v>
      </c>
      <c r="W264" s="48"/>
      <c r="X264" s="49">
        <v>2017</v>
      </c>
      <c r="Y264" s="50" t="s">
        <v>4944</v>
      </c>
      <c r="Z264" s="51">
        <f t="shared" si="14"/>
        <v>354.95555555555558</v>
      </c>
      <c r="AA264" s="16">
        <f t="shared" si="14"/>
        <v>397.55022222222226</v>
      </c>
    </row>
    <row r="265" spans="2:27" ht="20.25" x14ac:dyDescent="0.3">
      <c r="B265" s="43" t="s">
        <v>329</v>
      </c>
      <c r="C265" s="14" t="s">
        <v>4521</v>
      </c>
      <c r="D265" s="14" t="s">
        <v>3936</v>
      </c>
      <c r="E265" s="14" t="s">
        <v>7378</v>
      </c>
      <c r="F265" s="14" t="s">
        <v>3937</v>
      </c>
      <c r="G265" s="14" t="s">
        <v>5780</v>
      </c>
      <c r="H265" s="44" t="s">
        <v>3466</v>
      </c>
      <c r="I265" s="45">
        <v>0</v>
      </c>
      <c r="J265" s="14">
        <v>150000000</v>
      </c>
      <c r="K265" s="14" t="s">
        <v>3458</v>
      </c>
      <c r="L265" s="46" t="s">
        <v>3471</v>
      </c>
      <c r="M265" s="14" t="s">
        <v>12072</v>
      </c>
      <c r="N265" s="14" t="s">
        <v>3833</v>
      </c>
      <c r="O265" s="14" t="s">
        <v>3486</v>
      </c>
      <c r="P265" s="14" t="s">
        <v>12071</v>
      </c>
      <c r="Q265" s="44" t="s">
        <v>8224</v>
      </c>
      <c r="R265" s="44" t="s">
        <v>8203</v>
      </c>
      <c r="S265" s="14">
        <v>6</v>
      </c>
      <c r="T265" s="5">
        <v>13897</v>
      </c>
      <c r="U265" s="5">
        <f t="shared" si="12"/>
        <v>83382</v>
      </c>
      <c r="V265" s="47">
        <f t="shared" si="13"/>
        <v>93387.840000000011</v>
      </c>
      <c r="W265" s="48"/>
      <c r="X265" s="49">
        <v>2017</v>
      </c>
      <c r="Y265" s="50" t="s">
        <v>4944</v>
      </c>
      <c r="Z265" s="51">
        <f t="shared" si="14"/>
        <v>231.61666666666667</v>
      </c>
      <c r="AA265" s="16">
        <f t="shared" si="14"/>
        <v>259.41066666666671</v>
      </c>
    </row>
    <row r="266" spans="2:27" ht="20.25" x14ac:dyDescent="0.3">
      <c r="B266" s="43" t="s">
        <v>330</v>
      </c>
      <c r="C266" s="14" t="s">
        <v>4521</v>
      </c>
      <c r="D266" s="14" t="s">
        <v>3938</v>
      </c>
      <c r="E266" s="14" t="s">
        <v>7378</v>
      </c>
      <c r="F266" s="14" t="s">
        <v>3939</v>
      </c>
      <c r="G266" s="14" t="s">
        <v>5781</v>
      </c>
      <c r="H266" s="44" t="s">
        <v>3466</v>
      </c>
      <c r="I266" s="45">
        <v>0</v>
      </c>
      <c r="J266" s="14">
        <v>150000000</v>
      </c>
      <c r="K266" s="14" t="s">
        <v>3458</v>
      </c>
      <c r="L266" s="46" t="s">
        <v>3471</v>
      </c>
      <c r="M266" s="14" t="s">
        <v>12072</v>
      </c>
      <c r="N266" s="14" t="s">
        <v>3833</v>
      </c>
      <c r="O266" s="14" t="s">
        <v>3486</v>
      </c>
      <c r="P266" s="14" t="s">
        <v>12071</v>
      </c>
      <c r="Q266" s="44" t="s">
        <v>8224</v>
      </c>
      <c r="R266" s="44" t="s">
        <v>8203</v>
      </c>
      <c r="S266" s="14">
        <v>6</v>
      </c>
      <c r="T266" s="5">
        <v>19166</v>
      </c>
      <c r="U266" s="5">
        <f t="shared" si="12"/>
        <v>114996</v>
      </c>
      <c r="V266" s="47">
        <f t="shared" si="13"/>
        <v>128795.52000000002</v>
      </c>
      <c r="W266" s="48"/>
      <c r="X266" s="49">
        <v>2017</v>
      </c>
      <c r="Y266" s="50" t="s">
        <v>4944</v>
      </c>
      <c r="Z266" s="51">
        <f t="shared" si="14"/>
        <v>319.43333333333334</v>
      </c>
      <c r="AA266" s="16">
        <f t="shared" si="14"/>
        <v>357.76533333333339</v>
      </c>
    </row>
    <row r="267" spans="2:27" ht="20.25" x14ac:dyDescent="0.3">
      <c r="B267" s="43" t="s">
        <v>331</v>
      </c>
      <c r="C267" s="14" t="s">
        <v>4521</v>
      </c>
      <c r="D267" s="14" t="s">
        <v>3940</v>
      </c>
      <c r="E267" s="14" t="s">
        <v>7378</v>
      </c>
      <c r="F267" s="14" t="s">
        <v>3941</v>
      </c>
      <c r="G267" s="14" t="s">
        <v>5782</v>
      </c>
      <c r="H267" s="44" t="s">
        <v>3466</v>
      </c>
      <c r="I267" s="45">
        <v>0</v>
      </c>
      <c r="J267" s="14">
        <v>150000000</v>
      </c>
      <c r="K267" s="14" t="s">
        <v>3458</v>
      </c>
      <c r="L267" s="46" t="s">
        <v>3471</v>
      </c>
      <c r="M267" s="14" t="s">
        <v>12072</v>
      </c>
      <c r="N267" s="14" t="s">
        <v>3833</v>
      </c>
      <c r="O267" s="14" t="s">
        <v>3486</v>
      </c>
      <c r="P267" s="14" t="s">
        <v>12071</v>
      </c>
      <c r="Q267" s="44" t="s">
        <v>8224</v>
      </c>
      <c r="R267" s="44" t="s">
        <v>8203</v>
      </c>
      <c r="S267" s="14">
        <v>1</v>
      </c>
      <c r="T267" s="5">
        <v>27234</v>
      </c>
      <c r="U267" s="5">
        <f t="shared" si="12"/>
        <v>27234</v>
      </c>
      <c r="V267" s="47">
        <f t="shared" si="13"/>
        <v>30502.080000000002</v>
      </c>
      <c r="W267" s="48"/>
      <c r="X267" s="49">
        <v>2017</v>
      </c>
      <c r="Y267" s="50" t="s">
        <v>4944</v>
      </c>
      <c r="Z267" s="51">
        <f t="shared" si="14"/>
        <v>75.650000000000006</v>
      </c>
      <c r="AA267" s="16">
        <f t="shared" si="14"/>
        <v>84.728000000000009</v>
      </c>
    </row>
    <row r="268" spans="2:27" ht="20.25" x14ac:dyDescent="0.3">
      <c r="B268" s="43" t="s">
        <v>332</v>
      </c>
      <c r="C268" s="14" t="s">
        <v>4521</v>
      </c>
      <c r="D268" s="14" t="s">
        <v>3942</v>
      </c>
      <c r="E268" s="14" t="s">
        <v>7378</v>
      </c>
      <c r="F268" s="14" t="s">
        <v>7520</v>
      </c>
      <c r="G268" s="14" t="s">
        <v>5783</v>
      </c>
      <c r="H268" s="44" t="s">
        <v>3466</v>
      </c>
      <c r="I268" s="45">
        <v>0</v>
      </c>
      <c r="J268" s="14">
        <v>150000000</v>
      </c>
      <c r="K268" s="14" t="s">
        <v>3458</v>
      </c>
      <c r="L268" s="46" t="s">
        <v>3471</v>
      </c>
      <c r="M268" s="14" t="s">
        <v>12072</v>
      </c>
      <c r="N268" s="14" t="s">
        <v>3833</v>
      </c>
      <c r="O268" s="14" t="s">
        <v>3486</v>
      </c>
      <c r="P268" s="14" t="s">
        <v>12071</v>
      </c>
      <c r="Q268" s="44" t="s">
        <v>8224</v>
      </c>
      <c r="R268" s="44" t="s">
        <v>8203</v>
      </c>
      <c r="S268" s="14">
        <v>2</v>
      </c>
      <c r="T268" s="5">
        <v>28750</v>
      </c>
      <c r="U268" s="5">
        <f t="shared" si="12"/>
        <v>57500</v>
      </c>
      <c r="V268" s="47">
        <f t="shared" si="13"/>
        <v>64400.000000000007</v>
      </c>
      <c r="W268" s="48"/>
      <c r="X268" s="49">
        <v>2017</v>
      </c>
      <c r="Y268" s="50" t="s">
        <v>4944</v>
      </c>
      <c r="Z268" s="51">
        <f t="shared" si="14"/>
        <v>159.72222222222223</v>
      </c>
      <c r="AA268" s="16">
        <f t="shared" si="14"/>
        <v>178.88888888888891</v>
      </c>
    </row>
    <row r="269" spans="2:27" ht="20.25" x14ac:dyDescent="0.3">
      <c r="B269" s="43" t="s">
        <v>333</v>
      </c>
      <c r="C269" s="14" t="s">
        <v>4521</v>
      </c>
      <c r="D269" s="14" t="s">
        <v>3943</v>
      </c>
      <c r="E269" s="14" t="s">
        <v>5131</v>
      </c>
      <c r="F269" s="14" t="s">
        <v>3944</v>
      </c>
      <c r="G269" s="14" t="s">
        <v>5784</v>
      </c>
      <c r="H269" s="44" t="s">
        <v>3466</v>
      </c>
      <c r="I269" s="45">
        <v>0</v>
      </c>
      <c r="J269" s="14">
        <v>150000000</v>
      </c>
      <c r="K269" s="14" t="s">
        <v>3458</v>
      </c>
      <c r="L269" s="46" t="s">
        <v>3471</v>
      </c>
      <c r="M269" s="14" t="s">
        <v>12072</v>
      </c>
      <c r="N269" s="14" t="s">
        <v>3833</v>
      </c>
      <c r="O269" s="14" t="s">
        <v>3486</v>
      </c>
      <c r="P269" s="14" t="s">
        <v>12071</v>
      </c>
      <c r="Q269" s="44" t="s">
        <v>8226</v>
      </c>
      <c r="R269" s="44" t="s">
        <v>8205</v>
      </c>
      <c r="S269" s="14">
        <v>10</v>
      </c>
      <c r="T269" s="5">
        <v>687</v>
      </c>
      <c r="U269" s="5">
        <f t="shared" si="12"/>
        <v>6870</v>
      </c>
      <c r="V269" s="47">
        <f t="shared" si="13"/>
        <v>7694.4000000000005</v>
      </c>
      <c r="W269" s="48"/>
      <c r="X269" s="49">
        <v>2017</v>
      </c>
      <c r="Y269" s="50" t="s">
        <v>4944</v>
      </c>
      <c r="Z269" s="51">
        <f t="shared" si="14"/>
        <v>19.083333333333332</v>
      </c>
      <c r="AA269" s="16">
        <f t="shared" si="14"/>
        <v>21.373333333333335</v>
      </c>
    </row>
    <row r="270" spans="2:27" ht="20.25" x14ac:dyDescent="0.3">
      <c r="B270" s="43" t="s">
        <v>334</v>
      </c>
      <c r="C270" s="14" t="s">
        <v>4521</v>
      </c>
      <c r="D270" s="14" t="s">
        <v>3945</v>
      </c>
      <c r="E270" s="14" t="s">
        <v>5131</v>
      </c>
      <c r="F270" s="14" t="s">
        <v>3946</v>
      </c>
      <c r="G270" s="14" t="s">
        <v>5785</v>
      </c>
      <c r="H270" s="44" t="s">
        <v>3466</v>
      </c>
      <c r="I270" s="45">
        <v>0</v>
      </c>
      <c r="J270" s="14">
        <v>150000000</v>
      </c>
      <c r="K270" s="14" t="s">
        <v>3458</v>
      </c>
      <c r="L270" s="46" t="s">
        <v>3471</v>
      </c>
      <c r="M270" s="14" t="s">
        <v>12072</v>
      </c>
      <c r="N270" s="14" t="s">
        <v>3833</v>
      </c>
      <c r="O270" s="14" t="s">
        <v>3486</v>
      </c>
      <c r="P270" s="14" t="s">
        <v>12071</v>
      </c>
      <c r="Q270" s="44" t="s">
        <v>8226</v>
      </c>
      <c r="R270" s="44" t="s">
        <v>8205</v>
      </c>
      <c r="S270" s="14">
        <v>60</v>
      </c>
      <c r="T270" s="5">
        <v>687</v>
      </c>
      <c r="U270" s="5">
        <f t="shared" si="12"/>
        <v>41220</v>
      </c>
      <c r="V270" s="47">
        <f t="shared" si="13"/>
        <v>46166.400000000001</v>
      </c>
      <c r="W270" s="48"/>
      <c r="X270" s="49">
        <v>2017</v>
      </c>
      <c r="Y270" s="50" t="s">
        <v>4944</v>
      </c>
      <c r="Z270" s="51">
        <f t="shared" si="14"/>
        <v>114.5</v>
      </c>
      <c r="AA270" s="16">
        <f t="shared" si="14"/>
        <v>128.24</v>
      </c>
    </row>
    <row r="271" spans="2:27" ht="20.25" x14ac:dyDescent="0.3">
      <c r="B271" s="43" t="s">
        <v>335</v>
      </c>
      <c r="C271" s="14" t="s">
        <v>4521</v>
      </c>
      <c r="D271" s="14" t="s">
        <v>3947</v>
      </c>
      <c r="E271" s="14" t="s">
        <v>5131</v>
      </c>
      <c r="F271" s="14" t="s">
        <v>3948</v>
      </c>
      <c r="G271" s="14" t="s">
        <v>5786</v>
      </c>
      <c r="H271" s="44" t="s">
        <v>3466</v>
      </c>
      <c r="I271" s="45">
        <v>0</v>
      </c>
      <c r="J271" s="14">
        <v>150000000</v>
      </c>
      <c r="K271" s="14" t="s">
        <v>3458</v>
      </c>
      <c r="L271" s="46" t="s">
        <v>3471</v>
      </c>
      <c r="M271" s="14" t="s">
        <v>12072</v>
      </c>
      <c r="N271" s="14" t="s">
        <v>3833</v>
      </c>
      <c r="O271" s="14" t="s">
        <v>3486</v>
      </c>
      <c r="P271" s="14" t="s">
        <v>12071</v>
      </c>
      <c r="Q271" s="44" t="s">
        <v>8226</v>
      </c>
      <c r="R271" s="44" t="s">
        <v>8205</v>
      </c>
      <c r="S271" s="14">
        <v>260</v>
      </c>
      <c r="T271" s="5">
        <v>687</v>
      </c>
      <c r="U271" s="5">
        <f t="shared" si="12"/>
        <v>178620</v>
      </c>
      <c r="V271" s="47">
        <f t="shared" si="13"/>
        <v>200054.40000000002</v>
      </c>
      <c r="W271" s="48"/>
      <c r="X271" s="49">
        <v>2017</v>
      </c>
      <c r="Y271" s="50" t="s">
        <v>4944</v>
      </c>
      <c r="Z271" s="51">
        <f t="shared" si="14"/>
        <v>496.16666666666669</v>
      </c>
      <c r="AA271" s="16">
        <f t="shared" si="14"/>
        <v>555.70666666666671</v>
      </c>
    </row>
    <row r="272" spans="2:27" ht="20.25" x14ac:dyDescent="0.3">
      <c r="B272" s="43" t="s">
        <v>336</v>
      </c>
      <c r="C272" s="14" t="s">
        <v>4521</v>
      </c>
      <c r="D272" s="14" t="s">
        <v>3949</v>
      </c>
      <c r="E272" s="14" t="s">
        <v>5131</v>
      </c>
      <c r="F272" s="14" t="s">
        <v>3950</v>
      </c>
      <c r="G272" s="14" t="s">
        <v>5787</v>
      </c>
      <c r="H272" s="44" t="s">
        <v>3466</v>
      </c>
      <c r="I272" s="45">
        <v>0</v>
      </c>
      <c r="J272" s="14">
        <v>150000000</v>
      </c>
      <c r="K272" s="14" t="s">
        <v>3458</v>
      </c>
      <c r="L272" s="46" t="s">
        <v>3471</v>
      </c>
      <c r="M272" s="14" t="s">
        <v>12072</v>
      </c>
      <c r="N272" s="14" t="s">
        <v>3833</v>
      </c>
      <c r="O272" s="14" t="s">
        <v>3486</v>
      </c>
      <c r="P272" s="14" t="s">
        <v>12071</v>
      </c>
      <c r="Q272" s="44" t="s">
        <v>8226</v>
      </c>
      <c r="R272" s="44" t="s">
        <v>8205</v>
      </c>
      <c r="S272" s="14">
        <v>30</v>
      </c>
      <c r="T272" s="5">
        <v>687</v>
      </c>
      <c r="U272" s="5">
        <f t="shared" si="12"/>
        <v>20610</v>
      </c>
      <c r="V272" s="47">
        <f t="shared" si="13"/>
        <v>23083.200000000001</v>
      </c>
      <c r="W272" s="48"/>
      <c r="X272" s="49">
        <v>2017</v>
      </c>
      <c r="Y272" s="50" t="s">
        <v>4944</v>
      </c>
      <c r="Z272" s="51">
        <f t="shared" si="14"/>
        <v>57.25</v>
      </c>
      <c r="AA272" s="16">
        <f t="shared" si="14"/>
        <v>64.12</v>
      </c>
    </row>
    <row r="273" spans="2:27" ht="20.25" x14ac:dyDescent="0.3">
      <c r="B273" s="43" t="s">
        <v>337</v>
      </c>
      <c r="C273" s="14" t="s">
        <v>4521</v>
      </c>
      <c r="D273" s="14" t="s">
        <v>3951</v>
      </c>
      <c r="E273" s="14" t="s">
        <v>7521</v>
      </c>
      <c r="F273" s="14" t="s">
        <v>3952</v>
      </c>
      <c r="G273" s="14" t="s">
        <v>5788</v>
      </c>
      <c r="H273" s="44" t="s">
        <v>3466</v>
      </c>
      <c r="I273" s="45">
        <v>0</v>
      </c>
      <c r="J273" s="14">
        <v>150000000</v>
      </c>
      <c r="K273" s="14" t="s">
        <v>3458</v>
      </c>
      <c r="L273" s="46" t="s">
        <v>3471</v>
      </c>
      <c r="M273" s="14" t="s">
        <v>12072</v>
      </c>
      <c r="N273" s="14" t="s">
        <v>3833</v>
      </c>
      <c r="O273" s="14" t="s">
        <v>3486</v>
      </c>
      <c r="P273" s="14" t="s">
        <v>12071</v>
      </c>
      <c r="Q273" s="44" t="s">
        <v>8224</v>
      </c>
      <c r="R273" s="44" t="s">
        <v>8203</v>
      </c>
      <c r="S273" s="14">
        <v>3</v>
      </c>
      <c r="T273" s="5">
        <v>5272</v>
      </c>
      <c r="U273" s="5">
        <f t="shared" si="12"/>
        <v>15816</v>
      </c>
      <c r="V273" s="47">
        <f t="shared" si="13"/>
        <v>17713.920000000002</v>
      </c>
      <c r="W273" s="48"/>
      <c r="X273" s="49">
        <v>2017</v>
      </c>
      <c r="Y273" s="50" t="s">
        <v>4944</v>
      </c>
      <c r="Z273" s="51">
        <f t="shared" si="14"/>
        <v>43.93333333333333</v>
      </c>
      <c r="AA273" s="16">
        <f t="shared" si="14"/>
        <v>49.205333333333336</v>
      </c>
    </row>
    <row r="274" spans="2:27" ht="20.25" x14ac:dyDescent="0.3">
      <c r="B274" s="43" t="s">
        <v>338</v>
      </c>
      <c r="C274" s="14" t="s">
        <v>4521</v>
      </c>
      <c r="D274" s="14" t="s">
        <v>3951</v>
      </c>
      <c r="E274" s="14" t="s">
        <v>7521</v>
      </c>
      <c r="F274" s="14" t="s">
        <v>3952</v>
      </c>
      <c r="G274" s="14" t="s">
        <v>5789</v>
      </c>
      <c r="H274" s="44" t="s">
        <v>3466</v>
      </c>
      <c r="I274" s="45">
        <v>0</v>
      </c>
      <c r="J274" s="14">
        <v>150000000</v>
      </c>
      <c r="K274" s="14" t="s">
        <v>3458</v>
      </c>
      <c r="L274" s="46" t="s">
        <v>3471</v>
      </c>
      <c r="M274" s="14" t="s">
        <v>12072</v>
      </c>
      <c r="N274" s="14" t="s">
        <v>3833</v>
      </c>
      <c r="O274" s="14" t="s">
        <v>3486</v>
      </c>
      <c r="P274" s="14" t="s">
        <v>12071</v>
      </c>
      <c r="Q274" s="44" t="s">
        <v>8224</v>
      </c>
      <c r="R274" s="44" t="s">
        <v>8203</v>
      </c>
      <c r="S274" s="14">
        <v>4</v>
      </c>
      <c r="T274" s="5">
        <v>7188</v>
      </c>
      <c r="U274" s="5">
        <f t="shared" si="12"/>
        <v>28752</v>
      </c>
      <c r="V274" s="47">
        <f t="shared" si="13"/>
        <v>32202.240000000002</v>
      </c>
      <c r="W274" s="48"/>
      <c r="X274" s="49">
        <v>2017</v>
      </c>
      <c r="Y274" s="50" t="s">
        <v>4944</v>
      </c>
      <c r="Z274" s="51">
        <f t="shared" si="14"/>
        <v>79.86666666666666</v>
      </c>
      <c r="AA274" s="16">
        <f t="shared" si="14"/>
        <v>89.450666666666677</v>
      </c>
    </row>
    <row r="275" spans="2:27" ht="20.25" x14ac:dyDescent="0.3">
      <c r="B275" s="43" t="s">
        <v>339</v>
      </c>
      <c r="C275" s="14" t="s">
        <v>4521</v>
      </c>
      <c r="D275" s="14" t="s">
        <v>3951</v>
      </c>
      <c r="E275" s="14" t="s">
        <v>7521</v>
      </c>
      <c r="F275" s="14" t="s">
        <v>3952</v>
      </c>
      <c r="G275" s="14" t="s">
        <v>5790</v>
      </c>
      <c r="H275" s="44" t="s">
        <v>3466</v>
      </c>
      <c r="I275" s="45">
        <v>0</v>
      </c>
      <c r="J275" s="14">
        <v>150000000</v>
      </c>
      <c r="K275" s="14" t="s">
        <v>3458</v>
      </c>
      <c r="L275" s="46" t="s">
        <v>3471</v>
      </c>
      <c r="M275" s="14" t="s">
        <v>12072</v>
      </c>
      <c r="N275" s="14" t="s">
        <v>3833</v>
      </c>
      <c r="O275" s="14" t="s">
        <v>3486</v>
      </c>
      <c r="P275" s="14" t="s">
        <v>12071</v>
      </c>
      <c r="Q275" s="44" t="s">
        <v>8224</v>
      </c>
      <c r="R275" s="44" t="s">
        <v>8203</v>
      </c>
      <c r="S275" s="14">
        <v>4</v>
      </c>
      <c r="T275" s="5">
        <v>12777</v>
      </c>
      <c r="U275" s="5">
        <f t="shared" si="12"/>
        <v>51108</v>
      </c>
      <c r="V275" s="47">
        <f t="shared" si="13"/>
        <v>57240.960000000006</v>
      </c>
      <c r="W275" s="48"/>
      <c r="X275" s="49">
        <v>2017</v>
      </c>
      <c r="Y275" s="50" t="s">
        <v>4944</v>
      </c>
      <c r="Z275" s="51">
        <f t="shared" si="14"/>
        <v>141.96666666666667</v>
      </c>
      <c r="AA275" s="16">
        <f t="shared" si="14"/>
        <v>159.0026666666667</v>
      </c>
    </row>
    <row r="276" spans="2:27" ht="20.25" x14ac:dyDescent="0.3">
      <c r="B276" s="43" t="s">
        <v>340</v>
      </c>
      <c r="C276" s="14" t="s">
        <v>4521</v>
      </c>
      <c r="D276" s="14" t="s">
        <v>3951</v>
      </c>
      <c r="E276" s="14" t="s">
        <v>7521</v>
      </c>
      <c r="F276" s="14" t="s">
        <v>3952</v>
      </c>
      <c r="G276" s="14" t="s">
        <v>5791</v>
      </c>
      <c r="H276" s="44" t="s">
        <v>3466</v>
      </c>
      <c r="I276" s="45">
        <v>0</v>
      </c>
      <c r="J276" s="14">
        <v>150000000</v>
      </c>
      <c r="K276" s="14" t="s">
        <v>3458</v>
      </c>
      <c r="L276" s="46" t="s">
        <v>3471</v>
      </c>
      <c r="M276" s="14" t="s">
        <v>12072</v>
      </c>
      <c r="N276" s="14" t="s">
        <v>3833</v>
      </c>
      <c r="O276" s="14" t="s">
        <v>3486</v>
      </c>
      <c r="P276" s="14" t="s">
        <v>12071</v>
      </c>
      <c r="Q276" s="44" t="s">
        <v>8224</v>
      </c>
      <c r="R276" s="44" t="s">
        <v>8203</v>
      </c>
      <c r="S276" s="14">
        <v>4</v>
      </c>
      <c r="T276" s="5">
        <v>23478</v>
      </c>
      <c r="U276" s="5">
        <f t="shared" si="12"/>
        <v>93912</v>
      </c>
      <c r="V276" s="47">
        <f t="shared" si="13"/>
        <v>105181.44000000002</v>
      </c>
      <c r="W276" s="48"/>
      <c r="X276" s="49">
        <v>2017</v>
      </c>
      <c r="Y276" s="50" t="s">
        <v>4944</v>
      </c>
      <c r="Z276" s="51">
        <f t="shared" si="14"/>
        <v>260.86666666666667</v>
      </c>
      <c r="AA276" s="16">
        <f t="shared" si="14"/>
        <v>292.1706666666667</v>
      </c>
    </row>
    <row r="277" spans="2:27" ht="20.25" x14ac:dyDescent="0.3">
      <c r="B277" s="43" t="s">
        <v>341</v>
      </c>
      <c r="C277" s="14" t="s">
        <v>4521</v>
      </c>
      <c r="D277" s="14" t="s">
        <v>3951</v>
      </c>
      <c r="E277" s="14" t="s">
        <v>7521</v>
      </c>
      <c r="F277" s="14" t="s">
        <v>3952</v>
      </c>
      <c r="G277" s="14" t="s">
        <v>5792</v>
      </c>
      <c r="H277" s="44" t="s">
        <v>3466</v>
      </c>
      <c r="I277" s="45">
        <v>0</v>
      </c>
      <c r="J277" s="14">
        <v>150000000</v>
      </c>
      <c r="K277" s="14" t="s">
        <v>3458</v>
      </c>
      <c r="L277" s="46" t="s">
        <v>3471</v>
      </c>
      <c r="M277" s="14" t="s">
        <v>12072</v>
      </c>
      <c r="N277" s="14" t="s">
        <v>3833</v>
      </c>
      <c r="O277" s="14" t="s">
        <v>3486</v>
      </c>
      <c r="P277" s="14" t="s">
        <v>12071</v>
      </c>
      <c r="Q277" s="44" t="s">
        <v>8224</v>
      </c>
      <c r="R277" s="44" t="s">
        <v>8203</v>
      </c>
      <c r="S277" s="14">
        <v>4</v>
      </c>
      <c r="T277" s="5">
        <v>8785</v>
      </c>
      <c r="U277" s="5">
        <f t="shared" si="12"/>
        <v>35140</v>
      </c>
      <c r="V277" s="47">
        <f t="shared" si="13"/>
        <v>39356.800000000003</v>
      </c>
      <c r="W277" s="48"/>
      <c r="X277" s="49">
        <v>2017</v>
      </c>
      <c r="Y277" s="50" t="s">
        <v>4944</v>
      </c>
      <c r="Z277" s="51">
        <f t="shared" si="14"/>
        <v>97.611111111111114</v>
      </c>
      <c r="AA277" s="16">
        <f t="shared" si="14"/>
        <v>109.32444444444445</v>
      </c>
    </row>
    <row r="278" spans="2:27" ht="20.25" x14ac:dyDescent="0.3">
      <c r="B278" s="43" t="s">
        <v>342</v>
      </c>
      <c r="C278" s="14" t="s">
        <v>4521</v>
      </c>
      <c r="D278" s="14" t="s">
        <v>3951</v>
      </c>
      <c r="E278" s="14" t="s">
        <v>7521</v>
      </c>
      <c r="F278" s="14" t="s">
        <v>3952</v>
      </c>
      <c r="G278" s="14" t="s">
        <v>5793</v>
      </c>
      <c r="H278" s="44" t="s">
        <v>3466</v>
      </c>
      <c r="I278" s="45">
        <v>0</v>
      </c>
      <c r="J278" s="14">
        <v>150000000</v>
      </c>
      <c r="K278" s="14" t="s">
        <v>3458</v>
      </c>
      <c r="L278" s="46" t="s">
        <v>3471</v>
      </c>
      <c r="M278" s="14" t="s">
        <v>12072</v>
      </c>
      <c r="N278" s="14" t="s">
        <v>3833</v>
      </c>
      <c r="O278" s="14" t="s">
        <v>3486</v>
      </c>
      <c r="P278" s="14" t="s">
        <v>12071</v>
      </c>
      <c r="Q278" s="44" t="s">
        <v>8224</v>
      </c>
      <c r="R278" s="44" t="s">
        <v>8203</v>
      </c>
      <c r="S278" s="14">
        <v>4</v>
      </c>
      <c r="T278" s="5">
        <v>8465</v>
      </c>
      <c r="U278" s="5">
        <f t="shared" si="12"/>
        <v>33860</v>
      </c>
      <c r="V278" s="47">
        <f t="shared" si="13"/>
        <v>37923.200000000004</v>
      </c>
      <c r="W278" s="48"/>
      <c r="X278" s="49">
        <v>2017</v>
      </c>
      <c r="Y278" s="50" t="s">
        <v>4944</v>
      </c>
      <c r="Z278" s="51">
        <f t="shared" si="14"/>
        <v>94.055555555555557</v>
      </c>
      <c r="AA278" s="16">
        <f t="shared" si="14"/>
        <v>105.34222222222223</v>
      </c>
    </row>
    <row r="279" spans="2:27" ht="20.25" x14ac:dyDescent="0.3">
      <c r="B279" s="43" t="s">
        <v>343</v>
      </c>
      <c r="C279" s="14" t="s">
        <v>4521</v>
      </c>
      <c r="D279" s="14" t="s">
        <v>3951</v>
      </c>
      <c r="E279" s="14" t="s">
        <v>7521</v>
      </c>
      <c r="F279" s="14" t="s">
        <v>3952</v>
      </c>
      <c r="G279" s="14" t="s">
        <v>5794</v>
      </c>
      <c r="H279" s="44" t="s">
        <v>3466</v>
      </c>
      <c r="I279" s="45">
        <v>0</v>
      </c>
      <c r="J279" s="14">
        <v>150000000</v>
      </c>
      <c r="K279" s="14" t="s">
        <v>3458</v>
      </c>
      <c r="L279" s="46" t="s">
        <v>3471</v>
      </c>
      <c r="M279" s="14" t="s">
        <v>12072</v>
      </c>
      <c r="N279" s="14" t="s">
        <v>3833</v>
      </c>
      <c r="O279" s="14" t="s">
        <v>3486</v>
      </c>
      <c r="P279" s="14" t="s">
        <v>12071</v>
      </c>
      <c r="Q279" s="44" t="s">
        <v>8224</v>
      </c>
      <c r="R279" s="44" t="s">
        <v>8203</v>
      </c>
      <c r="S279" s="14">
        <v>4</v>
      </c>
      <c r="T279" s="5">
        <v>10381</v>
      </c>
      <c r="U279" s="5">
        <f t="shared" si="12"/>
        <v>41524</v>
      </c>
      <c r="V279" s="47">
        <f t="shared" si="13"/>
        <v>46506.880000000005</v>
      </c>
      <c r="W279" s="48"/>
      <c r="X279" s="49">
        <v>2017</v>
      </c>
      <c r="Y279" s="50" t="s">
        <v>4944</v>
      </c>
      <c r="Z279" s="51">
        <f t="shared" si="14"/>
        <v>115.34444444444445</v>
      </c>
      <c r="AA279" s="16">
        <f t="shared" si="14"/>
        <v>129.18577777777779</v>
      </c>
    </row>
    <row r="280" spans="2:27" ht="20.25" x14ac:dyDescent="0.3">
      <c r="B280" s="43" t="s">
        <v>344</v>
      </c>
      <c r="C280" s="14" t="s">
        <v>4521</v>
      </c>
      <c r="D280" s="14" t="s">
        <v>3953</v>
      </c>
      <c r="E280" s="14" t="s">
        <v>3954</v>
      </c>
      <c r="F280" s="14" t="s">
        <v>3955</v>
      </c>
      <c r="G280" s="14" t="s">
        <v>5795</v>
      </c>
      <c r="H280" s="44" t="s">
        <v>3466</v>
      </c>
      <c r="I280" s="45">
        <v>0</v>
      </c>
      <c r="J280" s="14">
        <v>150000000</v>
      </c>
      <c r="K280" s="14" t="s">
        <v>3458</v>
      </c>
      <c r="L280" s="46" t="s">
        <v>3471</v>
      </c>
      <c r="M280" s="14" t="s">
        <v>12072</v>
      </c>
      <c r="N280" s="14" t="s">
        <v>3833</v>
      </c>
      <c r="O280" s="14" t="s">
        <v>3882</v>
      </c>
      <c r="P280" s="14" t="s">
        <v>12071</v>
      </c>
      <c r="Q280" s="44" t="s">
        <v>8226</v>
      </c>
      <c r="R280" s="44" t="s">
        <v>8205</v>
      </c>
      <c r="S280" s="14">
        <v>1319</v>
      </c>
      <c r="T280" s="5">
        <v>116</v>
      </c>
      <c r="U280" s="5">
        <f t="shared" si="12"/>
        <v>153004</v>
      </c>
      <c r="V280" s="47">
        <f t="shared" si="13"/>
        <v>171364.48000000001</v>
      </c>
      <c r="W280" s="48"/>
      <c r="X280" s="49">
        <v>2017</v>
      </c>
      <c r="Y280" s="50" t="s">
        <v>4944</v>
      </c>
      <c r="Z280" s="51">
        <f t="shared" si="14"/>
        <v>425.01111111111112</v>
      </c>
      <c r="AA280" s="16">
        <f t="shared" si="14"/>
        <v>476.0124444444445</v>
      </c>
    </row>
    <row r="281" spans="2:27" ht="20.25" x14ac:dyDescent="0.3">
      <c r="B281" s="43" t="s">
        <v>345</v>
      </c>
      <c r="C281" s="14" t="s">
        <v>4521</v>
      </c>
      <c r="D281" s="14" t="s">
        <v>3956</v>
      </c>
      <c r="E281" s="14" t="s">
        <v>3957</v>
      </c>
      <c r="F281" s="14" t="s">
        <v>3958</v>
      </c>
      <c r="G281" s="14" t="s">
        <v>5796</v>
      </c>
      <c r="H281" s="44" t="s">
        <v>3466</v>
      </c>
      <c r="I281" s="45">
        <v>0</v>
      </c>
      <c r="J281" s="14">
        <v>150000000</v>
      </c>
      <c r="K281" s="14" t="s">
        <v>3458</v>
      </c>
      <c r="L281" s="46" t="s">
        <v>3471</v>
      </c>
      <c r="M281" s="14" t="s">
        <v>12072</v>
      </c>
      <c r="N281" s="14" t="s">
        <v>3833</v>
      </c>
      <c r="O281" s="14" t="s">
        <v>3486</v>
      </c>
      <c r="P281" s="14" t="s">
        <v>12071</v>
      </c>
      <c r="Q281" s="44" t="s">
        <v>8235</v>
      </c>
      <c r="R281" s="44" t="s">
        <v>8212</v>
      </c>
      <c r="S281" s="14">
        <v>1</v>
      </c>
      <c r="T281" s="5">
        <v>340204</v>
      </c>
      <c r="U281" s="5">
        <f t="shared" si="12"/>
        <v>340204</v>
      </c>
      <c r="V281" s="47">
        <f t="shared" si="13"/>
        <v>381028.48000000004</v>
      </c>
      <c r="W281" s="48"/>
      <c r="X281" s="49">
        <v>2017</v>
      </c>
      <c r="Y281" s="50" t="s">
        <v>4944</v>
      </c>
      <c r="Z281" s="51">
        <f t="shared" si="14"/>
        <v>945.01111111111106</v>
      </c>
      <c r="AA281" s="16">
        <f t="shared" si="14"/>
        <v>1058.4124444444446</v>
      </c>
    </row>
    <row r="282" spans="2:27" ht="20.25" x14ac:dyDescent="0.3">
      <c r="B282" s="43" t="s">
        <v>346</v>
      </c>
      <c r="C282" s="14" t="s">
        <v>4521</v>
      </c>
      <c r="D282" s="14" t="s">
        <v>3959</v>
      </c>
      <c r="E282" s="14" t="s">
        <v>3960</v>
      </c>
      <c r="F282" s="14" t="s">
        <v>3961</v>
      </c>
      <c r="G282" s="14" t="s">
        <v>5797</v>
      </c>
      <c r="H282" s="44" t="s">
        <v>3466</v>
      </c>
      <c r="I282" s="45">
        <v>0</v>
      </c>
      <c r="J282" s="14">
        <v>150000000</v>
      </c>
      <c r="K282" s="14" t="s">
        <v>3458</v>
      </c>
      <c r="L282" s="46" t="s">
        <v>3471</v>
      </c>
      <c r="M282" s="14" t="s">
        <v>12072</v>
      </c>
      <c r="N282" s="14" t="s">
        <v>3833</v>
      </c>
      <c r="O282" s="14" t="s">
        <v>3486</v>
      </c>
      <c r="P282" s="14" t="s">
        <v>12071</v>
      </c>
      <c r="Q282" s="44" t="s">
        <v>8226</v>
      </c>
      <c r="R282" s="44" t="s">
        <v>8205</v>
      </c>
      <c r="S282" s="14">
        <v>20</v>
      </c>
      <c r="T282" s="5">
        <v>7985</v>
      </c>
      <c r="U282" s="5">
        <f t="shared" si="12"/>
        <v>159700</v>
      </c>
      <c r="V282" s="47">
        <f t="shared" si="13"/>
        <v>178864.00000000003</v>
      </c>
      <c r="W282" s="48"/>
      <c r="X282" s="49">
        <v>2017</v>
      </c>
      <c r="Y282" s="50" t="s">
        <v>4944</v>
      </c>
      <c r="Z282" s="51">
        <f t="shared" si="14"/>
        <v>443.61111111111109</v>
      </c>
      <c r="AA282" s="16">
        <f t="shared" si="14"/>
        <v>496.84444444444455</v>
      </c>
    </row>
    <row r="283" spans="2:27" ht="20.25" x14ac:dyDescent="0.3">
      <c r="B283" s="43" t="s">
        <v>347</v>
      </c>
      <c r="C283" s="14" t="s">
        <v>4521</v>
      </c>
      <c r="D283" s="14" t="s">
        <v>3959</v>
      </c>
      <c r="E283" s="14" t="s">
        <v>3960</v>
      </c>
      <c r="F283" s="14" t="s">
        <v>3961</v>
      </c>
      <c r="G283" s="14" t="s">
        <v>5798</v>
      </c>
      <c r="H283" s="44" t="s">
        <v>3466</v>
      </c>
      <c r="I283" s="45">
        <v>0</v>
      </c>
      <c r="J283" s="14">
        <v>150000000</v>
      </c>
      <c r="K283" s="14" t="s">
        <v>3458</v>
      </c>
      <c r="L283" s="46" t="s">
        <v>3471</v>
      </c>
      <c r="M283" s="14" t="s">
        <v>12072</v>
      </c>
      <c r="N283" s="14" t="s">
        <v>3833</v>
      </c>
      <c r="O283" s="14" t="s">
        <v>3486</v>
      </c>
      <c r="P283" s="14" t="s">
        <v>12071</v>
      </c>
      <c r="Q283" s="44" t="s">
        <v>8226</v>
      </c>
      <c r="R283" s="44" t="s">
        <v>8205</v>
      </c>
      <c r="S283" s="14">
        <v>20</v>
      </c>
      <c r="T283" s="5">
        <v>7188</v>
      </c>
      <c r="U283" s="5">
        <f t="shared" si="12"/>
        <v>143760</v>
      </c>
      <c r="V283" s="47">
        <f t="shared" si="13"/>
        <v>161011.20000000001</v>
      </c>
      <c r="W283" s="48"/>
      <c r="X283" s="49">
        <v>2017</v>
      </c>
      <c r="Y283" s="50" t="s">
        <v>4944</v>
      </c>
      <c r="Z283" s="51">
        <f t="shared" si="14"/>
        <v>399.33333333333331</v>
      </c>
      <c r="AA283" s="16">
        <f t="shared" si="14"/>
        <v>447.25333333333339</v>
      </c>
    </row>
    <row r="284" spans="2:27" ht="20.25" x14ac:dyDescent="0.3">
      <c r="B284" s="43" t="s">
        <v>348</v>
      </c>
      <c r="C284" s="14" t="s">
        <v>4521</v>
      </c>
      <c r="D284" s="14" t="s">
        <v>3959</v>
      </c>
      <c r="E284" s="14" t="s">
        <v>3960</v>
      </c>
      <c r="F284" s="14" t="s">
        <v>3961</v>
      </c>
      <c r="G284" s="14" t="s">
        <v>5799</v>
      </c>
      <c r="H284" s="44" t="s">
        <v>3466</v>
      </c>
      <c r="I284" s="45">
        <v>0</v>
      </c>
      <c r="J284" s="14">
        <v>150000000</v>
      </c>
      <c r="K284" s="14" t="s">
        <v>3458</v>
      </c>
      <c r="L284" s="46" t="s">
        <v>3471</v>
      </c>
      <c r="M284" s="14" t="s">
        <v>12072</v>
      </c>
      <c r="N284" s="14" t="s">
        <v>3833</v>
      </c>
      <c r="O284" s="14" t="s">
        <v>3486</v>
      </c>
      <c r="P284" s="14" t="s">
        <v>12071</v>
      </c>
      <c r="Q284" s="44" t="s">
        <v>8226</v>
      </c>
      <c r="R284" s="44" t="s">
        <v>8205</v>
      </c>
      <c r="S284" s="14">
        <v>20</v>
      </c>
      <c r="T284" s="5">
        <v>7188</v>
      </c>
      <c r="U284" s="5">
        <f t="shared" si="12"/>
        <v>143760</v>
      </c>
      <c r="V284" s="47">
        <f t="shared" si="13"/>
        <v>161011.20000000001</v>
      </c>
      <c r="W284" s="48"/>
      <c r="X284" s="49">
        <v>2017</v>
      </c>
      <c r="Y284" s="50" t="s">
        <v>4944</v>
      </c>
      <c r="Z284" s="51">
        <f t="shared" si="14"/>
        <v>399.33333333333331</v>
      </c>
      <c r="AA284" s="16">
        <f t="shared" si="14"/>
        <v>447.25333333333339</v>
      </c>
    </row>
    <row r="285" spans="2:27" ht="20.25" x14ac:dyDescent="0.3">
      <c r="B285" s="43" t="s">
        <v>349</v>
      </c>
      <c r="C285" s="14" t="s">
        <v>4521</v>
      </c>
      <c r="D285" s="14" t="s">
        <v>3959</v>
      </c>
      <c r="E285" s="14" t="s">
        <v>3960</v>
      </c>
      <c r="F285" s="14" t="s">
        <v>3961</v>
      </c>
      <c r="G285" s="14" t="s">
        <v>5800</v>
      </c>
      <c r="H285" s="44" t="s">
        <v>3466</v>
      </c>
      <c r="I285" s="45">
        <v>0</v>
      </c>
      <c r="J285" s="14">
        <v>150000000</v>
      </c>
      <c r="K285" s="14" t="s">
        <v>3458</v>
      </c>
      <c r="L285" s="46" t="s">
        <v>3471</v>
      </c>
      <c r="M285" s="14" t="s">
        <v>12072</v>
      </c>
      <c r="N285" s="14" t="s">
        <v>3833</v>
      </c>
      <c r="O285" s="14" t="s">
        <v>3486</v>
      </c>
      <c r="P285" s="14" t="s">
        <v>12071</v>
      </c>
      <c r="Q285" s="44" t="s">
        <v>8226</v>
      </c>
      <c r="R285" s="44" t="s">
        <v>8205</v>
      </c>
      <c r="S285" s="14">
        <v>20</v>
      </c>
      <c r="T285" s="5">
        <v>7188</v>
      </c>
      <c r="U285" s="5">
        <f t="shared" si="12"/>
        <v>143760</v>
      </c>
      <c r="V285" s="47">
        <f t="shared" si="13"/>
        <v>161011.20000000001</v>
      </c>
      <c r="W285" s="48"/>
      <c r="X285" s="49">
        <v>2017</v>
      </c>
      <c r="Y285" s="50" t="s">
        <v>4944</v>
      </c>
      <c r="Z285" s="51">
        <f t="shared" si="14"/>
        <v>399.33333333333331</v>
      </c>
      <c r="AA285" s="16">
        <f t="shared" si="14"/>
        <v>447.25333333333339</v>
      </c>
    </row>
    <row r="286" spans="2:27" ht="20.25" x14ac:dyDescent="0.3">
      <c r="B286" s="43" t="s">
        <v>350</v>
      </c>
      <c r="C286" s="14" t="s">
        <v>4521</v>
      </c>
      <c r="D286" s="14" t="s">
        <v>3962</v>
      </c>
      <c r="E286" s="14" t="s">
        <v>3960</v>
      </c>
      <c r="F286" s="14" t="s">
        <v>3963</v>
      </c>
      <c r="G286" s="14" t="s">
        <v>5801</v>
      </c>
      <c r="H286" s="44" t="s">
        <v>3466</v>
      </c>
      <c r="I286" s="45">
        <v>0</v>
      </c>
      <c r="J286" s="14">
        <v>150000000</v>
      </c>
      <c r="K286" s="14" t="s">
        <v>3458</v>
      </c>
      <c r="L286" s="46" t="s">
        <v>3471</v>
      </c>
      <c r="M286" s="14" t="s">
        <v>12072</v>
      </c>
      <c r="N286" s="14" t="s">
        <v>3833</v>
      </c>
      <c r="O286" s="14" t="s">
        <v>3486</v>
      </c>
      <c r="P286" s="14" t="s">
        <v>12071</v>
      </c>
      <c r="Q286" s="44" t="s">
        <v>8226</v>
      </c>
      <c r="R286" s="44" t="s">
        <v>8205</v>
      </c>
      <c r="S286" s="14">
        <v>20</v>
      </c>
      <c r="T286" s="5">
        <v>9584</v>
      </c>
      <c r="U286" s="5">
        <f t="shared" si="12"/>
        <v>191680</v>
      </c>
      <c r="V286" s="47">
        <f t="shared" si="13"/>
        <v>214681.60000000003</v>
      </c>
      <c r="W286" s="48"/>
      <c r="X286" s="49">
        <v>2017</v>
      </c>
      <c r="Y286" s="50" t="s">
        <v>4944</v>
      </c>
      <c r="Z286" s="51">
        <f t="shared" si="14"/>
        <v>532.44444444444446</v>
      </c>
      <c r="AA286" s="16">
        <f t="shared" si="14"/>
        <v>596.33777777777789</v>
      </c>
    </row>
    <row r="287" spans="2:27" ht="20.25" x14ac:dyDescent="0.3">
      <c r="B287" s="43" t="s">
        <v>351</v>
      </c>
      <c r="C287" s="14" t="s">
        <v>4521</v>
      </c>
      <c r="D287" s="14" t="s">
        <v>3964</v>
      </c>
      <c r="E287" s="14" t="s">
        <v>3960</v>
      </c>
      <c r="F287" s="14" t="s">
        <v>3965</v>
      </c>
      <c r="G287" s="14" t="s">
        <v>5802</v>
      </c>
      <c r="H287" s="44" t="s">
        <v>3466</v>
      </c>
      <c r="I287" s="45">
        <v>0</v>
      </c>
      <c r="J287" s="14">
        <v>150000000</v>
      </c>
      <c r="K287" s="14" t="s">
        <v>3458</v>
      </c>
      <c r="L287" s="46" t="s">
        <v>3471</v>
      </c>
      <c r="M287" s="14" t="s">
        <v>12072</v>
      </c>
      <c r="N287" s="14" t="s">
        <v>3833</v>
      </c>
      <c r="O287" s="14" t="s">
        <v>3486</v>
      </c>
      <c r="P287" s="14" t="s">
        <v>12071</v>
      </c>
      <c r="Q287" s="44" t="s">
        <v>8226</v>
      </c>
      <c r="R287" s="44" t="s">
        <v>8205</v>
      </c>
      <c r="S287" s="14">
        <v>20</v>
      </c>
      <c r="T287" s="5">
        <v>7985</v>
      </c>
      <c r="U287" s="5">
        <f t="shared" si="12"/>
        <v>159700</v>
      </c>
      <c r="V287" s="47">
        <f t="shared" si="13"/>
        <v>178864.00000000003</v>
      </c>
      <c r="W287" s="48"/>
      <c r="X287" s="49">
        <v>2017</v>
      </c>
      <c r="Y287" s="50" t="s">
        <v>4944</v>
      </c>
      <c r="Z287" s="51">
        <f t="shared" si="14"/>
        <v>443.61111111111109</v>
      </c>
      <c r="AA287" s="16">
        <f t="shared" si="14"/>
        <v>496.84444444444455</v>
      </c>
    </row>
    <row r="288" spans="2:27" ht="20.25" x14ac:dyDescent="0.3">
      <c r="B288" s="43" t="s">
        <v>352</v>
      </c>
      <c r="C288" s="14" t="s">
        <v>4521</v>
      </c>
      <c r="D288" s="14" t="s">
        <v>3966</v>
      </c>
      <c r="E288" s="14" t="s">
        <v>3960</v>
      </c>
      <c r="F288" s="14" t="s">
        <v>3967</v>
      </c>
      <c r="G288" s="14" t="s">
        <v>5803</v>
      </c>
      <c r="H288" s="44" t="s">
        <v>3466</v>
      </c>
      <c r="I288" s="45">
        <v>0</v>
      </c>
      <c r="J288" s="14">
        <v>150000000</v>
      </c>
      <c r="K288" s="14" t="s">
        <v>3458</v>
      </c>
      <c r="L288" s="46" t="s">
        <v>3471</v>
      </c>
      <c r="M288" s="14" t="s">
        <v>12072</v>
      </c>
      <c r="N288" s="14" t="s">
        <v>3833</v>
      </c>
      <c r="O288" s="14" t="s">
        <v>3486</v>
      </c>
      <c r="P288" s="14" t="s">
        <v>12071</v>
      </c>
      <c r="Q288" s="44" t="s">
        <v>8226</v>
      </c>
      <c r="R288" s="44" t="s">
        <v>8205</v>
      </c>
      <c r="S288" s="14">
        <v>20</v>
      </c>
      <c r="T288" s="5">
        <v>8497</v>
      </c>
      <c r="U288" s="5">
        <f t="shared" si="12"/>
        <v>169940</v>
      </c>
      <c r="V288" s="47">
        <f t="shared" si="13"/>
        <v>190332.80000000002</v>
      </c>
      <c r="W288" s="48"/>
      <c r="X288" s="49">
        <v>2017</v>
      </c>
      <c r="Y288" s="50" t="s">
        <v>4944</v>
      </c>
      <c r="Z288" s="51">
        <f t="shared" si="14"/>
        <v>472.05555555555554</v>
      </c>
      <c r="AA288" s="16">
        <f t="shared" si="14"/>
        <v>528.7022222222223</v>
      </c>
    </row>
    <row r="289" spans="2:27" ht="20.25" x14ac:dyDescent="0.3">
      <c r="B289" s="43" t="s">
        <v>353</v>
      </c>
      <c r="C289" s="14" t="s">
        <v>4521</v>
      </c>
      <c r="D289" s="14" t="s">
        <v>3968</v>
      </c>
      <c r="E289" s="14" t="s">
        <v>3960</v>
      </c>
      <c r="F289" s="14" t="s">
        <v>3969</v>
      </c>
      <c r="G289" s="14" t="s">
        <v>5804</v>
      </c>
      <c r="H289" s="44" t="s">
        <v>3466</v>
      </c>
      <c r="I289" s="45">
        <v>0</v>
      </c>
      <c r="J289" s="14">
        <v>150000000</v>
      </c>
      <c r="K289" s="14" t="s">
        <v>3458</v>
      </c>
      <c r="L289" s="46" t="s">
        <v>3471</v>
      </c>
      <c r="M289" s="14" t="s">
        <v>12072</v>
      </c>
      <c r="N289" s="14" t="s">
        <v>3833</v>
      </c>
      <c r="O289" s="14" t="s">
        <v>3486</v>
      </c>
      <c r="P289" s="14" t="s">
        <v>12071</v>
      </c>
      <c r="Q289" s="44" t="s">
        <v>8226</v>
      </c>
      <c r="R289" s="44" t="s">
        <v>8205</v>
      </c>
      <c r="S289" s="14">
        <v>30</v>
      </c>
      <c r="T289" s="5">
        <v>29547</v>
      </c>
      <c r="U289" s="5">
        <f t="shared" si="12"/>
        <v>886410</v>
      </c>
      <c r="V289" s="47">
        <f t="shared" si="13"/>
        <v>992779.20000000007</v>
      </c>
      <c r="W289" s="48"/>
      <c r="X289" s="49">
        <v>2017</v>
      </c>
      <c r="Y289" s="50" t="s">
        <v>4944</v>
      </c>
      <c r="Z289" s="51">
        <f t="shared" si="14"/>
        <v>2462.25</v>
      </c>
      <c r="AA289" s="16">
        <f t="shared" si="14"/>
        <v>2757.7200000000003</v>
      </c>
    </row>
    <row r="290" spans="2:27" ht="20.25" x14ac:dyDescent="0.3">
      <c r="B290" s="43" t="s">
        <v>354</v>
      </c>
      <c r="C290" s="14" t="s">
        <v>4521</v>
      </c>
      <c r="D290" s="14" t="s">
        <v>3970</v>
      </c>
      <c r="E290" s="14" t="s">
        <v>3960</v>
      </c>
      <c r="F290" s="14" t="s">
        <v>3971</v>
      </c>
      <c r="G290" s="14" t="s">
        <v>5805</v>
      </c>
      <c r="H290" s="44" t="s">
        <v>3466</v>
      </c>
      <c r="I290" s="45">
        <v>0</v>
      </c>
      <c r="J290" s="14">
        <v>150000000</v>
      </c>
      <c r="K290" s="14" t="s">
        <v>3458</v>
      </c>
      <c r="L290" s="46" t="s">
        <v>3471</v>
      </c>
      <c r="M290" s="14" t="s">
        <v>12072</v>
      </c>
      <c r="N290" s="14" t="s">
        <v>3833</v>
      </c>
      <c r="O290" s="14" t="s">
        <v>3486</v>
      </c>
      <c r="P290" s="14" t="s">
        <v>12071</v>
      </c>
      <c r="Q290" s="44" t="s">
        <v>8226</v>
      </c>
      <c r="R290" s="44" t="s">
        <v>8205</v>
      </c>
      <c r="S290" s="14">
        <v>50</v>
      </c>
      <c r="T290" s="5">
        <v>27663</v>
      </c>
      <c r="U290" s="5">
        <f t="shared" si="12"/>
        <v>1383150</v>
      </c>
      <c r="V290" s="47">
        <f t="shared" si="13"/>
        <v>1549128.0000000002</v>
      </c>
      <c r="W290" s="48"/>
      <c r="X290" s="49">
        <v>2017</v>
      </c>
      <c r="Y290" s="50" t="s">
        <v>4944</v>
      </c>
      <c r="Z290" s="51">
        <f t="shared" si="14"/>
        <v>3842.0833333333335</v>
      </c>
      <c r="AA290" s="16">
        <f t="shared" si="14"/>
        <v>4303.1333333333341</v>
      </c>
    </row>
    <row r="291" spans="2:27" ht="20.25" x14ac:dyDescent="0.3">
      <c r="B291" s="43" t="s">
        <v>355</v>
      </c>
      <c r="C291" s="14" t="s">
        <v>4521</v>
      </c>
      <c r="D291" s="14" t="s">
        <v>3972</v>
      </c>
      <c r="E291" s="14" t="s">
        <v>3973</v>
      </c>
      <c r="F291" s="14" t="s">
        <v>3974</v>
      </c>
      <c r="G291" s="14" t="s">
        <v>5806</v>
      </c>
      <c r="H291" s="44" t="s">
        <v>3466</v>
      </c>
      <c r="I291" s="45">
        <v>0</v>
      </c>
      <c r="J291" s="14">
        <v>150000000</v>
      </c>
      <c r="K291" s="14" t="s">
        <v>3458</v>
      </c>
      <c r="L291" s="46" t="s">
        <v>3471</v>
      </c>
      <c r="M291" s="14" t="s">
        <v>12072</v>
      </c>
      <c r="N291" s="14" t="s">
        <v>3833</v>
      </c>
      <c r="O291" s="14" t="s">
        <v>3486</v>
      </c>
      <c r="P291" s="14" t="s">
        <v>12071</v>
      </c>
      <c r="Q291" s="44" t="s">
        <v>8224</v>
      </c>
      <c r="R291" s="44" t="s">
        <v>8203</v>
      </c>
      <c r="S291" s="14">
        <v>1500</v>
      </c>
      <c r="T291" s="5">
        <v>47</v>
      </c>
      <c r="U291" s="5">
        <f t="shared" si="12"/>
        <v>70500</v>
      </c>
      <c r="V291" s="47">
        <f t="shared" si="13"/>
        <v>78960.000000000015</v>
      </c>
      <c r="W291" s="48"/>
      <c r="X291" s="49">
        <v>2017</v>
      </c>
      <c r="Y291" s="50" t="s">
        <v>4944</v>
      </c>
      <c r="Z291" s="51">
        <f t="shared" si="14"/>
        <v>195.83333333333334</v>
      </c>
      <c r="AA291" s="16">
        <f t="shared" si="14"/>
        <v>219.33333333333337</v>
      </c>
    </row>
    <row r="292" spans="2:27" ht="20.25" x14ac:dyDescent="0.3">
      <c r="B292" s="43" t="s">
        <v>356</v>
      </c>
      <c r="C292" s="14" t="s">
        <v>4521</v>
      </c>
      <c r="D292" s="14" t="s">
        <v>3972</v>
      </c>
      <c r="E292" s="14" t="s">
        <v>3973</v>
      </c>
      <c r="F292" s="14" t="s">
        <v>3974</v>
      </c>
      <c r="G292" s="14" t="s">
        <v>5807</v>
      </c>
      <c r="H292" s="44" t="s">
        <v>3466</v>
      </c>
      <c r="I292" s="45">
        <v>0</v>
      </c>
      <c r="J292" s="14">
        <v>150000000</v>
      </c>
      <c r="K292" s="14" t="s">
        <v>3458</v>
      </c>
      <c r="L292" s="46" t="s">
        <v>3471</v>
      </c>
      <c r="M292" s="14" t="s">
        <v>12072</v>
      </c>
      <c r="N292" s="14" t="s">
        <v>3833</v>
      </c>
      <c r="O292" s="14" t="s">
        <v>3486</v>
      </c>
      <c r="P292" s="14" t="s">
        <v>12071</v>
      </c>
      <c r="Q292" s="44" t="s">
        <v>8224</v>
      </c>
      <c r="R292" s="44" t="s">
        <v>8203</v>
      </c>
      <c r="S292" s="14">
        <v>1500</v>
      </c>
      <c r="T292" s="5">
        <v>47</v>
      </c>
      <c r="U292" s="5">
        <f t="shared" si="12"/>
        <v>70500</v>
      </c>
      <c r="V292" s="47">
        <f t="shared" si="13"/>
        <v>78960.000000000015</v>
      </c>
      <c r="W292" s="48"/>
      <c r="X292" s="49">
        <v>2017</v>
      </c>
      <c r="Y292" s="50" t="s">
        <v>4944</v>
      </c>
      <c r="Z292" s="51">
        <f t="shared" si="14"/>
        <v>195.83333333333334</v>
      </c>
      <c r="AA292" s="16">
        <f t="shared" si="14"/>
        <v>219.33333333333337</v>
      </c>
    </row>
    <row r="293" spans="2:27" ht="20.25" x14ac:dyDescent="0.3">
      <c r="B293" s="43" t="s">
        <v>357</v>
      </c>
      <c r="C293" s="14" t="s">
        <v>4521</v>
      </c>
      <c r="D293" s="14" t="s">
        <v>3975</v>
      </c>
      <c r="E293" s="14" t="s">
        <v>3976</v>
      </c>
      <c r="F293" s="14" t="s">
        <v>3977</v>
      </c>
      <c r="G293" s="14" t="s">
        <v>5808</v>
      </c>
      <c r="H293" s="44" t="s">
        <v>3466</v>
      </c>
      <c r="I293" s="45">
        <v>0</v>
      </c>
      <c r="J293" s="14">
        <v>150000000</v>
      </c>
      <c r="K293" s="14" t="s">
        <v>3458</v>
      </c>
      <c r="L293" s="46" t="s">
        <v>3471</v>
      </c>
      <c r="M293" s="14" t="s">
        <v>12072</v>
      </c>
      <c r="N293" s="14" t="s">
        <v>3833</v>
      </c>
      <c r="O293" s="14" t="s">
        <v>3486</v>
      </c>
      <c r="P293" s="14" t="s">
        <v>12071</v>
      </c>
      <c r="Q293" s="44" t="s">
        <v>8237</v>
      </c>
      <c r="R293" s="44" t="s">
        <v>8214</v>
      </c>
      <c r="S293" s="14">
        <v>9</v>
      </c>
      <c r="T293" s="5">
        <v>32058</v>
      </c>
      <c r="U293" s="5">
        <f t="shared" si="12"/>
        <v>288522</v>
      </c>
      <c r="V293" s="47">
        <f t="shared" si="13"/>
        <v>323144.64</v>
      </c>
      <c r="W293" s="48"/>
      <c r="X293" s="49">
        <v>2017</v>
      </c>
      <c r="Y293" s="50" t="s">
        <v>4944</v>
      </c>
      <c r="Z293" s="51">
        <f t="shared" si="14"/>
        <v>801.45</v>
      </c>
      <c r="AA293" s="16">
        <f t="shared" si="14"/>
        <v>897.62400000000002</v>
      </c>
    </row>
    <row r="294" spans="2:27" ht="20.25" x14ac:dyDescent="0.3">
      <c r="B294" s="43" t="s">
        <v>358</v>
      </c>
      <c r="C294" s="14" t="s">
        <v>4521</v>
      </c>
      <c r="D294" s="14" t="s">
        <v>3978</v>
      </c>
      <c r="E294" s="14" t="s">
        <v>3976</v>
      </c>
      <c r="F294" s="14" t="s">
        <v>3979</v>
      </c>
      <c r="G294" s="14" t="s">
        <v>5809</v>
      </c>
      <c r="H294" s="44" t="s">
        <v>3466</v>
      </c>
      <c r="I294" s="45">
        <v>0</v>
      </c>
      <c r="J294" s="14">
        <v>150000000</v>
      </c>
      <c r="K294" s="14" t="s">
        <v>3458</v>
      </c>
      <c r="L294" s="46" t="s">
        <v>3471</v>
      </c>
      <c r="M294" s="14" t="s">
        <v>12072</v>
      </c>
      <c r="N294" s="14" t="s">
        <v>3833</v>
      </c>
      <c r="O294" s="14" t="s">
        <v>3486</v>
      </c>
      <c r="P294" s="14" t="s">
        <v>12071</v>
      </c>
      <c r="Q294" s="44" t="s">
        <v>8237</v>
      </c>
      <c r="R294" s="44" t="s">
        <v>8214</v>
      </c>
      <c r="S294" s="14">
        <v>9</v>
      </c>
      <c r="T294" s="5">
        <v>19900</v>
      </c>
      <c r="U294" s="5">
        <f t="shared" si="12"/>
        <v>179100</v>
      </c>
      <c r="V294" s="47">
        <f t="shared" si="13"/>
        <v>200592.00000000003</v>
      </c>
      <c r="W294" s="48"/>
      <c r="X294" s="49">
        <v>2017</v>
      </c>
      <c r="Y294" s="50" t="s">
        <v>4944</v>
      </c>
      <c r="Z294" s="51">
        <f t="shared" si="14"/>
        <v>497.5</v>
      </c>
      <c r="AA294" s="16">
        <f t="shared" si="14"/>
        <v>557.20000000000005</v>
      </c>
    </row>
    <row r="295" spans="2:27" ht="20.25" x14ac:dyDescent="0.3">
      <c r="B295" s="43" t="s">
        <v>359</v>
      </c>
      <c r="C295" s="14" t="s">
        <v>4521</v>
      </c>
      <c r="D295" s="14" t="s">
        <v>3980</v>
      </c>
      <c r="E295" s="14" t="s">
        <v>7522</v>
      </c>
      <c r="F295" s="14" t="s">
        <v>3981</v>
      </c>
      <c r="G295" s="14" t="s">
        <v>5810</v>
      </c>
      <c r="H295" s="44" t="s">
        <v>3466</v>
      </c>
      <c r="I295" s="45">
        <v>0</v>
      </c>
      <c r="J295" s="14">
        <v>150000000</v>
      </c>
      <c r="K295" s="14" t="s">
        <v>3458</v>
      </c>
      <c r="L295" s="46" t="s">
        <v>3471</v>
      </c>
      <c r="M295" s="14" t="s">
        <v>12072</v>
      </c>
      <c r="N295" s="14" t="s">
        <v>3833</v>
      </c>
      <c r="O295" s="14" t="s">
        <v>3486</v>
      </c>
      <c r="P295" s="14" t="s">
        <v>12071</v>
      </c>
      <c r="Q295" s="44" t="s">
        <v>8226</v>
      </c>
      <c r="R295" s="44" t="s">
        <v>8205</v>
      </c>
      <c r="S295" s="14">
        <v>20</v>
      </c>
      <c r="T295" s="5">
        <v>989</v>
      </c>
      <c r="U295" s="5">
        <f t="shared" si="12"/>
        <v>19780</v>
      </c>
      <c r="V295" s="47">
        <f t="shared" si="13"/>
        <v>22153.600000000002</v>
      </c>
      <c r="W295" s="48"/>
      <c r="X295" s="49">
        <v>2017</v>
      </c>
      <c r="Y295" s="50" t="s">
        <v>4944</v>
      </c>
      <c r="Z295" s="51">
        <f t="shared" si="14"/>
        <v>54.944444444444443</v>
      </c>
      <c r="AA295" s="16">
        <f t="shared" si="14"/>
        <v>61.537777777777784</v>
      </c>
    </row>
    <row r="296" spans="2:27" ht="20.25" x14ac:dyDescent="0.3">
      <c r="B296" s="43" t="s">
        <v>360</v>
      </c>
      <c r="C296" s="14" t="s">
        <v>4521</v>
      </c>
      <c r="D296" s="14" t="s">
        <v>3980</v>
      </c>
      <c r="E296" s="14" t="s">
        <v>7522</v>
      </c>
      <c r="F296" s="14" t="s">
        <v>3981</v>
      </c>
      <c r="G296" s="14" t="s">
        <v>5811</v>
      </c>
      <c r="H296" s="44" t="s">
        <v>3466</v>
      </c>
      <c r="I296" s="45">
        <v>0</v>
      </c>
      <c r="J296" s="14">
        <v>150000000</v>
      </c>
      <c r="K296" s="14" t="s">
        <v>3458</v>
      </c>
      <c r="L296" s="46" t="s">
        <v>3471</v>
      </c>
      <c r="M296" s="14" t="s">
        <v>12072</v>
      </c>
      <c r="N296" s="14" t="s">
        <v>3833</v>
      </c>
      <c r="O296" s="14" t="s">
        <v>3486</v>
      </c>
      <c r="P296" s="14" t="s">
        <v>12071</v>
      </c>
      <c r="Q296" s="44" t="s">
        <v>8226</v>
      </c>
      <c r="R296" s="44" t="s">
        <v>8205</v>
      </c>
      <c r="S296" s="14">
        <v>20</v>
      </c>
      <c r="T296" s="5">
        <v>989</v>
      </c>
      <c r="U296" s="5">
        <f t="shared" si="12"/>
        <v>19780</v>
      </c>
      <c r="V296" s="47">
        <f t="shared" si="13"/>
        <v>22153.600000000002</v>
      </c>
      <c r="W296" s="48"/>
      <c r="X296" s="49">
        <v>2017</v>
      </c>
      <c r="Y296" s="50" t="s">
        <v>4944</v>
      </c>
      <c r="Z296" s="51">
        <f t="shared" si="14"/>
        <v>54.944444444444443</v>
      </c>
      <c r="AA296" s="16">
        <f t="shared" si="14"/>
        <v>61.537777777777784</v>
      </c>
    </row>
    <row r="297" spans="2:27" ht="20.25" x14ac:dyDescent="0.3">
      <c r="B297" s="43" t="s">
        <v>361</v>
      </c>
      <c r="C297" s="14" t="s">
        <v>4521</v>
      </c>
      <c r="D297" s="14" t="s">
        <v>3982</v>
      </c>
      <c r="E297" s="14" t="s">
        <v>7523</v>
      </c>
      <c r="F297" s="14" t="s">
        <v>3983</v>
      </c>
      <c r="G297" s="14" t="s">
        <v>5812</v>
      </c>
      <c r="H297" s="44" t="s">
        <v>3466</v>
      </c>
      <c r="I297" s="45">
        <v>0</v>
      </c>
      <c r="J297" s="14">
        <v>150000000</v>
      </c>
      <c r="K297" s="14" t="s">
        <v>3458</v>
      </c>
      <c r="L297" s="46" t="s">
        <v>3471</v>
      </c>
      <c r="M297" s="14" t="s">
        <v>12072</v>
      </c>
      <c r="N297" s="14" t="s">
        <v>3833</v>
      </c>
      <c r="O297" s="14" t="s">
        <v>3486</v>
      </c>
      <c r="P297" s="14" t="s">
        <v>12071</v>
      </c>
      <c r="Q297" s="44" t="s">
        <v>8224</v>
      </c>
      <c r="R297" s="44" t="s">
        <v>8203</v>
      </c>
      <c r="S297" s="14">
        <v>6</v>
      </c>
      <c r="T297" s="5">
        <v>23958</v>
      </c>
      <c r="U297" s="5">
        <f t="shared" si="12"/>
        <v>143748</v>
      </c>
      <c r="V297" s="47">
        <f t="shared" si="13"/>
        <v>160997.76000000001</v>
      </c>
      <c r="W297" s="48"/>
      <c r="X297" s="49">
        <v>2017</v>
      </c>
      <c r="Y297" s="50" t="s">
        <v>4944</v>
      </c>
      <c r="Z297" s="51">
        <f t="shared" si="14"/>
        <v>399.3</v>
      </c>
      <c r="AA297" s="16">
        <f t="shared" si="14"/>
        <v>447.21600000000001</v>
      </c>
    </row>
    <row r="298" spans="2:27" ht="20.25" x14ac:dyDescent="0.3">
      <c r="B298" s="43" t="s">
        <v>362</v>
      </c>
      <c r="C298" s="14" t="s">
        <v>4521</v>
      </c>
      <c r="D298" s="14" t="s">
        <v>3984</v>
      </c>
      <c r="E298" s="14" t="s">
        <v>7523</v>
      </c>
      <c r="F298" s="14" t="s">
        <v>7524</v>
      </c>
      <c r="G298" s="14" t="s">
        <v>5813</v>
      </c>
      <c r="H298" s="44" t="s">
        <v>3466</v>
      </c>
      <c r="I298" s="45">
        <v>0</v>
      </c>
      <c r="J298" s="14">
        <v>150000000</v>
      </c>
      <c r="K298" s="14" t="s">
        <v>3458</v>
      </c>
      <c r="L298" s="46" t="s">
        <v>3471</v>
      </c>
      <c r="M298" s="14" t="s">
        <v>12072</v>
      </c>
      <c r="N298" s="14" t="s">
        <v>3833</v>
      </c>
      <c r="O298" s="14" t="s">
        <v>3486</v>
      </c>
      <c r="P298" s="14" t="s">
        <v>12071</v>
      </c>
      <c r="Q298" s="44" t="s">
        <v>8224</v>
      </c>
      <c r="R298" s="44" t="s">
        <v>8203</v>
      </c>
      <c r="S298" s="14">
        <v>6</v>
      </c>
      <c r="T298" s="5">
        <v>28750</v>
      </c>
      <c r="U298" s="5">
        <f t="shared" si="12"/>
        <v>172500</v>
      </c>
      <c r="V298" s="47">
        <f t="shared" si="13"/>
        <v>193200.00000000003</v>
      </c>
      <c r="W298" s="48"/>
      <c r="X298" s="49">
        <v>2017</v>
      </c>
      <c r="Y298" s="50" t="s">
        <v>4944</v>
      </c>
      <c r="Z298" s="51">
        <f t="shared" si="14"/>
        <v>479.16666666666669</v>
      </c>
      <c r="AA298" s="16">
        <f t="shared" si="14"/>
        <v>536.66666666666674</v>
      </c>
    </row>
    <row r="299" spans="2:27" ht="20.25" x14ac:dyDescent="0.3">
      <c r="B299" s="43" t="s">
        <v>363</v>
      </c>
      <c r="C299" s="14" t="s">
        <v>4521</v>
      </c>
      <c r="D299" s="14" t="s">
        <v>3985</v>
      </c>
      <c r="E299" s="14" t="s">
        <v>7523</v>
      </c>
      <c r="F299" s="14" t="s">
        <v>3986</v>
      </c>
      <c r="G299" s="14" t="s">
        <v>5814</v>
      </c>
      <c r="H299" s="44" t="s">
        <v>3466</v>
      </c>
      <c r="I299" s="45">
        <v>0</v>
      </c>
      <c r="J299" s="14">
        <v>150000000</v>
      </c>
      <c r="K299" s="14" t="s">
        <v>3458</v>
      </c>
      <c r="L299" s="46" t="s">
        <v>3471</v>
      </c>
      <c r="M299" s="14" t="s">
        <v>12072</v>
      </c>
      <c r="N299" s="14" t="s">
        <v>3833</v>
      </c>
      <c r="O299" s="14" t="s">
        <v>3486</v>
      </c>
      <c r="P299" s="14" t="s">
        <v>12071</v>
      </c>
      <c r="Q299" s="44" t="s">
        <v>8224</v>
      </c>
      <c r="R299" s="44" t="s">
        <v>8203</v>
      </c>
      <c r="S299" s="14">
        <v>6</v>
      </c>
      <c r="T299" s="5">
        <v>37478</v>
      </c>
      <c r="U299" s="5">
        <f t="shared" si="12"/>
        <v>224868</v>
      </c>
      <c r="V299" s="47">
        <f t="shared" si="13"/>
        <v>251852.16000000003</v>
      </c>
      <c r="W299" s="48"/>
      <c r="X299" s="49">
        <v>2017</v>
      </c>
      <c r="Y299" s="50" t="s">
        <v>4944</v>
      </c>
      <c r="Z299" s="51">
        <f t="shared" si="14"/>
        <v>624.63333333333333</v>
      </c>
      <c r="AA299" s="16">
        <f t="shared" si="14"/>
        <v>699.58933333333346</v>
      </c>
    </row>
    <row r="300" spans="2:27" ht="20.25" x14ac:dyDescent="0.3">
      <c r="B300" s="43" t="s">
        <v>364</v>
      </c>
      <c r="C300" s="14" t="s">
        <v>4521</v>
      </c>
      <c r="D300" s="14" t="s">
        <v>3987</v>
      </c>
      <c r="E300" s="14" t="s">
        <v>7523</v>
      </c>
      <c r="F300" s="14" t="s">
        <v>3988</v>
      </c>
      <c r="G300" s="14" t="s">
        <v>5815</v>
      </c>
      <c r="H300" s="44" t="s">
        <v>3466</v>
      </c>
      <c r="I300" s="45">
        <v>0</v>
      </c>
      <c r="J300" s="14">
        <v>150000000</v>
      </c>
      <c r="K300" s="14" t="s">
        <v>3458</v>
      </c>
      <c r="L300" s="46" t="s">
        <v>3471</v>
      </c>
      <c r="M300" s="14" t="s">
        <v>12072</v>
      </c>
      <c r="N300" s="14" t="s">
        <v>3833</v>
      </c>
      <c r="O300" s="14" t="s">
        <v>3486</v>
      </c>
      <c r="P300" s="14" t="s">
        <v>12071</v>
      </c>
      <c r="Q300" s="44" t="s">
        <v>8224</v>
      </c>
      <c r="R300" s="44" t="s">
        <v>8203</v>
      </c>
      <c r="S300" s="14">
        <v>6</v>
      </c>
      <c r="T300" s="5">
        <v>16563</v>
      </c>
      <c r="U300" s="5">
        <f t="shared" si="12"/>
        <v>99378</v>
      </c>
      <c r="V300" s="47">
        <f t="shared" si="13"/>
        <v>111303.36000000002</v>
      </c>
      <c r="W300" s="48"/>
      <c r="X300" s="49">
        <v>2017</v>
      </c>
      <c r="Y300" s="50" t="s">
        <v>4944</v>
      </c>
      <c r="Z300" s="51">
        <f t="shared" si="14"/>
        <v>276.05</v>
      </c>
      <c r="AA300" s="16">
        <f t="shared" si="14"/>
        <v>309.17600000000004</v>
      </c>
    </row>
    <row r="301" spans="2:27" ht="20.25" x14ac:dyDescent="0.3">
      <c r="B301" s="43" t="s">
        <v>365</v>
      </c>
      <c r="C301" s="14" t="s">
        <v>4521</v>
      </c>
      <c r="D301" s="14" t="s">
        <v>3989</v>
      </c>
      <c r="E301" s="14" t="s">
        <v>7523</v>
      </c>
      <c r="F301" s="14" t="s">
        <v>3990</v>
      </c>
      <c r="G301" s="14" t="s">
        <v>5816</v>
      </c>
      <c r="H301" s="44" t="s">
        <v>3466</v>
      </c>
      <c r="I301" s="45">
        <v>0</v>
      </c>
      <c r="J301" s="14">
        <v>150000000</v>
      </c>
      <c r="K301" s="14" t="s">
        <v>3458</v>
      </c>
      <c r="L301" s="46" t="s">
        <v>3471</v>
      </c>
      <c r="M301" s="14" t="s">
        <v>12072</v>
      </c>
      <c r="N301" s="14" t="s">
        <v>3833</v>
      </c>
      <c r="O301" s="14" t="s">
        <v>3486</v>
      </c>
      <c r="P301" s="14" t="s">
        <v>12071</v>
      </c>
      <c r="Q301" s="44" t="s">
        <v>8224</v>
      </c>
      <c r="R301" s="44" t="s">
        <v>8203</v>
      </c>
      <c r="S301" s="14">
        <v>6</v>
      </c>
      <c r="T301" s="5">
        <v>7825</v>
      </c>
      <c r="U301" s="5">
        <f t="shared" si="12"/>
        <v>46950</v>
      </c>
      <c r="V301" s="47">
        <f t="shared" si="13"/>
        <v>52584.000000000007</v>
      </c>
      <c r="W301" s="48"/>
      <c r="X301" s="49">
        <v>2017</v>
      </c>
      <c r="Y301" s="50" t="s">
        <v>4944</v>
      </c>
      <c r="Z301" s="51">
        <f t="shared" si="14"/>
        <v>130.41666666666666</v>
      </c>
      <c r="AA301" s="16">
        <f t="shared" si="14"/>
        <v>146.06666666666669</v>
      </c>
    </row>
    <row r="302" spans="2:27" ht="20.25" x14ac:dyDescent="0.3">
      <c r="B302" s="43" t="s">
        <v>366</v>
      </c>
      <c r="C302" s="14" t="s">
        <v>4521</v>
      </c>
      <c r="D302" s="14" t="s">
        <v>3991</v>
      </c>
      <c r="E302" s="14" t="s">
        <v>7523</v>
      </c>
      <c r="F302" s="14" t="s">
        <v>3992</v>
      </c>
      <c r="G302" s="14" t="s">
        <v>5817</v>
      </c>
      <c r="H302" s="44" t="s">
        <v>3466</v>
      </c>
      <c r="I302" s="45">
        <v>0</v>
      </c>
      <c r="J302" s="14">
        <v>150000000</v>
      </c>
      <c r="K302" s="14" t="s">
        <v>3458</v>
      </c>
      <c r="L302" s="46" t="s">
        <v>3471</v>
      </c>
      <c r="M302" s="14" t="s">
        <v>12072</v>
      </c>
      <c r="N302" s="14" t="s">
        <v>3833</v>
      </c>
      <c r="O302" s="14" t="s">
        <v>3486</v>
      </c>
      <c r="P302" s="14" t="s">
        <v>12071</v>
      </c>
      <c r="Q302" s="44" t="s">
        <v>8224</v>
      </c>
      <c r="R302" s="44" t="s">
        <v>8203</v>
      </c>
      <c r="S302" s="14">
        <v>6</v>
      </c>
      <c r="T302" s="5">
        <v>11820</v>
      </c>
      <c r="U302" s="5">
        <f t="shared" si="12"/>
        <v>70920</v>
      </c>
      <c r="V302" s="47">
        <f t="shared" si="13"/>
        <v>79430.400000000009</v>
      </c>
      <c r="W302" s="48"/>
      <c r="X302" s="49">
        <v>2017</v>
      </c>
      <c r="Y302" s="50" t="s">
        <v>4944</v>
      </c>
      <c r="Z302" s="51">
        <f t="shared" si="14"/>
        <v>197</v>
      </c>
      <c r="AA302" s="16">
        <f t="shared" si="14"/>
        <v>220.64000000000001</v>
      </c>
    </row>
    <row r="303" spans="2:27" ht="20.25" x14ac:dyDescent="0.3">
      <c r="B303" s="43" t="s">
        <v>367</v>
      </c>
      <c r="C303" s="14" t="s">
        <v>4521</v>
      </c>
      <c r="D303" s="14" t="s">
        <v>3993</v>
      </c>
      <c r="E303" s="14" t="s">
        <v>7525</v>
      </c>
      <c r="F303" s="14" t="s">
        <v>3994</v>
      </c>
      <c r="G303" s="14" t="s">
        <v>5818</v>
      </c>
      <c r="H303" s="44" t="s">
        <v>3466</v>
      </c>
      <c r="I303" s="45">
        <v>0</v>
      </c>
      <c r="J303" s="14">
        <v>150000000</v>
      </c>
      <c r="K303" s="14" t="s">
        <v>3458</v>
      </c>
      <c r="L303" s="46" t="s">
        <v>3471</v>
      </c>
      <c r="M303" s="14" t="s">
        <v>12072</v>
      </c>
      <c r="N303" s="14" t="s">
        <v>3833</v>
      </c>
      <c r="O303" s="14" t="s">
        <v>3486</v>
      </c>
      <c r="P303" s="14" t="s">
        <v>12071</v>
      </c>
      <c r="Q303" s="44" t="s">
        <v>8225</v>
      </c>
      <c r="R303" s="44" t="s">
        <v>8204</v>
      </c>
      <c r="S303" s="14">
        <v>150</v>
      </c>
      <c r="T303" s="5">
        <v>1874</v>
      </c>
      <c r="U303" s="5">
        <f t="shared" si="12"/>
        <v>281100</v>
      </c>
      <c r="V303" s="47">
        <f t="shared" si="13"/>
        <v>314832.00000000006</v>
      </c>
      <c r="W303" s="48"/>
      <c r="X303" s="49">
        <v>2017</v>
      </c>
      <c r="Y303" s="50" t="s">
        <v>4944</v>
      </c>
      <c r="Z303" s="51">
        <f t="shared" si="14"/>
        <v>780.83333333333337</v>
      </c>
      <c r="AA303" s="16">
        <f t="shared" si="14"/>
        <v>874.53333333333353</v>
      </c>
    </row>
    <row r="304" spans="2:27" ht="20.25" x14ac:dyDescent="0.3">
      <c r="B304" s="43" t="s">
        <v>368</v>
      </c>
      <c r="C304" s="14" t="s">
        <v>4521</v>
      </c>
      <c r="D304" s="14" t="s">
        <v>3995</v>
      </c>
      <c r="E304" s="14" t="s">
        <v>3996</v>
      </c>
      <c r="F304" s="14" t="s">
        <v>7526</v>
      </c>
      <c r="G304" s="14" t="s">
        <v>5819</v>
      </c>
      <c r="H304" s="44" t="s">
        <v>3466</v>
      </c>
      <c r="I304" s="45">
        <v>0</v>
      </c>
      <c r="J304" s="14">
        <v>150000000</v>
      </c>
      <c r="K304" s="14" t="s">
        <v>3458</v>
      </c>
      <c r="L304" s="46" t="s">
        <v>3471</v>
      </c>
      <c r="M304" s="14" t="s">
        <v>12072</v>
      </c>
      <c r="N304" s="14" t="s">
        <v>3833</v>
      </c>
      <c r="O304" s="14" t="s">
        <v>3486</v>
      </c>
      <c r="P304" s="14" t="s">
        <v>12071</v>
      </c>
      <c r="Q304" s="44" t="s">
        <v>8225</v>
      </c>
      <c r="R304" s="44" t="s">
        <v>8204</v>
      </c>
      <c r="S304" s="14">
        <v>100</v>
      </c>
      <c r="T304" s="5">
        <v>6389</v>
      </c>
      <c r="U304" s="5">
        <f t="shared" si="12"/>
        <v>638900</v>
      </c>
      <c r="V304" s="47">
        <f t="shared" si="13"/>
        <v>715568.00000000012</v>
      </c>
      <c r="W304" s="48"/>
      <c r="X304" s="49">
        <v>2017</v>
      </c>
      <c r="Y304" s="50" t="s">
        <v>4944</v>
      </c>
      <c r="Z304" s="51">
        <f t="shared" si="14"/>
        <v>1774.7222222222222</v>
      </c>
      <c r="AA304" s="16">
        <f t="shared" si="14"/>
        <v>1987.6888888888893</v>
      </c>
    </row>
    <row r="305" spans="2:27" ht="20.25" x14ac:dyDescent="0.3">
      <c r="B305" s="43" t="s">
        <v>369</v>
      </c>
      <c r="C305" s="14" t="s">
        <v>4521</v>
      </c>
      <c r="D305" s="14" t="s">
        <v>3997</v>
      </c>
      <c r="E305" s="14" t="s">
        <v>3996</v>
      </c>
      <c r="F305" s="14" t="s">
        <v>3998</v>
      </c>
      <c r="G305" s="14" t="s">
        <v>5820</v>
      </c>
      <c r="H305" s="44" t="s">
        <v>3466</v>
      </c>
      <c r="I305" s="45">
        <v>0</v>
      </c>
      <c r="J305" s="14">
        <v>150000000</v>
      </c>
      <c r="K305" s="14" t="s">
        <v>3458</v>
      </c>
      <c r="L305" s="46" t="s">
        <v>3471</v>
      </c>
      <c r="M305" s="14" t="s">
        <v>12072</v>
      </c>
      <c r="N305" s="14" t="s">
        <v>3833</v>
      </c>
      <c r="O305" s="14" t="s">
        <v>3486</v>
      </c>
      <c r="P305" s="14" t="s">
        <v>12071</v>
      </c>
      <c r="Q305" s="44" t="s">
        <v>8225</v>
      </c>
      <c r="R305" s="44" t="s">
        <v>8204</v>
      </c>
      <c r="S305" s="14">
        <v>30</v>
      </c>
      <c r="T305" s="5">
        <v>26194</v>
      </c>
      <c r="U305" s="5">
        <f t="shared" si="12"/>
        <v>785820</v>
      </c>
      <c r="V305" s="47">
        <f t="shared" si="13"/>
        <v>880118.40000000014</v>
      </c>
      <c r="W305" s="48"/>
      <c r="X305" s="49">
        <v>2017</v>
      </c>
      <c r="Y305" s="50" t="s">
        <v>4944</v>
      </c>
      <c r="Z305" s="51">
        <f t="shared" si="14"/>
        <v>2182.8333333333335</v>
      </c>
      <c r="AA305" s="16">
        <f t="shared" si="14"/>
        <v>2444.7733333333335</v>
      </c>
    </row>
    <row r="306" spans="2:27" ht="20.25" x14ac:dyDescent="0.3">
      <c r="B306" s="43" t="s">
        <v>370</v>
      </c>
      <c r="C306" s="14" t="s">
        <v>4521</v>
      </c>
      <c r="D306" s="14" t="s">
        <v>3999</v>
      </c>
      <c r="E306" s="14" t="s">
        <v>3996</v>
      </c>
      <c r="F306" s="14" t="s">
        <v>7527</v>
      </c>
      <c r="G306" s="14" t="s">
        <v>5821</v>
      </c>
      <c r="H306" s="44" t="s">
        <v>3466</v>
      </c>
      <c r="I306" s="45">
        <v>0</v>
      </c>
      <c r="J306" s="14">
        <v>150000000</v>
      </c>
      <c r="K306" s="14" t="s">
        <v>3458</v>
      </c>
      <c r="L306" s="46" t="s">
        <v>3471</v>
      </c>
      <c r="M306" s="14" t="s">
        <v>12072</v>
      </c>
      <c r="N306" s="14" t="s">
        <v>3833</v>
      </c>
      <c r="O306" s="14" t="s">
        <v>3486</v>
      </c>
      <c r="P306" s="14" t="s">
        <v>12071</v>
      </c>
      <c r="Q306" s="44" t="s">
        <v>8225</v>
      </c>
      <c r="R306" s="44" t="s">
        <v>8204</v>
      </c>
      <c r="S306" s="14">
        <v>20</v>
      </c>
      <c r="T306" s="5">
        <v>14616</v>
      </c>
      <c r="U306" s="5">
        <f t="shared" si="12"/>
        <v>292320</v>
      </c>
      <c r="V306" s="47">
        <f t="shared" si="13"/>
        <v>327398.40000000002</v>
      </c>
      <c r="W306" s="48"/>
      <c r="X306" s="49">
        <v>2017</v>
      </c>
      <c r="Y306" s="50" t="s">
        <v>4944</v>
      </c>
      <c r="Z306" s="51">
        <f t="shared" si="14"/>
        <v>812</v>
      </c>
      <c r="AA306" s="16">
        <f t="shared" si="14"/>
        <v>909.44</v>
      </c>
    </row>
    <row r="307" spans="2:27" ht="20.25" x14ac:dyDescent="0.3">
      <c r="B307" s="43" t="s">
        <v>371</v>
      </c>
      <c r="C307" s="14" t="s">
        <v>4521</v>
      </c>
      <c r="D307" s="14" t="s">
        <v>4000</v>
      </c>
      <c r="E307" s="14" t="s">
        <v>3996</v>
      </c>
      <c r="F307" s="14" t="s">
        <v>4001</v>
      </c>
      <c r="G307" s="14" t="s">
        <v>5822</v>
      </c>
      <c r="H307" s="44" t="s">
        <v>3466</v>
      </c>
      <c r="I307" s="45">
        <v>0</v>
      </c>
      <c r="J307" s="14">
        <v>150000000</v>
      </c>
      <c r="K307" s="14" t="s">
        <v>3458</v>
      </c>
      <c r="L307" s="46" t="s">
        <v>3471</v>
      </c>
      <c r="M307" s="14" t="s">
        <v>12072</v>
      </c>
      <c r="N307" s="14" t="s">
        <v>3833</v>
      </c>
      <c r="O307" s="14" t="s">
        <v>3486</v>
      </c>
      <c r="P307" s="14" t="s">
        <v>12071</v>
      </c>
      <c r="Q307" s="44" t="s">
        <v>8225</v>
      </c>
      <c r="R307" s="44" t="s">
        <v>8204</v>
      </c>
      <c r="S307" s="14">
        <v>40</v>
      </c>
      <c r="T307" s="5">
        <v>480</v>
      </c>
      <c r="U307" s="5">
        <f t="shared" si="12"/>
        <v>19200</v>
      </c>
      <c r="V307" s="47">
        <f t="shared" si="13"/>
        <v>21504.000000000004</v>
      </c>
      <c r="W307" s="48"/>
      <c r="X307" s="49">
        <v>2017</v>
      </c>
      <c r="Y307" s="50" t="s">
        <v>4944</v>
      </c>
      <c r="Z307" s="51">
        <f t="shared" si="14"/>
        <v>53.333333333333336</v>
      </c>
      <c r="AA307" s="16">
        <f t="shared" si="14"/>
        <v>59.733333333333341</v>
      </c>
    </row>
    <row r="308" spans="2:27" ht="20.25" x14ac:dyDescent="0.3">
      <c r="B308" s="43" t="s">
        <v>372</v>
      </c>
      <c r="C308" s="14" t="s">
        <v>4521</v>
      </c>
      <c r="D308" s="14" t="s">
        <v>4002</v>
      </c>
      <c r="E308" s="14" t="s">
        <v>3996</v>
      </c>
      <c r="F308" s="14" t="s">
        <v>7528</v>
      </c>
      <c r="G308" s="14" t="s">
        <v>5823</v>
      </c>
      <c r="H308" s="44" t="s">
        <v>3466</v>
      </c>
      <c r="I308" s="45">
        <v>0</v>
      </c>
      <c r="J308" s="14">
        <v>150000000</v>
      </c>
      <c r="K308" s="14" t="s">
        <v>3458</v>
      </c>
      <c r="L308" s="46" t="s">
        <v>3471</v>
      </c>
      <c r="M308" s="14" t="s">
        <v>12072</v>
      </c>
      <c r="N308" s="14" t="s">
        <v>3833</v>
      </c>
      <c r="O308" s="14" t="s">
        <v>3486</v>
      </c>
      <c r="P308" s="14" t="s">
        <v>12071</v>
      </c>
      <c r="Q308" s="44" t="s">
        <v>8237</v>
      </c>
      <c r="R308" s="44" t="s">
        <v>8214</v>
      </c>
      <c r="S308" s="14">
        <v>50</v>
      </c>
      <c r="T308" s="5">
        <v>480</v>
      </c>
      <c r="U308" s="5">
        <f t="shared" si="12"/>
        <v>24000</v>
      </c>
      <c r="V308" s="47">
        <f t="shared" si="13"/>
        <v>26880.000000000004</v>
      </c>
      <c r="W308" s="48"/>
      <c r="X308" s="49">
        <v>2017</v>
      </c>
      <c r="Y308" s="50" t="s">
        <v>4944</v>
      </c>
      <c r="Z308" s="51">
        <f t="shared" si="14"/>
        <v>66.666666666666671</v>
      </c>
      <c r="AA308" s="16">
        <f t="shared" si="14"/>
        <v>74.666666666666671</v>
      </c>
    </row>
    <row r="309" spans="2:27" ht="20.25" x14ac:dyDescent="0.3">
      <c r="B309" s="43" t="s">
        <v>373</v>
      </c>
      <c r="C309" s="14" t="s">
        <v>4521</v>
      </c>
      <c r="D309" s="14" t="s">
        <v>4003</v>
      </c>
      <c r="E309" s="14" t="s">
        <v>3996</v>
      </c>
      <c r="F309" s="14" t="s">
        <v>7529</v>
      </c>
      <c r="G309" s="14" t="s">
        <v>5824</v>
      </c>
      <c r="H309" s="44" t="s">
        <v>3466</v>
      </c>
      <c r="I309" s="45">
        <v>0</v>
      </c>
      <c r="J309" s="14">
        <v>150000000</v>
      </c>
      <c r="K309" s="14" t="s">
        <v>3458</v>
      </c>
      <c r="L309" s="46" t="s">
        <v>3471</v>
      </c>
      <c r="M309" s="14" t="s">
        <v>12072</v>
      </c>
      <c r="N309" s="14" t="s">
        <v>3833</v>
      </c>
      <c r="O309" s="14" t="s">
        <v>3486</v>
      </c>
      <c r="P309" s="14" t="s">
        <v>12071</v>
      </c>
      <c r="Q309" s="44" t="s">
        <v>8225</v>
      </c>
      <c r="R309" s="44" t="s">
        <v>8204</v>
      </c>
      <c r="S309" s="14">
        <v>20</v>
      </c>
      <c r="T309" s="5">
        <v>18369</v>
      </c>
      <c r="U309" s="5">
        <f t="shared" si="12"/>
        <v>367380</v>
      </c>
      <c r="V309" s="47">
        <f t="shared" si="13"/>
        <v>411465.60000000003</v>
      </c>
      <c r="W309" s="48"/>
      <c r="X309" s="49">
        <v>2017</v>
      </c>
      <c r="Y309" s="50" t="s">
        <v>4944</v>
      </c>
      <c r="Z309" s="51">
        <f t="shared" si="14"/>
        <v>1020.5</v>
      </c>
      <c r="AA309" s="16">
        <f t="shared" si="14"/>
        <v>1142.96</v>
      </c>
    </row>
    <row r="310" spans="2:27" ht="20.25" x14ac:dyDescent="0.3">
      <c r="B310" s="43" t="s">
        <v>374</v>
      </c>
      <c r="C310" s="14" t="s">
        <v>4521</v>
      </c>
      <c r="D310" s="14" t="s">
        <v>4004</v>
      </c>
      <c r="E310" s="14" t="s">
        <v>3996</v>
      </c>
      <c r="F310" s="14" t="s">
        <v>7530</v>
      </c>
      <c r="G310" s="14" t="s">
        <v>5825</v>
      </c>
      <c r="H310" s="44" t="s">
        <v>3466</v>
      </c>
      <c r="I310" s="45">
        <v>0</v>
      </c>
      <c r="J310" s="14">
        <v>150000000</v>
      </c>
      <c r="K310" s="14" t="s">
        <v>3458</v>
      </c>
      <c r="L310" s="46" t="s">
        <v>3471</v>
      </c>
      <c r="M310" s="14" t="s">
        <v>12072</v>
      </c>
      <c r="N310" s="14" t="s">
        <v>3833</v>
      </c>
      <c r="O310" s="14" t="s">
        <v>3486</v>
      </c>
      <c r="P310" s="14" t="s">
        <v>12071</v>
      </c>
      <c r="Q310" s="44" t="s">
        <v>8237</v>
      </c>
      <c r="R310" s="44" t="s">
        <v>8214</v>
      </c>
      <c r="S310" s="14">
        <v>50</v>
      </c>
      <c r="T310" s="5">
        <v>640</v>
      </c>
      <c r="U310" s="5">
        <f t="shared" si="12"/>
        <v>32000</v>
      </c>
      <c r="V310" s="47">
        <f t="shared" si="13"/>
        <v>35840</v>
      </c>
      <c r="W310" s="48"/>
      <c r="X310" s="49">
        <v>2017</v>
      </c>
      <c r="Y310" s="50" t="s">
        <v>4944</v>
      </c>
      <c r="Z310" s="51">
        <f t="shared" si="14"/>
        <v>88.888888888888886</v>
      </c>
      <c r="AA310" s="16">
        <f t="shared" si="14"/>
        <v>99.555555555555557</v>
      </c>
    </row>
    <row r="311" spans="2:27" ht="20.25" x14ac:dyDescent="0.3">
      <c r="B311" s="43" t="s">
        <v>375</v>
      </c>
      <c r="C311" s="14" t="s">
        <v>4521</v>
      </c>
      <c r="D311" s="14" t="s">
        <v>4005</v>
      </c>
      <c r="E311" s="14" t="s">
        <v>3996</v>
      </c>
      <c r="F311" s="14" t="s">
        <v>7531</v>
      </c>
      <c r="G311" s="14" t="s">
        <v>5826</v>
      </c>
      <c r="H311" s="44" t="s">
        <v>3466</v>
      </c>
      <c r="I311" s="45">
        <v>0</v>
      </c>
      <c r="J311" s="14">
        <v>150000000</v>
      </c>
      <c r="K311" s="14" t="s">
        <v>3458</v>
      </c>
      <c r="L311" s="46" t="s">
        <v>3471</v>
      </c>
      <c r="M311" s="14" t="s">
        <v>12072</v>
      </c>
      <c r="N311" s="14" t="s">
        <v>3833</v>
      </c>
      <c r="O311" s="14" t="s">
        <v>3486</v>
      </c>
      <c r="P311" s="14" t="s">
        <v>12071</v>
      </c>
      <c r="Q311" s="44" t="s">
        <v>8225</v>
      </c>
      <c r="R311" s="44" t="s">
        <v>8204</v>
      </c>
      <c r="S311" s="14">
        <v>8</v>
      </c>
      <c r="T311" s="5">
        <v>22859</v>
      </c>
      <c r="U311" s="5">
        <f t="shared" si="12"/>
        <v>182872</v>
      </c>
      <c r="V311" s="47">
        <f t="shared" si="13"/>
        <v>204816.64000000001</v>
      </c>
      <c r="W311" s="48"/>
      <c r="X311" s="49">
        <v>2017</v>
      </c>
      <c r="Y311" s="50" t="s">
        <v>4944</v>
      </c>
      <c r="Z311" s="51">
        <f t="shared" si="14"/>
        <v>507.97777777777776</v>
      </c>
      <c r="AA311" s="16">
        <f t="shared" si="14"/>
        <v>568.93511111111115</v>
      </c>
    </row>
    <row r="312" spans="2:27" ht="20.25" x14ac:dyDescent="0.3">
      <c r="B312" s="43" t="s">
        <v>376</v>
      </c>
      <c r="C312" s="14" t="s">
        <v>4521</v>
      </c>
      <c r="D312" s="14" t="s">
        <v>4006</v>
      </c>
      <c r="E312" s="14" t="s">
        <v>3996</v>
      </c>
      <c r="F312" s="14" t="s">
        <v>7532</v>
      </c>
      <c r="G312" s="14" t="s">
        <v>5827</v>
      </c>
      <c r="H312" s="44" t="s">
        <v>3466</v>
      </c>
      <c r="I312" s="45">
        <v>0</v>
      </c>
      <c r="J312" s="14">
        <v>150000000</v>
      </c>
      <c r="K312" s="14" t="s">
        <v>3458</v>
      </c>
      <c r="L312" s="46" t="s">
        <v>3471</v>
      </c>
      <c r="M312" s="14" t="s">
        <v>12072</v>
      </c>
      <c r="N312" s="14" t="s">
        <v>3833</v>
      </c>
      <c r="O312" s="14" t="s">
        <v>3486</v>
      </c>
      <c r="P312" s="14" t="s">
        <v>12071</v>
      </c>
      <c r="Q312" s="44" t="s">
        <v>8225</v>
      </c>
      <c r="R312" s="44" t="s">
        <v>8204</v>
      </c>
      <c r="S312" s="14">
        <v>30</v>
      </c>
      <c r="T312" s="5">
        <v>13959</v>
      </c>
      <c r="U312" s="5">
        <f t="shared" si="12"/>
        <v>418770</v>
      </c>
      <c r="V312" s="47">
        <f t="shared" si="13"/>
        <v>469022.4</v>
      </c>
      <c r="W312" s="48"/>
      <c r="X312" s="49">
        <v>2017</v>
      </c>
      <c r="Y312" s="50" t="s">
        <v>4944</v>
      </c>
      <c r="Z312" s="51">
        <f t="shared" si="14"/>
        <v>1163.25</v>
      </c>
      <c r="AA312" s="16">
        <f t="shared" si="14"/>
        <v>1302.8400000000001</v>
      </c>
    </row>
    <row r="313" spans="2:27" ht="20.25" x14ac:dyDescent="0.3">
      <c r="B313" s="43" t="s">
        <v>377</v>
      </c>
      <c r="C313" s="14" t="s">
        <v>4521</v>
      </c>
      <c r="D313" s="14" t="s">
        <v>4007</v>
      </c>
      <c r="E313" s="14" t="s">
        <v>3996</v>
      </c>
      <c r="F313" s="14" t="s">
        <v>7533</v>
      </c>
      <c r="G313" s="14" t="s">
        <v>5828</v>
      </c>
      <c r="H313" s="44" t="s">
        <v>3466</v>
      </c>
      <c r="I313" s="45">
        <v>0</v>
      </c>
      <c r="J313" s="14">
        <v>150000000</v>
      </c>
      <c r="K313" s="14" t="s">
        <v>3458</v>
      </c>
      <c r="L313" s="46" t="s">
        <v>3471</v>
      </c>
      <c r="M313" s="14" t="s">
        <v>12072</v>
      </c>
      <c r="N313" s="14" t="s">
        <v>3833</v>
      </c>
      <c r="O313" s="14" t="s">
        <v>3486</v>
      </c>
      <c r="P313" s="14" t="s">
        <v>12071</v>
      </c>
      <c r="Q313" s="44" t="s">
        <v>8237</v>
      </c>
      <c r="R313" s="44" t="s">
        <v>8214</v>
      </c>
      <c r="S313" s="14">
        <v>30</v>
      </c>
      <c r="T313" s="5">
        <v>622</v>
      </c>
      <c r="U313" s="5">
        <f t="shared" si="12"/>
        <v>18660</v>
      </c>
      <c r="V313" s="47">
        <f t="shared" si="13"/>
        <v>20899.2</v>
      </c>
      <c r="W313" s="48"/>
      <c r="X313" s="49">
        <v>2017</v>
      </c>
      <c r="Y313" s="50" t="s">
        <v>4944</v>
      </c>
      <c r="Z313" s="51">
        <f t="shared" si="14"/>
        <v>51.833333333333336</v>
      </c>
      <c r="AA313" s="16">
        <f t="shared" si="14"/>
        <v>58.053333333333335</v>
      </c>
    </row>
    <row r="314" spans="2:27" ht="20.25" x14ac:dyDescent="0.3">
      <c r="B314" s="43" t="s">
        <v>378</v>
      </c>
      <c r="C314" s="14" t="s">
        <v>4521</v>
      </c>
      <c r="D314" s="14" t="s">
        <v>4008</v>
      </c>
      <c r="E314" s="14" t="s">
        <v>3996</v>
      </c>
      <c r="F314" s="14" t="s">
        <v>4009</v>
      </c>
      <c r="G314" s="14" t="s">
        <v>5829</v>
      </c>
      <c r="H314" s="44" t="s">
        <v>3466</v>
      </c>
      <c r="I314" s="45">
        <v>0</v>
      </c>
      <c r="J314" s="14">
        <v>150000000</v>
      </c>
      <c r="K314" s="14" t="s">
        <v>3458</v>
      </c>
      <c r="L314" s="46" t="s">
        <v>3471</v>
      </c>
      <c r="M314" s="14" t="s">
        <v>12072</v>
      </c>
      <c r="N314" s="14" t="s">
        <v>3833</v>
      </c>
      <c r="O314" s="14" t="s">
        <v>3486</v>
      </c>
      <c r="P314" s="14" t="s">
        <v>12071</v>
      </c>
      <c r="Q314" s="44" t="s">
        <v>8225</v>
      </c>
      <c r="R314" s="44" t="s">
        <v>8204</v>
      </c>
      <c r="S314" s="14">
        <v>60</v>
      </c>
      <c r="T314" s="5">
        <v>800</v>
      </c>
      <c r="U314" s="5">
        <f t="shared" si="12"/>
        <v>48000</v>
      </c>
      <c r="V314" s="47">
        <f t="shared" si="13"/>
        <v>53760.000000000007</v>
      </c>
      <c r="W314" s="48"/>
      <c r="X314" s="49">
        <v>2017</v>
      </c>
      <c r="Y314" s="50" t="s">
        <v>4944</v>
      </c>
      <c r="Z314" s="51">
        <f t="shared" si="14"/>
        <v>133.33333333333334</v>
      </c>
      <c r="AA314" s="16">
        <f t="shared" si="14"/>
        <v>149.33333333333334</v>
      </c>
    </row>
    <row r="315" spans="2:27" ht="20.25" x14ac:dyDescent="0.3">
      <c r="B315" s="43" t="s">
        <v>379</v>
      </c>
      <c r="C315" s="14" t="s">
        <v>4521</v>
      </c>
      <c r="D315" s="14" t="s">
        <v>4010</v>
      </c>
      <c r="E315" s="14" t="s">
        <v>3996</v>
      </c>
      <c r="F315" s="14" t="s">
        <v>7534</v>
      </c>
      <c r="G315" s="14" t="s">
        <v>5830</v>
      </c>
      <c r="H315" s="44" t="s">
        <v>3466</v>
      </c>
      <c r="I315" s="45">
        <v>0</v>
      </c>
      <c r="J315" s="14">
        <v>150000000</v>
      </c>
      <c r="K315" s="14" t="s">
        <v>3458</v>
      </c>
      <c r="L315" s="46" t="s">
        <v>3471</v>
      </c>
      <c r="M315" s="14" t="s">
        <v>12072</v>
      </c>
      <c r="N315" s="14" t="s">
        <v>3833</v>
      </c>
      <c r="O315" s="14" t="s">
        <v>3486</v>
      </c>
      <c r="P315" s="14" t="s">
        <v>12071</v>
      </c>
      <c r="Q315" s="44" t="s">
        <v>8225</v>
      </c>
      <c r="R315" s="44" t="s">
        <v>8204</v>
      </c>
      <c r="S315" s="14">
        <v>30</v>
      </c>
      <c r="T315" s="5">
        <v>2993</v>
      </c>
      <c r="U315" s="5">
        <f t="shared" si="12"/>
        <v>89790</v>
      </c>
      <c r="V315" s="47">
        <f t="shared" si="13"/>
        <v>100564.8</v>
      </c>
      <c r="W315" s="48"/>
      <c r="X315" s="49">
        <v>2017</v>
      </c>
      <c r="Y315" s="50" t="s">
        <v>4944</v>
      </c>
      <c r="Z315" s="51">
        <f t="shared" si="14"/>
        <v>249.41666666666666</v>
      </c>
      <c r="AA315" s="16">
        <f t="shared" si="14"/>
        <v>279.34666666666669</v>
      </c>
    </row>
    <row r="316" spans="2:27" ht="20.25" x14ac:dyDescent="0.3">
      <c r="B316" s="43" t="s">
        <v>380</v>
      </c>
      <c r="C316" s="14" t="s">
        <v>4521</v>
      </c>
      <c r="D316" s="14" t="s">
        <v>4011</v>
      </c>
      <c r="E316" s="14" t="s">
        <v>3996</v>
      </c>
      <c r="F316" s="14" t="s">
        <v>4012</v>
      </c>
      <c r="G316" s="14" t="s">
        <v>5831</v>
      </c>
      <c r="H316" s="44" t="s">
        <v>3466</v>
      </c>
      <c r="I316" s="45">
        <v>0</v>
      </c>
      <c r="J316" s="14">
        <v>150000000</v>
      </c>
      <c r="K316" s="14" t="s">
        <v>3458</v>
      </c>
      <c r="L316" s="46" t="s">
        <v>3471</v>
      </c>
      <c r="M316" s="14" t="s">
        <v>12072</v>
      </c>
      <c r="N316" s="14" t="s">
        <v>3833</v>
      </c>
      <c r="O316" s="14" t="s">
        <v>3486</v>
      </c>
      <c r="P316" s="14" t="s">
        <v>12071</v>
      </c>
      <c r="Q316" s="44" t="s">
        <v>8225</v>
      </c>
      <c r="R316" s="44" t="s">
        <v>8204</v>
      </c>
      <c r="S316" s="14">
        <v>100</v>
      </c>
      <c r="T316" s="5">
        <v>7188</v>
      </c>
      <c r="U316" s="5">
        <f t="shared" si="12"/>
        <v>718800</v>
      </c>
      <c r="V316" s="47">
        <f t="shared" si="13"/>
        <v>805056.00000000012</v>
      </c>
      <c r="W316" s="48"/>
      <c r="X316" s="49">
        <v>2017</v>
      </c>
      <c r="Y316" s="50" t="s">
        <v>4944</v>
      </c>
      <c r="Z316" s="51">
        <f t="shared" si="14"/>
        <v>1996.6666666666667</v>
      </c>
      <c r="AA316" s="16">
        <f t="shared" si="14"/>
        <v>2236.2666666666669</v>
      </c>
    </row>
    <row r="317" spans="2:27" ht="20.25" x14ac:dyDescent="0.3">
      <c r="B317" s="43" t="s">
        <v>381</v>
      </c>
      <c r="C317" s="14" t="s">
        <v>4521</v>
      </c>
      <c r="D317" s="14" t="s">
        <v>4013</v>
      </c>
      <c r="E317" s="14" t="s">
        <v>7391</v>
      </c>
      <c r="F317" s="14" t="s">
        <v>4014</v>
      </c>
      <c r="G317" s="14" t="s">
        <v>5832</v>
      </c>
      <c r="H317" s="44" t="s">
        <v>3466</v>
      </c>
      <c r="I317" s="45">
        <v>0</v>
      </c>
      <c r="J317" s="14">
        <v>150000000</v>
      </c>
      <c r="K317" s="14" t="s">
        <v>3458</v>
      </c>
      <c r="L317" s="46" t="s">
        <v>3471</v>
      </c>
      <c r="M317" s="14" t="s">
        <v>12072</v>
      </c>
      <c r="N317" s="14" t="s">
        <v>3833</v>
      </c>
      <c r="O317" s="14" t="s">
        <v>3486</v>
      </c>
      <c r="P317" s="14" t="s">
        <v>12071</v>
      </c>
      <c r="Q317" s="44" t="s">
        <v>8235</v>
      </c>
      <c r="R317" s="44" t="s">
        <v>8212</v>
      </c>
      <c r="S317" s="14">
        <v>2</v>
      </c>
      <c r="T317" s="5">
        <v>231594</v>
      </c>
      <c r="U317" s="5">
        <f t="shared" si="12"/>
        <v>463188</v>
      </c>
      <c r="V317" s="47">
        <f t="shared" si="13"/>
        <v>518770.56000000006</v>
      </c>
      <c r="W317" s="48"/>
      <c r="X317" s="49">
        <v>2017</v>
      </c>
      <c r="Y317" s="50" t="s">
        <v>4944</v>
      </c>
      <c r="Z317" s="51">
        <f t="shared" si="14"/>
        <v>1286.6333333333334</v>
      </c>
      <c r="AA317" s="16">
        <f t="shared" si="14"/>
        <v>1441.0293333333334</v>
      </c>
    </row>
    <row r="318" spans="2:27" ht="20.25" x14ac:dyDescent="0.3">
      <c r="B318" s="43" t="s">
        <v>382</v>
      </c>
      <c r="C318" s="14" t="s">
        <v>4521</v>
      </c>
      <c r="D318" s="14" t="s">
        <v>4015</v>
      </c>
      <c r="E318" s="14" t="s">
        <v>7391</v>
      </c>
      <c r="F318" s="14" t="s">
        <v>4016</v>
      </c>
      <c r="G318" s="14" t="s">
        <v>5833</v>
      </c>
      <c r="H318" s="44" t="s">
        <v>3466</v>
      </c>
      <c r="I318" s="45">
        <v>0</v>
      </c>
      <c r="J318" s="14">
        <v>150000000</v>
      </c>
      <c r="K318" s="14" t="s">
        <v>3458</v>
      </c>
      <c r="L318" s="46" t="s">
        <v>3471</v>
      </c>
      <c r="M318" s="14" t="s">
        <v>12072</v>
      </c>
      <c r="N318" s="14" t="s">
        <v>3833</v>
      </c>
      <c r="O318" s="14" t="s">
        <v>3486</v>
      </c>
      <c r="P318" s="14" t="s">
        <v>12071</v>
      </c>
      <c r="Q318" s="44" t="s">
        <v>8235</v>
      </c>
      <c r="R318" s="44" t="s">
        <v>8212</v>
      </c>
      <c r="S318" s="14">
        <v>2</v>
      </c>
      <c r="T318" s="5">
        <v>231594</v>
      </c>
      <c r="U318" s="5">
        <f t="shared" si="12"/>
        <v>463188</v>
      </c>
      <c r="V318" s="47">
        <f t="shared" si="13"/>
        <v>518770.56000000006</v>
      </c>
      <c r="W318" s="48"/>
      <c r="X318" s="49">
        <v>2017</v>
      </c>
      <c r="Y318" s="50" t="s">
        <v>4944</v>
      </c>
      <c r="Z318" s="51">
        <f t="shared" si="14"/>
        <v>1286.6333333333334</v>
      </c>
      <c r="AA318" s="16">
        <f t="shared" si="14"/>
        <v>1441.0293333333334</v>
      </c>
    </row>
    <row r="319" spans="2:27" ht="20.25" x14ac:dyDescent="0.3">
      <c r="B319" s="43" t="s">
        <v>383</v>
      </c>
      <c r="C319" s="14" t="s">
        <v>4521</v>
      </c>
      <c r="D319" s="14" t="s">
        <v>4017</v>
      </c>
      <c r="E319" s="14" t="s">
        <v>7391</v>
      </c>
      <c r="F319" s="14" t="s">
        <v>4018</v>
      </c>
      <c r="G319" s="14" t="s">
        <v>5834</v>
      </c>
      <c r="H319" s="44" t="s">
        <v>3466</v>
      </c>
      <c r="I319" s="45">
        <v>0</v>
      </c>
      <c r="J319" s="14">
        <v>150000000</v>
      </c>
      <c r="K319" s="14" t="s">
        <v>3458</v>
      </c>
      <c r="L319" s="46" t="s">
        <v>3471</v>
      </c>
      <c r="M319" s="14" t="s">
        <v>12072</v>
      </c>
      <c r="N319" s="14" t="s">
        <v>3833</v>
      </c>
      <c r="O319" s="14" t="s">
        <v>3486</v>
      </c>
      <c r="P319" s="14" t="s">
        <v>12071</v>
      </c>
      <c r="Q319" s="44" t="s">
        <v>8235</v>
      </c>
      <c r="R319" s="44" t="s">
        <v>8212</v>
      </c>
      <c r="S319" s="14">
        <v>2</v>
      </c>
      <c r="T319" s="5">
        <v>231594</v>
      </c>
      <c r="U319" s="5">
        <f t="shared" si="12"/>
        <v>463188</v>
      </c>
      <c r="V319" s="47">
        <f t="shared" si="13"/>
        <v>518770.56000000006</v>
      </c>
      <c r="W319" s="48"/>
      <c r="X319" s="49">
        <v>2017</v>
      </c>
      <c r="Y319" s="50" t="s">
        <v>4944</v>
      </c>
      <c r="Z319" s="51">
        <f t="shared" si="14"/>
        <v>1286.6333333333334</v>
      </c>
      <c r="AA319" s="16">
        <f t="shared" si="14"/>
        <v>1441.0293333333334</v>
      </c>
    </row>
    <row r="320" spans="2:27" ht="20.25" x14ac:dyDescent="0.3">
      <c r="B320" s="43" t="s">
        <v>384</v>
      </c>
      <c r="C320" s="14" t="s">
        <v>4521</v>
      </c>
      <c r="D320" s="14" t="s">
        <v>4019</v>
      </c>
      <c r="E320" s="14" t="s">
        <v>7391</v>
      </c>
      <c r="F320" s="14" t="s">
        <v>4020</v>
      </c>
      <c r="G320" s="14" t="s">
        <v>5835</v>
      </c>
      <c r="H320" s="44" t="s">
        <v>3466</v>
      </c>
      <c r="I320" s="45">
        <v>0</v>
      </c>
      <c r="J320" s="14">
        <v>150000000</v>
      </c>
      <c r="K320" s="14" t="s">
        <v>3458</v>
      </c>
      <c r="L320" s="46" t="s">
        <v>3471</v>
      </c>
      <c r="M320" s="14" t="s">
        <v>12072</v>
      </c>
      <c r="N320" s="14" t="s">
        <v>3833</v>
      </c>
      <c r="O320" s="14" t="s">
        <v>3486</v>
      </c>
      <c r="P320" s="14" t="s">
        <v>12071</v>
      </c>
      <c r="Q320" s="44" t="s">
        <v>8235</v>
      </c>
      <c r="R320" s="44" t="s">
        <v>8212</v>
      </c>
      <c r="S320" s="14">
        <v>3</v>
      </c>
      <c r="T320" s="5">
        <v>276157</v>
      </c>
      <c r="U320" s="5">
        <f t="shared" si="12"/>
        <v>828471</v>
      </c>
      <c r="V320" s="47">
        <f t="shared" si="13"/>
        <v>927887.52000000014</v>
      </c>
      <c r="W320" s="48"/>
      <c r="X320" s="49">
        <v>2017</v>
      </c>
      <c r="Y320" s="50" t="s">
        <v>4944</v>
      </c>
      <c r="Z320" s="51">
        <f t="shared" si="14"/>
        <v>2301.3083333333334</v>
      </c>
      <c r="AA320" s="16">
        <f t="shared" si="14"/>
        <v>2577.4653333333335</v>
      </c>
    </row>
    <row r="321" spans="2:27" ht="20.25" x14ac:dyDescent="0.3">
      <c r="B321" s="43" t="s">
        <v>385</v>
      </c>
      <c r="C321" s="14" t="s">
        <v>4521</v>
      </c>
      <c r="D321" s="14" t="s">
        <v>4021</v>
      </c>
      <c r="E321" s="14" t="s">
        <v>4022</v>
      </c>
      <c r="F321" s="14" t="s">
        <v>4023</v>
      </c>
      <c r="G321" s="14" t="s">
        <v>5836</v>
      </c>
      <c r="H321" s="44" t="s">
        <v>3466</v>
      </c>
      <c r="I321" s="45">
        <v>0</v>
      </c>
      <c r="J321" s="14">
        <v>150000000</v>
      </c>
      <c r="K321" s="14" t="s">
        <v>3458</v>
      </c>
      <c r="L321" s="46" t="s">
        <v>3471</v>
      </c>
      <c r="M321" s="14" t="s">
        <v>12072</v>
      </c>
      <c r="N321" s="14" t="s">
        <v>3833</v>
      </c>
      <c r="O321" s="14" t="s">
        <v>3486</v>
      </c>
      <c r="P321" s="14" t="s">
        <v>12071</v>
      </c>
      <c r="Q321" s="44" t="s">
        <v>8226</v>
      </c>
      <c r="R321" s="44" t="s">
        <v>8205</v>
      </c>
      <c r="S321" s="14">
        <v>100</v>
      </c>
      <c r="T321" s="5">
        <v>1996.5</v>
      </c>
      <c r="U321" s="5">
        <f t="shared" si="12"/>
        <v>199650</v>
      </c>
      <c r="V321" s="47">
        <f t="shared" si="13"/>
        <v>223608.00000000003</v>
      </c>
      <c r="W321" s="48"/>
      <c r="X321" s="49">
        <v>2017</v>
      </c>
      <c r="Y321" s="50" t="s">
        <v>4944</v>
      </c>
      <c r="Z321" s="51">
        <f t="shared" si="14"/>
        <v>554.58333333333337</v>
      </c>
      <c r="AA321" s="16">
        <f t="shared" si="14"/>
        <v>621.13333333333344</v>
      </c>
    </row>
    <row r="322" spans="2:27" ht="20.25" x14ac:dyDescent="0.3">
      <c r="B322" s="43" t="s">
        <v>386</v>
      </c>
      <c r="C322" s="14" t="s">
        <v>4521</v>
      </c>
      <c r="D322" s="14" t="s">
        <v>4024</v>
      </c>
      <c r="E322" s="14" t="s">
        <v>4022</v>
      </c>
      <c r="F322" s="14" t="s">
        <v>4025</v>
      </c>
      <c r="G322" s="14" t="s">
        <v>5837</v>
      </c>
      <c r="H322" s="44" t="s">
        <v>3466</v>
      </c>
      <c r="I322" s="45">
        <v>0</v>
      </c>
      <c r="J322" s="14">
        <v>150000000</v>
      </c>
      <c r="K322" s="14" t="s">
        <v>3458</v>
      </c>
      <c r="L322" s="46" t="s">
        <v>3471</v>
      </c>
      <c r="M322" s="14" t="s">
        <v>12072</v>
      </c>
      <c r="N322" s="14" t="s">
        <v>3833</v>
      </c>
      <c r="O322" s="14" t="s">
        <v>3486</v>
      </c>
      <c r="P322" s="14" t="s">
        <v>12071</v>
      </c>
      <c r="Q322" s="44" t="s">
        <v>8226</v>
      </c>
      <c r="R322" s="44" t="s">
        <v>8205</v>
      </c>
      <c r="S322" s="14">
        <v>100</v>
      </c>
      <c r="T322" s="5">
        <v>1996.5</v>
      </c>
      <c r="U322" s="5">
        <f t="shared" si="12"/>
        <v>199650</v>
      </c>
      <c r="V322" s="47">
        <f t="shared" si="13"/>
        <v>223608.00000000003</v>
      </c>
      <c r="W322" s="48"/>
      <c r="X322" s="49">
        <v>2017</v>
      </c>
      <c r="Y322" s="50" t="s">
        <v>4944</v>
      </c>
      <c r="Z322" s="51">
        <f t="shared" si="14"/>
        <v>554.58333333333337</v>
      </c>
      <c r="AA322" s="16">
        <f t="shared" si="14"/>
        <v>621.13333333333344</v>
      </c>
    </row>
    <row r="323" spans="2:27" ht="20.25" x14ac:dyDescent="0.3">
      <c r="B323" s="43" t="s">
        <v>387</v>
      </c>
      <c r="C323" s="14" t="s">
        <v>4521</v>
      </c>
      <c r="D323" s="14" t="s">
        <v>4026</v>
      </c>
      <c r="E323" s="14" t="s">
        <v>4022</v>
      </c>
      <c r="F323" s="14" t="s">
        <v>4027</v>
      </c>
      <c r="G323" s="14" t="s">
        <v>5838</v>
      </c>
      <c r="H323" s="44" t="s">
        <v>3466</v>
      </c>
      <c r="I323" s="45">
        <v>0</v>
      </c>
      <c r="J323" s="14">
        <v>150000000</v>
      </c>
      <c r="K323" s="14" t="s">
        <v>3458</v>
      </c>
      <c r="L323" s="46" t="s">
        <v>3471</v>
      </c>
      <c r="M323" s="14" t="s">
        <v>12072</v>
      </c>
      <c r="N323" s="14" t="s">
        <v>3833</v>
      </c>
      <c r="O323" s="14" t="s">
        <v>3486</v>
      </c>
      <c r="P323" s="14" t="s">
        <v>12071</v>
      </c>
      <c r="Q323" s="44" t="s">
        <v>8226</v>
      </c>
      <c r="R323" s="44" t="s">
        <v>8205</v>
      </c>
      <c r="S323" s="14">
        <v>100</v>
      </c>
      <c r="T323" s="5">
        <v>1996.5</v>
      </c>
      <c r="U323" s="5">
        <f t="shared" si="12"/>
        <v>199650</v>
      </c>
      <c r="V323" s="47">
        <f t="shared" si="13"/>
        <v>223608.00000000003</v>
      </c>
      <c r="W323" s="48"/>
      <c r="X323" s="49">
        <v>2017</v>
      </c>
      <c r="Y323" s="50" t="s">
        <v>4944</v>
      </c>
      <c r="Z323" s="51">
        <f t="shared" si="14"/>
        <v>554.58333333333337</v>
      </c>
      <c r="AA323" s="16">
        <f t="shared" si="14"/>
        <v>621.13333333333344</v>
      </c>
    </row>
    <row r="324" spans="2:27" ht="20.25" x14ac:dyDescent="0.3">
      <c r="B324" s="43" t="s">
        <v>388</v>
      </c>
      <c r="C324" s="14" t="s">
        <v>4521</v>
      </c>
      <c r="D324" s="14" t="s">
        <v>4028</v>
      </c>
      <c r="E324" s="14" t="s">
        <v>4029</v>
      </c>
      <c r="F324" s="14" t="s">
        <v>4030</v>
      </c>
      <c r="G324" s="14" t="s">
        <v>5839</v>
      </c>
      <c r="H324" s="44" t="s">
        <v>3466</v>
      </c>
      <c r="I324" s="45">
        <v>0</v>
      </c>
      <c r="J324" s="14">
        <v>150000000</v>
      </c>
      <c r="K324" s="14" t="s">
        <v>3458</v>
      </c>
      <c r="L324" s="46" t="s">
        <v>3471</v>
      </c>
      <c r="M324" s="14" t="s">
        <v>12072</v>
      </c>
      <c r="N324" s="14" t="s">
        <v>3833</v>
      </c>
      <c r="O324" s="14" t="s">
        <v>3486</v>
      </c>
      <c r="P324" s="14" t="s">
        <v>12071</v>
      </c>
      <c r="Q324" s="44" t="s">
        <v>8235</v>
      </c>
      <c r="R324" s="44" t="s">
        <v>8212</v>
      </c>
      <c r="S324" s="14">
        <v>2</v>
      </c>
      <c r="T324" s="5">
        <v>230477</v>
      </c>
      <c r="U324" s="5">
        <f t="shared" si="12"/>
        <v>460954</v>
      </c>
      <c r="V324" s="47">
        <f t="shared" si="13"/>
        <v>516268.48000000004</v>
      </c>
      <c r="W324" s="48"/>
      <c r="X324" s="49">
        <v>2017</v>
      </c>
      <c r="Y324" s="50" t="s">
        <v>4944</v>
      </c>
      <c r="Z324" s="51">
        <f t="shared" si="14"/>
        <v>1280.4277777777777</v>
      </c>
      <c r="AA324" s="16">
        <f t="shared" si="14"/>
        <v>1434.0791111111112</v>
      </c>
    </row>
    <row r="325" spans="2:27" ht="20.25" x14ac:dyDescent="0.3">
      <c r="B325" s="43" t="s">
        <v>389</v>
      </c>
      <c r="C325" s="14" t="s">
        <v>4521</v>
      </c>
      <c r="D325" s="14" t="s">
        <v>4031</v>
      </c>
      <c r="E325" s="14" t="s">
        <v>4029</v>
      </c>
      <c r="F325" s="14" t="s">
        <v>4032</v>
      </c>
      <c r="G325" s="14" t="s">
        <v>5840</v>
      </c>
      <c r="H325" s="44" t="s">
        <v>3466</v>
      </c>
      <c r="I325" s="45">
        <v>0</v>
      </c>
      <c r="J325" s="14">
        <v>150000000</v>
      </c>
      <c r="K325" s="14" t="s">
        <v>3458</v>
      </c>
      <c r="L325" s="46" t="s">
        <v>3471</v>
      </c>
      <c r="M325" s="14" t="s">
        <v>12072</v>
      </c>
      <c r="N325" s="14" t="s">
        <v>3833</v>
      </c>
      <c r="O325" s="14" t="s">
        <v>3486</v>
      </c>
      <c r="P325" s="14" t="s">
        <v>12071</v>
      </c>
      <c r="Q325" s="44" t="s">
        <v>8235</v>
      </c>
      <c r="R325" s="44" t="s">
        <v>8212</v>
      </c>
      <c r="S325" s="14">
        <v>2</v>
      </c>
      <c r="T325" s="5">
        <v>230477</v>
      </c>
      <c r="U325" s="5">
        <f t="shared" si="12"/>
        <v>460954</v>
      </c>
      <c r="V325" s="47">
        <f t="shared" si="13"/>
        <v>516268.48000000004</v>
      </c>
      <c r="W325" s="48"/>
      <c r="X325" s="49">
        <v>2017</v>
      </c>
      <c r="Y325" s="50" t="s">
        <v>4944</v>
      </c>
      <c r="Z325" s="51">
        <f t="shared" si="14"/>
        <v>1280.4277777777777</v>
      </c>
      <c r="AA325" s="16">
        <f t="shared" si="14"/>
        <v>1434.0791111111112</v>
      </c>
    </row>
    <row r="326" spans="2:27" ht="20.25" x14ac:dyDescent="0.3">
      <c r="B326" s="43" t="s">
        <v>390</v>
      </c>
      <c r="C326" s="14" t="s">
        <v>4521</v>
      </c>
      <c r="D326" s="14" t="s">
        <v>4033</v>
      </c>
      <c r="E326" s="14" t="s">
        <v>4029</v>
      </c>
      <c r="F326" s="14" t="s">
        <v>4034</v>
      </c>
      <c r="G326" s="14" t="s">
        <v>5841</v>
      </c>
      <c r="H326" s="44" t="s">
        <v>3466</v>
      </c>
      <c r="I326" s="45">
        <v>0</v>
      </c>
      <c r="J326" s="14">
        <v>150000000</v>
      </c>
      <c r="K326" s="14" t="s">
        <v>3458</v>
      </c>
      <c r="L326" s="46" t="s">
        <v>3471</v>
      </c>
      <c r="M326" s="14" t="s">
        <v>12072</v>
      </c>
      <c r="N326" s="14" t="s">
        <v>3833</v>
      </c>
      <c r="O326" s="14" t="s">
        <v>3486</v>
      </c>
      <c r="P326" s="14" t="s">
        <v>12071</v>
      </c>
      <c r="Q326" s="44" t="s">
        <v>8235</v>
      </c>
      <c r="R326" s="44" t="s">
        <v>8212</v>
      </c>
      <c r="S326" s="14">
        <v>2</v>
      </c>
      <c r="T326" s="5">
        <v>230477</v>
      </c>
      <c r="U326" s="5">
        <f t="shared" si="12"/>
        <v>460954</v>
      </c>
      <c r="V326" s="47">
        <f t="shared" si="13"/>
        <v>516268.48000000004</v>
      </c>
      <c r="W326" s="48"/>
      <c r="X326" s="49">
        <v>2017</v>
      </c>
      <c r="Y326" s="50" t="s">
        <v>4944</v>
      </c>
      <c r="Z326" s="51">
        <f t="shared" si="14"/>
        <v>1280.4277777777777</v>
      </c>
      <c r="AA326" s="16">
        <f t="shared" si="14"/>
        <v>1434.0791111111112</v>
      </c>
    </row>
    <row r="327" spans="2:27" ht="20.25" x14ac:dyDescent="0.3">
      <c r="B327" s="43" t="s">
        <v>391</v>
      </c>
      <c r="C327" s="14" t="s">
        <v>4521</v>
      </c>
      <c r="D327" s="14" t="s">
        <v>4035</v>
      </c>
      <c r="E327" s="14" t="s">
        <v>7535</v>
      </c>
      <c r="F327" s="14" t="s">
        <v>4036</v>
      </c>
      <c r="G327" s="14" t="s">
        <v>5842</v>
      </c>
      <c r="H327" s="44" t="s">
        <v>3466</v>
      </c>
      <c r="I327" s="45">
        <v>0</v>
      </c>
      <c r="J327" s="14">
        <v>150000000</v>
      </c>
      <c r="K327" s="14" t="s">
        <v>3458</v>
      </c>
      <c r="L327" s="46" t="s">
        <v>3471</v>
      </c>
      <c r="M327" s="14" t="s">
        <v>12072</v>
      </c>
      <c r="N327" s="14" t="s">
        <v>3833</v>
      </c>
      <c r="O327" s="14" t="s">
        <v>3486</v>
      </c>
      <c r="P327" s="14" t="s">
        <v>12071</v>
      </c>
      <c r="Q327" s="44" t="s">
        <v>8235</v>
      </c>
      <c r="R327" s="44" t="s">
        <v>8212</v>
      </c>
      <c r="S327" s="14">
        <v>0.3</v>
      </c>
      <c r="T327" s="5">
        <v>230477</v>
      </c>
      <c r="U327" s="5">
        <f t="shared" ref="U327:U390" si="15">S327*T327</f>
        <v>69143.099999999991</v>
      </c>
      <c r="V327" s="47">
        <f t="shared" ref="V327:V390" si="16">U327*1.12</f>
        <v>77440.271999999997</v>
      </c>
      <c r="W327" s="48"/>
      <c r="X327" s="49">
        <v>2017</v>
      </c>
      <c r="Y327" s="50" t="s">
        <v>4944</v>
      </c>
      <c r="Z327" s="51">
        <f t="shared" ref="Z327:AA390" si="17">U327/360</f>
        <v>192.06416666666664</v>
      </c>
      <c r="AA327" s="16">
        <f t="shared" si="17"/>
        <v>215.11186666666666</v>
      </c>
    </row>
    <row r="328" spans="2:27" ht="20.25" x14ac:dyDescent="0.3">
      <c r="B328" s="43" t="s">
        <v>392</v>
      </c>
      <c r="C328" s="14" t="s">
        <v>4521</v>
      </c>
      <c r="D328" s="14" t="s">
        <v>4037</v>
      </c>
      <c r="E328" s="14" t="s">
        <v>7535</v>
      </c>
      <c r="F328" s="14" t="s">
        <v>4038</v>
      </c>
      <c r="G328" s="14" t="s">
        <v>5843</v>
      </c>
      <c r="H328" s="44" t="s">
        <v>3466</v>
      </c>
      <c r="I328" s="45">
        <v>0</v>
      </c>
      <c r="J328" s="14">
        <v>150000000</v>
      </c>
      <c r="K328" s="14" t="s">
        <v>3458</v>
      </c>
      <c r="L328" s="46" t="s">
        <v>3471</v>
      </c>
      <c r="M328" s="14" t="s">
        <v>12072</v>
      </c>
      <c r="N328" s="14" t="s">
        <v>3833</v>
      </c>
      <c r="O328" s="14" t="s">
        <v>3486</v>
      </c>
      <c r="P328" s="14" t="s">
        <v>12071</v>
      </c>
      <c r="Q328" s="44" t="s">
        <v>8235</v>
      </c>
      <c r="R328" s="44" t="s">
        <v>8212</v>
      </c>
      <c r="S328" s="14">
        <v>0.3</v>
      </c>
      <c r="T328" s="5">
        <v>230477</v>
      </c>
      <c r="U328" s="5">
        <f t="shared" si="15"/>
        <v>69143.099999999991</v>
      </c>
      <c r="V328" s="47">
        <f t="shared" si="16"/>
        <v>77440.271999999997</v>
      </c>
      <c r="W328" s="48"/>
      <c r="X328" s="49">
        <v>2017</v>
      </c>
      <c r="Y328" s="50" t="s">
        <v>4944</v>
      </c>
      <c r="Z328" s="51">
        <f t="shared" si="17"/>
        <v>192.06416666666664</v>
      </c>
      <c r="AA328" s="16">
        <f t="shared" si="17"/>
        <v>215.11186666666666</v>
      </c>
    </row>
    <row r="329" spans="2:27" ht="20.25" x14ac:dyDescent="0.3">
      <c r="B329" s="43" t="s">
        <v>393</v>
      </c>
      <c r="C329" s="14" t="s">
        <v>4521</v>
      </c>
      <c r="D329" s="14" t="s">
        <v>4039</v>
      </c>
      <c r="E329" s="14" t="s">
        <v>7535</v>
      </c>
      <c r="F329" s="14" t="s">
        <v>4040</v>
      </c>
      <c r="G329" s="14" t="s">
        <v>5844</v>
      </c>
      <c r="H329" s="44" t="s">
        <v>3466</v>
      </c>
      <c r="I329" s="45">
        <v>0</v>
      </c>
      <c r="J329" s="14">
        <v>150000000</v>
      </c>
      <c r="K329" s="14" t="s">
        <v>3458</v>
      </c>
      <c r="L329" s="46" t="s">
        <v>3471</v>
      </c>
      <c r="M329" s="14" t="s">
        <v>12072</v>
      </c>
      <c r="N329" s="14" t="s">
        <v>3833</v>
      </c>
      <c r="O329" s="14" t="s">
        <v>3486</v>
      </c>
      <c r="P329" s="14" t="s">
        <v>12071</v>
      </c>
      <c r="Q329" s="44" t="s">
        <v>8235</v>
      </c>
      <c r="R329" s="44" t="s">
        <v>8212</v>
      </c>
      <c r="S329" s="14">
        <v>0.3</v>
      </c>
      <c r="T329" s="5">
        <v>230477</v>
      </c>
      <c r="U329" s="5">
        <f t="shared" si="15"/>
        <v>69143.099999999991</v>
      </c>
      <c r="V329" s="47">
        <f t="shared" si="16"/>
        <v>77440.271999999997</v>
      </c>
      <c r="W329" s="48"/>
      <c r="X329" s="49">
        <v>2017</v>
      </c>
      <c r="Y329" s="50" t="s">
        <v>4944</v>
      </c>
      <c r="Z329" s="51">
        <f t="shared" si="17"/>
        <v>192.06416666666664</v>
      </c>
      <c r="AA329" s="16">
        <f t="shared" si="17"/>
        <v>215.11186666666666</v>
      </c>
    </row>
    <row r="330" spans="2:27" ht="20.25" x14ac:dyDescent="0.3">
      <c r="B330" s="43" t="s">
        <v>394</v>
      </c>
      <c r="C330" s="14" t="s">
        <v>4521</v>
      </c>
      <c r="D330" s="14" t="s">
        <v>4041</v>
      </c>
      <c r="E330" s="14" t="s">
        <v>7535</v>
      </c>
      <c r="F330" s="14" t="s">
        <v>4042</v>
      </c>
      <c r="G330" s="14" t="s">
        <v>5845</v>
      </c>
      <c r="H330" s="44" t="s">
        <v>3466</v>
      </c>
      <c r="I330" s="45">
        <v>0</v>
      </c>
      <c r="J330" s="14">
        <v>150000000</v>
      </c>
      <c r="K330" s="14" t="s">
        <v>3458</v>
      </c>
      <c r="L330" s="46" t="s">
        <v>3471</v>
      </c>
      <c r="M330" s="14" t="s">
        <v>12072</v>
      </c>
      <c r="N330" s="14" t="s">
        <v>3833</v>
      </c>
      <c r="O330" s="14" t="s">
        <v>3486</v>
      </c>
      <c r="P330" s="14" t="s">
        <v>12071</v>
      </c>
      <c r="Q330" s="44" t="s">
        <v>8235</v>
      </c>
      <c r="R330" s="44" t="s">
        <v>8212</v>
      </c>
      <c r="S330" s="14">
        <v>0.3</v>
      </c>
      <c r="T330" s="5">
        <v>230477</v>
      </c>
      <c r="U330" s="5">
        <f t="shared" si="15"/>
        <v>69143.099999999991</v>
      </c>
      <c r="V330" s="47">
        <f t="shared" si="16"/>
        <v>77440.271999999997</v>
      </c>
      <c r="W330" s="48"/>
      <c r="X330" s="49">
        <v>2017</v>
      </c>
      <c r="Y330" s="50" t="s">
        <v>4944</v>
      </c>
      <c r="Z330" s="51">
        <f t="shared" si="17"/>
        <v>192.06416666666664</v>
      </c>
      <c r="AA330" s="16">
        <f t="shared" si="17"/>
        <v>215.11186666666666</v>
      </c>
    </row>
    <row r="331" spans="2:27" ht="20.25" x14ac:dyDescent="0.3">
      <c r="B331" s="43" t="s">
        <v>395</v>
      </c>
      <c r="C331" s="14" t="s">
        <v>4521</v>
      </c>
      <c r="D331" s="14" t="s">
        <v>4043</v>
      </c>
      <c r="E331" s="14" t="s">
        <v>7535</v>
      </c>
      <c r="F331" s="14" t="s">
        <v>4044</v>
      </c>
      <c r="G331" s="14" t="s">
        <v>5846</v>
      </c>
      <c r="H331" s="44" t="s">
        <v>3466</v>
      </c>
      <c r="I331" s="45">
        <v>0</v>
      </c>
      <c r="J331" s="14">
        <v>150000000</v>
      </c>
      <c r="K331" s="14" t="s">
        <v>3458</v>
      </c>
      <c r="L331" s="46" t="s">
        <v>3471</v>
      </c>
      <c r="M331" s="14" t="s">
        <v>12072</v>
      </c>
      <c r="N331" s="14" t="s">
        <v>3833</v>
      </c>
      <c r="O331" s="14" t="s">
        <v>3486</v>
      </c>
      <c r="P331" s="14" t="s">
        <v>12071</v>
      </c>
      <c r="Q331" s="44" t="s">
        <v>8235</v>
      </c>
      <c r="R331" s="44" t="s">
        <v>8212</v>
      </c>
      <c r="S331" s="14">
        <v>0.3</v>
      </c>
      <c r="T331" s="5">
        <v>230477</v>
      </c>
      <c r="U331" s="5">
        <f t="shared" si="15"/>
        <v>69143.099999999991</v>
      </c>
      <c r="V331" s="47">
        <f t="shared" si="16"/>
        <v>77440.271999999997</v>
      </c>
      <c r="W331" s="48"/>
      <c r="X331" s="49">
        <v>2017</v>
      </c>
      <c r="Y331" s="50" t="s">
        <v>4944</v>
      </c>
      <c r="Z331" s="51">
        <f t="shared" si="17"/>
        <v>192.06416666666664</v>
      </c>
      <c r="AA331" s="16">
        <f t="shared" si="17"/>
        <v>215.11186666666666</v>
      </c>
    </row>
    <row r="332" spans="2:27" ht="20.25" x14ac:dyDescent="0.3">
      <c r="B332" s="43" t="s">
        <v>396</v>
      </c>
      <c r="C332" s="14" t="s">
        <v>4521</v>
      </c>
      <c r="D332" s="14" t="s">
        <v>4045</v>
      </c>
      <c r="E332" s="14" t="s">
        <v>7535</v>
      </c>
      <c r="F332" s="14" t="s">
        <v>4046</v>
      </c>
      <c r="G332" s="14" t="s">
        <v>5847</v>
      </c>
      <c r="H332" s="44" t="s">
        <v>3466</v>
      </c>
      <c r="I332" s="45">
        <v>0</v>
      </c>
      <c r="J332" s="14">
        <v>150000000</v>
      </c>
      <c r="K332" s="14" t="s">
        <v>3458</v>
      </c>
      <c r="L332" s="46" t="s">
        <v>3471</v>
      </c>
      <c r="M332" s="14" t="s">
        <v>12072</v>
      </c>
      <c r="N332" s="14" t="s">
        <v>3833</v>
      </c>
      <c r="O332" s="14" t="s">
        <v>3486</v>
      </c>
      <c r="P332" s="14" t="s">
        <v>12071</v>
      </c>
      <c r="Q332" s="44" t="s">
        <v>8235</v>
      </c>
      <c r="R332" s="44" t="s">
        <v>8212</v>
      </c>
      <c r="S332" s="14">
        <v>0.3</v>
      </c>
      <c r="T332" s="5">
        <v>230477</v>
      </c>
      <c r="U332" s="5">
        <f t="shared" si="15"/>
        <v>69143.099999999991</v>
      </c>
      <c r="V332" s="47">
        <f t="shared" si="16"/>
        <v>77440.271999999997</v>
      </c>
      <c r="W332" s="48"/>
      <c r="X332" s="49">
        <v>2017</v>
      </c>
      <c r="Y332" s="50" t="s">
        <v>4944</v>
      </c>
      <c r="Z332" s="51">
        <f t="shared" si="17"/>
        <v>192.06416666666664</v>
      </c>
      <c r="AA332" s="16">
        <f t="shared" si="17"/>
        <v>215.11186666666666</v>
      </c>
    </row>
    <row r="333" spans="2:27" ht="20.25" x14ac:dyDescent="0.3">
      <c r="B333" s="43" t="s">
        <v>397</v>
      </c>
      <c r="C333" s="14" t="s">
        <v>4521</v>
      </c>
      <c r="D333" s="14" t="s">
        <v>4047</v>
      </c>
      <c r="E333" s="14" t="s">
        <v>7535</v>
      </c>
      <c r="F333" s="14" t="s">
        <v>4048</v>
      </c>
      <c r="G333" s="14" t="s">
        <v>5848</v>
      </c>
      <c r="H333" s="44" t="s">
        <v>3466</v>
      </c>
      <c r="I333" s="45">
        <v>0</v>
      </c>
      <c r="J333" s="14">
        <v>150000000</v>
      </c>
      <c r="K333" s="14" t="s">
        <v>3458</v>
      </c>
      <c r="L333" s="46" t="s">
        <v>3471</v>
      </c>
      <c r="M333" s="14" t="s">
        <v>12072</v>
      </c>
      <c r="N333" s="14" t="s">
        <v>3833</v>
      </c>
      <c r="O333" s="14" t="s">
        <v>3486</v>
      </c>
      <c r="P333" s="14" t="s">
        <v>12071</v>
      </c>
      <c r="Q333" s="44" t="s">
        <v>8235</v>
      </c>
      <c r="R333" s="44" t="s">
        <v>8212</v>
      </c>
      <c r="S333" s="14">
        <v>0.3</v>
      </c>
      <c r="T333" s="5">
        <v>230477</v>
      </c>
      <c r="U333" s="5">
        <f t="shared" si="15"/>
        <v>69143.099999999991</v>
      </c>
      <c r="V333" s="47">
        <f t="shared" si="16"/>
        <v>77440.271999999997</v>
      </c>
      <c r="W333" s="48"/>
      <c r="X333" s="49">
        <v>2017</v>
      </c>
      <c r="Y333" s="50" t="s">
        <v>4944</v>
      </c>
      <c r="Z333" s="51">
        <f t="shared" si="17"/>
        <v>192.06416666666664</v>
      </c>
      <c r="AA333" s="16">
        <f t="shared" si="17"/>
        <v>215.11186666666666</v>
      </c>
    </row>
    <row r="334" spans="2:27" ht="20.25" x14ac:dyDescent="0.3">
      <c r="B334" s="43" t="s">
        <v>398</v>
      </c>
      <c r="C334" s="14" t="s">
        <v>4521</v>
      </c>
      <c r="D334" s="14" t="s">
        <v>4049</v>
      </c>
      <c r="E334" s="14" t="s">
        <v>7535</v>
      </c>
      <c r="F334" s="14" t="s">
        <v>4050</v>
      </c>
      <c r="G334" s="14" t="s">
        <v>5849</v>
      </c>
      <c r="H334" s="44" t="s">
        <v>3466</v>
      </c>
      <c r="I334" s="45">
        <v>0</v>
      </c>
      <c r="J334" s="14">
        <v>150000000</v>
      </c>
      <c r="K334" s="14" t="s">
        <v>3458</v>
      </c>
      <c r="L334" s="46" t="s">
        <v>3471</v>
      </c>
      <c r="M334" s="14" t="s">
        <v>12072</v>
      </c>
      <c r="N334" s="14" t="s">
        <v>3833</v>
      </c>
      <c r="O334" s="14" t="s">
        <v>3486</v>
      </c>
      <c r="P334" s="14" t="s">
        <v>12071</v>
      </c>
      <c r="Q334" s="44" t="s">
        <v>8235</v>
      </c>
      <c r="R334" s="44" t="s">
        <v>8212</v>
      </c>
      <c r="S334" s="14">
        <v>0.3</v>
      </c>
      <c r="T334" s="5">
        <v>230477</v>
      </c>
      <c r="U334" s="5">
        <f t="shared" si="15"/>
        <v>69143.099999999991</v>
      </c>
      <c r="V334" s="47">
        <f t="shared" si="16"/>
        <v>77440.271999999997</v>
      </c>
      <c r="W334" s="48"/>
      <c r="X334" s="49">
        <v>2017</v>
      </c>
      <c r="Y334" s="50" t="s">
        <v>4944</v>
      </c>
      <c r="Z334" s="51">
        <f t="shared" si="17"/>
        <v>192.06416666666664</v>
      </c>
      <c r="AA334" s="16">
        <f t="shared" si="17"/>
        <v>215.11186666666666</v>
      </c>
    </row>
    <row r="335" spans="2:27" ht="20.25" x14ac:dyDescent="0.3">
      <c r="B335" s="43" t="s">
        <v>399</v>
      </c>
      <c r="C335" s="14" t="s">
        <v>4521</v>
      </c>
      <c r="D335" s="14" t="s">
        <v>4051</v>
      </c>
      <c r="E335" s="14" t="s">
        <v>7535</v>
      </c>
      <c r="F335" s="14" t="s">
        <v>4052</v>
      </c>
      <c r="G335" s="14" t="s">
        <v>5850</v>
      </c>
      <c r="H335" s="44" t="s">
        <v>3466</v>
      </c>
      <c r="I335" s="45">
        <v>0</v>
      </c>
      <c r="J335" s="14">
        <v>150000000</v>
      </c>
      <c r="K335" s="14" t="s">
        <v>3458</v>
      </c>
      <c r="L335" s="46" t="s">
        <v>3471</v>
      </c>
      <c r="M335" s="14" t="s">
        <v>12072</v>
      </c>
      <c r="N335" s="14" t="s">
        <v>3833</v>
      </c>
      <c r="O335" s="14" t="s">
        <v>3486</v>
      </c>
      <c r="P335" s="14" t="s">
        <v>12071</v>
      </c>
      <c r="Q335" s="44" t="s">
        <v>8235</v>
      </c>
      <c r="R335" s="44" t="s">
        <v>8212</v>
      </c>
      <c r="S335" s="14">
        <v>0.3</v>
      </c>
      <c r="T335" s="5">
        <v>230476.97671546511</v>
      </c>
      <c r="U335" s="5">
        <f t="shared" si="15"/>
        <v>69143.093014639526</v>
      </c>
      <c r="V335" s="47">
        <f t="shared" si="16"/>
        <v>77440.264176396275</v>
      </c>
      <c r="W335" s="48"/>
      <c r="X335" s="49">
        <v>2017</v>
      </c>
      <c r="Y335" s="50" t="s">
        <v>4944</v>
      </c>
      <c r="Z335" s="51">
        <f t="shared" si="17"/>
        <v>192.06414726288756</v>
      </c>
      <c r="AA335" s="16">
        <f t="shared" si="17"/>
        <v>215.11184493443409</v>
      </c>
    </row>
    <row r="336" spans="2:27" ht="20.25" x14ac:dyDescent="0.3">
      <c r="B336" s="43" t="s">
        <v>400</v>
      </c>
      <c r="C336" s="14" t="s">
        <v>4521</v>
      </c>
      <c r="D336" s="14" t="s">
        <v>4053</v>
      </c>
      <c r="E336" s="14" t="s">
        <v>4054</v>
      </c>
      <c r="F336" s="14" t="s">
        <v>4055</v>
      </c>
      <c r="G336" s="14" t="s">
        <v>5851</v>
      </c>
      <c r="H336" s="44" t="s">
        <v>3466</v>
      </c>
      <c r="I336" s="45">
        <v>0</v>
      </c>
      <c r="J336" s="14">
        <v>150000000</v>
      </c>
      <c r="K336" s="14" t="s">
        <v>3458</v>
      </c>
      <c r="L336" s="46" t="s">
        <v>3471</v>
      </c>
      <c r="M336" s="14" t="s">
        <v>12072</v>
      </c>
      <c r="N336" s="14" t="s">
        <v>3833</v>
      </c>
      <c r="O336" s="14" t="s">
        <v>3486</v>
      </c>
      <c r="P336" s="14" t="s">
        <v>12071</v>
      </c>
      <c r="Q336" s="44" t="s">
        <v>8226</v>
      </c>
      <c r="R336" s="44" t="s">
        <v>8205</v>
      </c>
      <c r="S336" s="14">
        <v>500</v>
      </c>
      <c r="T336" s="5">
        <v>2076</v>
      </c>
      <c r="U336" s="5">
        <f t="shared" si="15"/>
        <v>1038000</v>
      </c>
      <c r="V336" s="47">
        <f t="shared" si="16"/>
        <v>1162560</v>
      </c>
      <c r="W336" s="48"/>
      <c r="X336" s="49">
        <v>2017</v>
      </c>
      <c r="Y336" s="50" t="s">
        <v>4944</v>
      </c>
      <c r="Z336" s="51">
        <f t="shared" si="17"/>
        <v>2883.3333333333335</v>
      </c>
      <c r="AA336" s="16">
        <f t="shared" si="17"/>
        <v>3229.3333333333335</v>
      </c>
    </row>
    <row r="337" spans="2:27" ht="20.25" x14ac:dyDescent="0.3">
      <c r="B337" s="43" t="s">
        <v>401</v>
      </c>
      <c r="C337" s="14" t="s">
        <v>4521</v>
      </c>
      <c r="D337" s="14" t="s">
        <v>4056</v>
      </c>
      <c r="E337" s="14" t="s">
        <v>4054</v>
      </c>
      <c r="F337" s="14" t="s">
        <v>4057</v>
      </c>
      <c r="G337" s="14" t="s">
        <v>5852</v>
      </c>
      <c r="H337" s="44" t="s">
        <v>3466</v>
      </c>
      <c r="I337" s="45">
        <v>0</v>
      </c>
      <c r="J337" s="14">
        <v>150000000</v>
      </c>
      <c r="K337" s="14" t="s">
        <v>3458</v>
      </c>
      <c r="L337" s="46" t="s">
        <v>3471</v>
      </c>
      <c r="M337" s="14" t="s">
        <v>12072</v>
      </c>
      <c r="N337" s="14" t="s">
        <v>3833</v>
      </c>
      <c r="O337" s="14" t="s">
        <v>3486</v>
      </c>
      <c r="P337" s="14" t="s">
        <v>12071</v>
      </c>
      <c r="Q337" s="44" t="s">
        <v>8226</v>
      </c>
      <c r="R337" s="44" t="s">
        <v>8205</v>
      </c>
      <c r="S337" s="14">
        <v>350</v>
      </c>
      <c r="T337" s="5">
        <v>2076</v>
      </c>
      <c r="U337" s="5">
        <f t="shared" si="15"/>
        <v>726600</v>
      </c>
      <c r="V337" s="47">
        <f t="shared" si="16"/>
        <v>813792.00000000012</v>
      </c>
      <c r="W337" s="48"/>
      <c r="X337" s="49">
        <v>2017</v>
      </c>
      <c r="Y337" s="50" t="s">
        <v>4944</v>
      </c>
      <c r="Z337" s="51">
        <f t="shared" si="17"/>
        <v>2018.3333333333333</v>
      </c>
      <c r="AA337" s="16">
        <f t="shared" si="17"/>
        <v>2260.5333333333338</v>
      </c>
    </row>
    <row r="338" spans="2:27" ht="20.25" x14ac:dyDescent="0.3">
      <c r="B338" s="43" t="s">
        <v>402</v>
      </c>
      <c r="C338" s="14" t="s">
        <v>4521</v>
      </c>
      <c r="D338" s="14" t="s">
        <v>4058</v>
      </c>
      <c r="E338" s="14" t="s">
        <v>4054</v>
      </c>
      <c r="F338" s="14" t="s">
        <v>4059</v>
      </c>
      <c r="G338" s="14" t="s">
        <v>5853</v>
      </c>
      <c r="H338" s="44" t="s">
        <v>3466</v>
      </c>
      <c r="I338" s="45">
        <v>0</v>
      </c>
      <c r="J338" s="14">
        <v>150000000</v>
      </c>
      <c r="K338" s="14" t="s">
        <v>3458</v>
      </c>
      <c r="L338" s="46" t="s">
        <v>3471</v>
      </c>
      <c r="M338" s="14" t="s">
        <v>12072</v>
      </c>
      <c r="N338" s="14" t="s">
        <v>3833</v>
      </c>
      <c r="O338" s="14" t="s">
        <v>3486</v>
      </c>
      <c r="P338" s="14" t="s">
        <v>12071</v>
      </c>
      <c r="Q338" s="44" t="s">
        <v>8226</v>
      </c>
      <c r="R338" s="44" t="s">
        <v>8205</v>
      </c>
      <c r="S338" s="14">
        <v>20</v>
      </c>
      <c r="T338" s="5">
        <v>2076</v>
      </c>
      <c r="U338" s="5">
        <f t="shared" si="15"/>
        <v>41520</v>
      </c>
      <c r="V338" s="47">
        <f t="shared" si="16"/>
        <v>46502.400000000001</v>
      </c>
      <c r="W338" s="48"/>
      <c r="X338" s="49">
        <v>2017</v>
      </c>
      <c r="Y338" s="50" t="s">
        <v>4944</v>
      </c>
      <c r="Z338" s="51">
        <f t="shared" si="17"/>
        <v>115.33333333333333</v>
      </c>
      <c r="AA338" s="16">
        <f t="shared" si="17"/>
        <v>129.17333333333335</v>
      </c>
    </row>
    <row r="339" spans="2:27" ht="20.25" x14ac:dyDescent="0.3">
      <c r="B339" s="43" t="s">
        <v>403</v>
      </c>
      <c r="C339" s="14" t="s">
        <v>4521</v>
      </c>
      <c r="D339" s="14" t="s">
        <v>4060</v>
      </c>
      <c r="E339" s="14" t="s">
        <v>4061</v>
      </c>
      <c r="F339" s="14" t="s">
        <v>4062</v>
      </c>
      <c r="G339" s="14" t="s">
        <v>5854</v>
      </c>
      <c r="H339" s="44" t="s">
        <v>3466</v>
      </c>
      <c r="I339" s="45">
        <v>0</v>
      </c>
      <c r="J339" s="14">
        <v>150000000</v>
      </c>
      <c r="K339" s="14" t="s">
        <v>3458</v>
      </c>
      <c r="L339" s="46" t="s">
        <v>3471</v>
      </c>
      <c r="M339" s="14" t="s">
        <v>12072</v>
      </c>
      <c r="N339" s="14" t="s">
        <v>3833</v>
      </c>
      <c r="O339" s="14" t="s">
        <v>3486</v>
      </c>
      <c r="P339" s="14" t="s">
        <v>12071</v>
      </c>
      <c r="Q339" s="44" t="s">
        <v>8226</v>
      </c>
      <c r="R339" s="44" t="s">
        <v>8205</v>
      </c>
      <c r="S339" s="14">
        <v>10</v>
      </c>
      <c r="T339" s="5">
        <v>2076</v>
      </c>
      <c r="U339" s="5">
        <f t="shared" si="15"/>
        <v>20760</v>
      </c>
      <c r="V339" s="47">
        <f t="shared" si="16"/>
        <v>23251.200000000001</v>
      </c>
      <c r="W339" s="48"/>
      <c r="X339" s="49">
        <v>2017</v>
      </c>
      <c r="Y339" s="50" t="s">
        <v>4944</v>
      </c>
      <c r="Z339" s="51">
        <f t="shared" si="17"/>
        <v>57.666666666666664</v>
      </c>
      <c r="AA339" s="16">
        <f t="shared" si="17"/>
        <v>64.586666666666673</v>
      </c>
    </row>
    <row r="340" spans="2:27" ht="20.25" x14ac:dyDescent="0.3">
      <c r="B340" s="43" t="s">
        <v>404</v>
      </c>
      <c r="C340" s="14" t="s">
        <v>4521</v>
      </c>
      <c r="D340" s="14" t="s">
        <v>4063</v>
      </c>
      <c r="E340" s="14" t="s">
        <v>4064</v>
      </c>
      <c r="F340" s="14" t="s">
        <v>4065</v>
      </c>
      <c r="G340" s="14" t="s">
        <v>5855</v>
      </c>
      <c r="H340" s="44" t="s">
        <v>3466</v>
      </c>
      <c r="I340" s="45">
        <v>0</v>
      </c>
      <c r="J340" s="14">
        <v>150000000</v>
      </c>
      <c r="K340" s="14" t="s">
        <v>3458</v>
      </c>
      <c r="L340" s="46" t="s">
        <v>3471</v>
      </c>
      <c r="M340" s="14" t="s">
        <v>12072</v>
      </c>
      <c r="N340" s="14" t="s">
        <v>3833</v>
      </c>
      <c r="O340" s="14" t="s">
        <v>3486</v>
      </c>
      <c r="P340" s="14" t="s">
        <v>12071</v>
      </c>
      <c r="Q340" s="44" t="s">
        <v>8226</v>
      </c>
      <c r="R340" s="44" t="s">
        <v>8205</v>
      </c>
      <c r="S340" s="14">
        <v>450</v>
      </c>
      <c r="T340" s="5">
        <v>1813.75</v>
      </c>
      <c r="U340" s="5">
        <f t="shared" si="15"/>
        <v>816187.5</v>
      </c>
      <c r="V340" s="47">
        <f t="shared" si="16"/>
        <v>914130.00000000012</v>
      </c>
      <c r="W340" s="48"/>
      <c r="X340" s="49">
        <v>2017</v>
      </c>
      <c r="Y340" s="50" t="s">
        <v>4944</v>
      </c>
      <c r="Z340" s="51">
        <f t="shared" si="17"/>
        <v>2267.1875</v>
      </c>
      <c r="AA340" s="16">
        <f t="shared" si="17"/>
        <v>2539.2500000000005</v>
      </c>
    </row>
    <row r="341" spans="2:27" ht="20.25" x14ac:dyDescent="0.3">
      <c r="B341" s="43" t="s">
        <v>405</v>
      </c>
      <c r="C341" s="14" t="s">
        <v>4521</v>
      </c>
      <c r="D341" s="14" t="s">
        <v>4063</v>
      </c>
      <c r="E341" s="14" t="s">
        <v>4064</v>
      </c>
      <c r="F341" s="14" t="s">
        <v>4065</v>
      </c>
      <c r="G341" s="14" t="s">
        <v>5856</v>
      </c>
      <c r="H341" s="44" t="s">
        <v>3466</v>
      </c>
      <c r="I341" s="45">
        <v>0</v>
      </c>
      <c r="J341" s="14">
        <v>150000000</v>
      </c>
      <c r="K341" s="14" t="s">
        <v>3458</v>
      </c>
      <c r="L341" s="46" t="s">
        <v>3471</v>
      </c>
      <c r="M341" s="14" t="s">
        <v>12072</v>
      </c>
      <c r="N341" s="14" t="s">
        <v>3833</v>
      </c>
      <c r="O341" s="14" t="s">
        <v>3486</v>
      </c>
      <c r="P341" s="14" t="s">
        <v>12071</v>
      </c>
      <c r="Q341" s="44" t="s">
        <v>8226</v>
      </c>
      <c r="R341" s="44" t="s">
        <v>8205</v>
      </c>
      <c r="S341" s="14">
        <v>450</v>
      </c>
      <c r="T341" s="5">
        <v>1813.75</v>
      </c>
      <c r="U341" s="5">
        <f t="shared" si="15"/>
        <v>816187.5</v>
      </c>
      <c r="V341" s="47">
        <f t="shared" si="16"/>
        <v>914130.00000000012</v>
      </c>
      <c r="W341" s="48"/>
      <c r="X341" s="49">
        <v>2017</v>
      </c>
      <c r="Y341" s="50" t="s">
        <v>4944</v>
      </c>
      <c r="Z341" s="51">
        <f t="shared" si="17"/>
        <v>2267.1875</v>
      </c>
      <c r="AA341" s="16">
        <f t="shared" si="17"/>
        <v>2539.2500000000005</v>
      </c>
    </row>
    <row r="342" spans="2:27" ht="20.25" x14ac:dyDescent="0.3">
      <c r="B342" s="43" t="s">
        <v>406</v>
      </c>
      <c r="C342" s="14" t="s">
        <v>4521</v>
      </c>
      <c r="D342" s="14" t="s">
        <v>3862</v>
      </c>
      <c r="E342" s="14" t="s">
        <v>3781</v>
      </c>
      <c r="F342" s="14" t="s">
        <v>3863</v>
      </c>
      <c r="G342" s="14" t="s">
        <v>5857</v>
      </c>
      <c r="H342" s="44" t="s">
        <v>3466</v>
      </c>
      <c r="I342" s="45">
        <v>0</v>
      </c>
      <c r="J342" s="14">
        <v>150000000</v>
      </c>
      <c r="K342" s="14" t="s">
        <v>3458</v>
      </c>
      <c r="L342" s="46" t="s">
        <v>3471</v>
      </c>
      <c r="M342" s="14" t="s">
        <v>12072</v>
      </c>
      <c r="N342" s="14" t="s">
        <v>3833</v>
      </c>
      <c r="O342" s="14" t="s">
        <v>3486</v>
      </c>
      <c r="P342" s="14" t="s">
        <v>12071</v>
      </c>
      <c r="Q342" s="44" t="s">
        <v>8224</v>
      </c>
      <c r="R342" s="44" t="s">
        <v>8203</v>
      </c>
      <c r="S342" s="14">
        <v>3</v>
      </c>
      <c r="T342" s="5">
        <v>153000</v>
      </c>
      <c r="U342" s="5">
        <f t="shared" si="15"/>
        <v>459000</v>
      </c>
      <c r="V342" s="47">
        <f t="shared" si="16"/>
        <v>514080.00000000006</v>
      </c>
      <c r="W342" s="48"/>
      <c r="X342" s="49">
        <v>2017</v>
      </c>
      <c r="Y342" s="50" t="s">
        <v>4944</v>
      </c>
      <c r="Z342" s="51">
        <f t="shared" si="17"/>
        <v>1275</v>
      </c>
      <c r="AA342" s="16">
        <f t="shared" si="17"/>
        <v>1428.0000000000002</v>
      </c>
    </row>
    <row r="343" spans="2:27" ht="20.25" x14ac:dyDescent="0.3">
      <c r="B343" s="43" t="s">
        <v>407</v>
      </c>
      <c r="C343" s="14" t="s">
        <v>4521</v>
      </c>
      <c r="D343" s="14" t="s">
        <v>3862</v>
      </c>
      <c r="E343" s="14" t="s">
        <v>3781</v>
      </c>
      <c r="F343" s="14" t="s">
        <v>3863</v>
      </c>
      <c r="G343" s="14" t="s">
        <v>5858</v>
      </c>
      <c r="H343" s="44" t="s">
        <v>3466</v>
      </c>
      <c r="I343" s="45">
        <v>0</v>
      </c>
      <c r="J343" s="14">
        <v>150000000</v>
      </c>
      <c r="K343" s="14" t="s">
        <v>3458</v>
      </c>
      <c r="L343" s="46" t="s">
        <v>3471</v>
      </c>
      <c r="M343" s="14" t="s">
        <v>12072</v>
      </c>
      <c r="N343" s="14" t="s">
        <v>3833</v>
      </c>
      <c r="O343" s="14" t="s">
        <v>3486</v>
      </c>
      <c r="P343" s="14" t="s">
        <v>12071</v>
      </c>
      <c r="Q343" s="44" t="s">
        <v>8224</v>
      </c>
      <c r="R343" s="44" t="s">
        <v>8203</v>
      </c>
      <c r="S343" s="14">
        <v>2</v>
      </c>
      <c r="T343" s="5">
        <v>138000</v>
      </c>
      <c r="U343" s="5">
        <f t="shared" si="15"/>
        <v>276000</v>
      </c>
      <c r="V343" s="47">
        <f t="shared" si="16"/>
        <v>309120.00000000006</v>
      </c>
      <c r="W343" s="48"/>
      <c r="X343" s="49">
        <v>2017</v>
      </c>
      <c r="Y343" s="50" t="s">
        <v>4944</v>
      </c>
      <c r="Z343" s="51">
        <f t="shared" si="17"/>
        <v>766.66666666666663</v>
      </c>
      <c r="AA343" s="16">
        <f t="shared" si="17"/>
        <v>858.66666666666686</v>
      </c>
    </row>
    <row r="344" spans="2:27" ht="20.25" x14ac:dyDescent="0.3">
      <c r="B344" s="43" t="s">
        <v>408</v>
      </c>
      <c r="C344" s="14" t="s">
        <v>4521</v>
      </c>
      <c r="D344" s="14" t="s">
        <v>3862</v>
      </c>
      <c r="E344" s="14" t="s">
        <v>3781</v>
      </c>
      <c r="F344" s="14" t="s">
        <v>3863</v>
      </c>
      <c r="G344" s="14" t="s">
        <v>5859</v>
      </c>
      <c r="H344" s="44" t="s">
        <v>3466</v>
      </c>
      <c r="I344" s="45">
        <v>0</v>
      </c>
      <c r="J344" s="14">
        <v>150000000</v>
      </c>
      <c r="K344" s="14" t="s">
        <v>3458</v>
      </c>
      <c r="L344" s="46" t="s">
        <v>3471</v>
      </c>
      <c r="M344" s="14" t="s">
        <v>12072</v>
      </c>
      <c r="N344" s="14" t="s">
        <v>3833</v>
      </c>
      <c r="O344" s="14" t="s">
        <v>3486</v>
      </c>
      <c r="P344" s="14" t="s">
        <v>12071</v>
      </c>
      <c r="Q344" s="44" t="s">
        <v>8224</v>
      </c>
      <c r="R344" s="44" t="s">
        <v>8203</v>
      </c>
      <c r="S344" s="14">
        <v>2</v>
      </c>
      <c r="T344" s="5">
        <v>238380</v>
      </c>
      <c r="U344" s="5">
        <f t="shared" si="15"/>
        <v>476760</v>
      </c>
      <c r="V344" s="47">
        <f t="shared" si="16"/>
        <v>533971.20000000007</v>
      </c>
      <c r="W344" s="48"/>
      <c r="X344" s="49">
        <v>2017</v>
      </c>
      <c r="Y344" s="50" t="s">
        <v>4944</v>
      </c>
      <c r="Z344" s="51">
        <f t="shared" si="17"/>
        <v>1324.3333333333333</v>
      </c>
      <c r="AA344" s="16">
        <f t="shared" si="17"/>
        <v>1483.2533333333336</v>
      </c>
    </row>
    <row r="345" spans="2:27" ht="20.25" x14ac:dyDescent="0.3">
      <c r="B345" s="43" t="s">
        <v>409</v>
      </c>
      <c r="C345" s="14" t="s">
        <v>4521</v>
      </c>
      <c r="D345" s="14" t="s">
        <v>4066</v>
      </c>
      <c r="E345" s="14" t="s">
        <v>4067</v>
      </c>
      <c r="F345" s="14" t="s">
        <v>4068</v>
      </c>
      <c r="G345" s="14" t="s">
        <v>5860</v>
      </c>
      <c r="H345" s="44" t="s">
        <v>3466</v>
      </c>
      <c r="I345" s="45">
        <v>0</v>
      </c>
      <c r="J345" s="14">
        <v>150000000</v>
      </c>
      <c r="K345" s="14" t="s">
        <v>3458</v>
      </c>
      <c r="L345" s="46" t="s">
        <v>3471</v>
      </c>
      <c r="M345" s="14" t="s">
        <v>12072</v>
      </c>
      <c r="N345" s="14" t="s">
        <v>3833</v>
      </c>
      <c r="O345" s="14" t="s">
        <v>3486</v>
      </c>
      <c r="P345" s="14" t="s">
        <v>12071</v>
      </c>
      <c r="Q345" s="44" t="s">
        <v>8226</v>
      </c>
      <c r="R345" s="44" t="s">
        <v>8205</v>
      </c>
      <c r="S345" s="14">
        <v>623</v>
      </c>
      <c r="T345" s="5">
        <v>315</v>
      </c>
      <c r="U345" s="5">
        <f t="shared" si="15"/>
        <v>196245</v>
      </c>
      <c r="V345" s="47">
        <f t="shared" si="16"/>
        <v>219794.40000000002</v>
      </c>
      <c r="W345" s="48"/>
      <c r="X345" s="49">
        <v>2017</v>
      </c>
      <c r="Y345" s="50" t="s">
        <v>4944</v>
      </c>
      <c r="Z345" s="51">
        <f t="shared" si="17"/>
        <v>545.125</v>
      </c>
      <c r="AA345" s="16">
        <f t="shared" si="17"/>
        <v>610.54000000000008</v>
      </c>
    </row>
    <row r="346" spans="2:27" ht="20.25" x14ac:dyDescent="0.3">
      <c r="B346" s="43" t="s">
        <v>410</v>
      </c>
      <c r="C346" s="14" t="s">
        <v>4521</v>
      </c>
      <c r="D346" s="14" t="s">
        <v>4069</v>
      </c>
      <c r="E346" s="14" t="s">
        <v>4070</v>
      </c>
      <c r="F346" s="14" t="s">
        <v>4071</v>
      </c>
      <c r="G346" s="14" t="s">
        <v>5861</v>
      </c>
      <c r="H346" s="44" t="s">
        <v>3466</v>
      </c>
      <c r="I346" s="45">
        <v>0</v>
      </c>
      <c r="J346" s="14">
        <v>150000000</v>
      </c>
      <c r="K346" s="14" t="s">
        <v>3458</v>
      </c>
      <c r="L346" s="46" t="s">
        <v>3471</v>
      </c>
      <c r="M346" s="14" t="s">
        <v>12072</v>
      </c>
      <c r="N346" s="14" t="s">
        <v>3833</v>
      </c>
      <c r="O346" s="14" t="s">
        <v>3486</v>
      </c>
      <c r="P346" s="14" t="s">
        <v>12071</v>
      </c>
      <c r="Q346" s="44" t="s">
        <v>8226</v>
      </c>
      <c r="R346" s="44" t="s">
        <v>8205</v>
      </c>
      <c r="S346" s="14">
        <v>30</v>
      </c>
      <c r="T346" s="5">
        <v>1619</v>
      </c>
      <c r="U346" s="5">
        <f t="shared" si="15"/>
        <v>48570</v>
      </c>
      <c r="V346" s="47">
        <f t="shared" si="16"/>
        <v>54398.400000000009</v>
      </c>
      <c r="W346" s="48"/>
      <c r="X346" s="49">
        <v>2017</v>
      </c>
      <c r="Y346" s="50" t="s">
        <v>4944</v>
      </c>
      <c r="Z346" s="51">
        <f t="shared" si="17"/>
        <v>134.91666666666666</v>
      </c>
      <c r="AA346" s="16">
        <f t="shared" si="17"/>
        <v>151.10666666666668</v>
      </c>
    </row>
    <row r="347" spans="2:27" ht="20.25" x14ac:dyDescent="0.3">
      <c r="B347" s="43" t="s">
        <v>411</v>
      </c>
      <c r="C347" s="14" t="s">
        <v>4521</v>
      </c>
      <c r="D347" s="14" t="s">
        <v>4072</v>
      </c>
      <c r="E347" s="14" t="s">
        <v>4070</v>
      </c>
      <c r="F347" s="14" t="s">
        <v>4073</v>
      </c>
      <c r="G347" s="14" t="s">
        <v>5862</v>
      </c>
      <c r="H347" s="44" t="s">
        <v>3466</v>
      </c>
      <c r="I347" s="45">
        <v>0</v>
      </c>
      <c r="J347" s="14">
        <v>150000000</v>
      </c>
      <c r="K347" s="14" t="s">
        <v>3458</v>
      </c>
      <c r="L347" s="46" t="s">
        <v>3471</v>
      </c>
      <c r="M347" s="14" t="s">
        <v>12072</v>
      </c>
      <c r="N347" s="14" t="s">
        <v>3833</v>
      </c>
      <c r="O347" s="14" t="s">
        <v>3486</v>
      </c>
      <c r="P347" s="14" t="s">
        <v>12071</v>
      </c>
      <c r="Q347" s="44" t="s">
        <v>8226</v>
      </c>
      <c r="R347" s="44" t="s">
        <v>8205</v>
      </c>
      <c r="S347" s="14">
        <v>20</v>
      </c>
      <c r="T347" s="5">
        <v>1619</v>
      </c>
      <c r="U347" s="5">
        <f t="shared" si="15"/>
        <v>32380</v>
      </c>
      <c r="V347" s="47">
        <f t="shared" si="16"/>
        <v>36265.600000000006</v>
      </c>
      <c r="W347" s="48"/>
      <c r="X347" s="49">
        <v>2017</v>
      </c>
      <c r="Y347" s="50" t="s">
        <v>4944</v>
      </c>
      <c r="Z347" s="51">
        <f t="shared" si="17"/>
        <v>89.944444444444443</v>
      </c>
      <c r="AA347" s="16">
        <f t="shared" si="17"/>
        <v>100.73777777777779</v>
      </c>
    </row>
    <row r="348" spans="2:27" ht="20.25" x14ac:dyDescent="0.3">
      <c r="B348" s="43" t="s">
        <v>412</v>
      </c>
      <c r="C348" s="14" t="s">
        <v>4521</v>
      </c>
      <c r="D348" s="14" t="s">
        <v>4074</v>
      </c>
      <c r="E348" s="14" t="s">
        <v>4075</v>
      </c>
      <c r="F348" s="14" t="s">
        <v>4076</v>
      </c>
      <c r="G348" s="14" t="s">
        <v>5863</v>
      </c>
      <c r="H348" s="44" t="s">
        <v>3466</v>
      </c>
      <c r="I348" s="45">
        <v>0</v>
      </c>
      <c r="J348" s="14">
        <v>150000000</v>
      </c>
      <c r="K348" s="14" t="s">
        <v>3458</v>
      </c>
      <c r="L348" s="46" t="s">
        <v>3471</v>
      </c>
      <c r="M348" s="14" t="s">
        <v>12072</v>
      </c>
      <c r="N348" s="14" t="s">
        <v>3833</v>
      </c>
      <c r="O348" s="14" t="s">
        <v>3486</v>
      </c>
      <c r="P348" s="14" t="s">
        <v>12071</v>
      </c>
      <c r="Q348" s="44" t="s">
        <v>8226</v>
      </c>
      <c r="R348" s="44" t="s">
        <v>8205</v>
      </c>
      <c r="S348" s="14">
        <v>50</v>
      </c>
      <c r="T348" s="5">
        <v>1619</v>
      </c>
      <c r="U348" s="5">
        <f t="shared" si="15"/>
        <v>80950</v>
      </c>
      <c r="V348" s="47">
        <f t="shared" si="16"/>
        <v>90664.000000000015</v>
      </c>
      <c r="W348" s="48"/>
      <c r="X348" s="49">
        <v>2017</v>
      </c>
      <c r="Y348" s="50" t="s">
        <v>4944</v>
      </c>
      <c r="Z348" s="51">
        <f t="shared" si="17"/>
        <v>224.86111111111111</v>
      </c>
      <c r="AA348" s="16">
        <f t="shared" si="17"/>
        <v>251.84444444444449</v>
      </c>
    </row>
    <row r="349" spans="2:27" ht="20.25" x14ac:dyDescent="0.3">
      <c r="B349" s="43" t="s">
        <v>413</v>
      </c>
      <c r="C349" s="14" t="s">
        <v>4521</v>
      </c>
      <c r="D349" s="14" t="s">
        <v>4077</v>
      </c>
      <c r="E349" s="14" t="s">
        <v>3960</v>
      </c>
      <c r="F349" s="14" t="s">
        <v>4078</v>
      </c>
      <c r="G349" s="14" t="s">
        <v>5864</v>
      </c>
      <c r="H349" s="44" t="s">
        <v>3466</v>
      </c>
      <c r="I349" s="45">
        <v>0</v>
      </c>
      <c r="J349" s="14">
        <v>150000000</v>
      </c>
      <c r="K349" s="14" t="s">
        <v>3458</v>
      </c>
      <c r="L349" s="46" t="s">
        <v>3471</v>
      </c>
      <c r="M349" s="14" t="s">
        <v>12072</v>
      </c>
      <c r="N349" s="14" t="s">
        <v>3833</v>
      </c>
      <c r="O349" s="14" t="s">
        <v>3486</v>
      </c>
      <c r="P349" s="14" t="s">
        <v>12071</v>
      </c>
      <c r="Q349" s="44" t="s">
        <v>8226</v>
      </c>
      <c r="R349" s="44" t="s">
        <v>8205</v>
      </c>
      <c r="S349" s="14">
        <v>30</v>
      </c>
      <c r="T349" s="5">
        <v>1619</v>
      </c>
      <c r="U349" s="5">
        <f t="shared" si="15"/>
        <v>48570</v>
      </c>
      <c r="V349" s="47">
        <f t="shared" si="16"/>
        <v>54398.400000000009</v>
      </c>
      <c r="W349" s="48"/>
      <c r="X349" s="49">
        <v>2017</v>
      </c>
      <c r="Y349" s="50" t="s">
        <v>4944</v>
      </c>
      <c r="Z349" s="51">
        <f t="shared" si="17"/>
        <v>134.91666666666666</v>
      </c>
      <c r="AA349" s="16">
        <f t="shared" si="17"/>
        <v>151.10666666666668</v>
      </c>
    </row>
    <row r="350" spans="2:27" ht="20.25" x14ac:dyDescent="0.3">
      <c r="B350" s="43" t="s">
        <v>414</v>
      </c>
      <c r="C350" s="14" t="s">
        <v>4521</v>
      </c>
      <c r="D350" s="14" t="s">
        <v>4079</v>
      </c>
      <c r="E350" s="14" t="s">
        <v>3960</v>
      </c>
      <c r="F350" s="14" t="s">
        <v>4080</v>
      </c>
      <c r="G350" s="14" t="s">
        <v>5865</v>
      </c>
      <c r="H350" s="44" t="s">
        <v>3466</v>
      </c>
      <c r="I350" s="45">
        <v>0</v>
      </c>
      <c r="J350" s="14">
        <v>150000000</v>
      </c>
      <c r="K350" s="14" t="s">
        <v>3458</v>
      </c>
      <c r="L350" s="46" t="s">
        <v>3471</v>
      </c>
      <c r="M350" s="14" t="s">
        <v>12072</v>
      </c>
      <c r="N350" s="14" t="s">
        <v>3833</v>
      </c>
      <c r="O350" s="14" t="s">
        <v>3486</v>
      </c>
      <c r="P350" s="14" t="s">
        <v>12071</v>
      </c>
      <c r="Q350" s="44" t="s">
        <v>8226</v>
      </c>
      <c r="R350" s="44" t="s">
        <v>8205</v>
      </c>
      <c r="S350" s="14">
        <v>10</v>
      </c>
      <c r="T350" s="5">
        <v>1619</v>
      </c>
      <c r="U350" s="5">
        <f t="shared" si="15"/>
        <v>16190</v>
      </c>
      <c r="V350" s="47">
        <f t="shared" si="16"/>
        <v>18132.800000000003</v>
      </c>
      <c r="W350" s="48"/>
      <c r="X350" s="49">
        <v>2017</v>
      </c>
      <c r="Y350" s="50" t="s">
        <v>4944</v>
      </c>
      <c r="Z350" s="51">
        <f t="shared" si="17"/>
        <v>44.972222222222221</v>
      </c>
      <c r="AA350" s="16">
        <f t="shared" si="17"/>
        <v>50.368888888888897</v>
      </c>
    </row>
    <row r="351" spans="2:27" ht="20.25" x14ac:dyDescent="0.3">
      <c r="B351" s="43" t="s">
        <v>415</v>
      </c>
      <c r="C351" s="14" t="s">
        <v>4521</v>
      </c>
      <c r="D351" s="14" t="s">
        <v>4081</v>
      </c>
      <c r="E351" s="14" t="s">
        <v>4082</v>
      </c>
      <c r="F351" s="14" t="s">
        <v>4083</v>
      </c>
      <c r="G351" s="14" t="s">
        <v>5866</v>
      </c>
      <c r="H351" s="44" t="s">
        <v>3466</v>
      </c>
      <c r="I351" s="45">
        <v>0</v>
      </c>
      <c r="J351" s="14">
        <v>150000000</v>
      </c>
      <c r="K351" s="14" t="s">
        <v>3458</v>
      </c>
      <c r="L351" s="46" t="s">
        <v>3471</v>
      </c>
      <c r="M351" s="14" t="s">
        <v>12072</v>
      </c>
      <c r="N351" s="14" t="s">
        <v>3833</v>
      </c>
      <c r="O351" s="14" t="s">
        <v>3486</v>
      </c>
      <c r="P351" s="14" t="s">
        <v>12071</v>
      </c>
      <c r="Q351" s="44" t="s">
        <v>8224</v>
      </c>
      <c r="R351" s="44" t="s">
        <v>8203</v>
      </c>
      <c r="S351" s="14">
        <v>6</v>
      </c>
      <c r="T351" s="5">
        <v>6321</v>
      </c>
      <c r="U351" s="5">
        <f t="shared" si="15"/>
        <v>37926</v>
      </c>
      <c r="V351" s="47">
        <f t="shared" si="16"/>
        <v>42477.120000000003</v>
      </c>
      <c r="W351" s="48"/>
      <c r="X351" s="49">
        <v>2017</v>
      </c>
      <c r="Y351" s="50" t="s">
        <v>4944</v>
      </c>
      <c r="Z351" s="51">
        <f t="shared" si="17"/>
        <v>105.35</v>
      </c>
      <c r="AA351" s="16">
        <f t="shared" si="17"/>
        <v>117.992</v>
      </c>
    </row>
    <row r="352" spans="2:27" ht="20.25" x14ac:dyDescent="0.3">
      <c r="B352" s="43" t="s">
        <v>416</v>
      </c>
      <c r="C352" s="14" t="s">
        <v>4521</v>
      </c>
      <c r="D352" s="14" t="s">
        <v>4084</v>
      </c>
      <c r="E352" s="14" t="s">
        <v>7536</v>
      </c>
      <c r="F352" s="14" t="s">
        <v>4085</v>
      </c>
      <c r="G352" s="14" t="s">
        <v>5867</v>
      </c>
      <c r="H352" s="44" t="s">
        <v>3466</v>
      </c>
      <c r="I352" s="45">
        <v>0</v>
      </c>
      <c r="J352" s="14">
        <v>150000000</v>
      </c>
      <c r="K352" s="14" t="s">
        <v>3458</v>
      </c>
      <c r="L352" s="46" t="s">
        <v>3471</v>
      </c>
      <c r="M352" s="14" t="s">
        <v>12072</v>
      </c>
      <c r="N352" s="14" t="s">
        <v>3833</v>
      </c>
      <c r="O352" s="14" t="s">
        <v>3486</v>
      </c>
      <c r="P352" s="14" t="s">
        <v>12071</v>
      </c>
      <c r="Q352" s="44" t="s">
        <v>8224</v>
      </c>
      <c r="R352" s="44" t="s">
        <v>8203</v>
      </c>
      <c r="S352" s="14">
        <v>3</v>
      </c>
      <c r="T352" s="5">
        <v>6321</v>
      </c>
      <c r="U352" s="5">
        <f t="shared" si="15"/>
        <v>18963</v>
      </c>
      <c r="V352" s="47">
        <f t="shared" si="16"/>
        <v>21238.560000000001</v>
      </c>
      <c r="W352" s="48"/>
      <c r="X352" s="49">
        <v>2017</v>
      </c>
      <c r="Y352" s="50" t="s">
        <v>4944</v>
      </c>
      <c r="Z352" s="51">
        <f t="shared" si="17"/>
        <v>52.674999999999997</v>
      </c>
      <c r="AA352" s="16">
        <f t="shared" si="17"/>
        <v>58.996000000000002</v>
      </c>
    </row>
    <row r="353" spans="2:27" ht="20.25" x14ac:dyDescent="0.3">
      <c r="B353" s="43" t="s">
        <v>417</v>
      </c>
      <c r="C353" s="14" t="s">
        <v>4521</v>
      </c>
      <c r="D353" s="14" t="s">
        <v>4086</v>
      </c>
      <c r="E353" s="14" t="s">
        <v>7537</v>
      </c>
      <c r="F353" s="14" t="s">
        <v>4087</v>
      </c>
      <c r="G353" s="14" t="s">
        <v>5868</v>
      </c>
      <c r="H353" s="44" t="s">
        <v>3466</v>
      </c>
      <c r="I353" s="45">
        <v>0</v>
      </c>
      <c r="J353" s="14">
        <v>150000000</v>
      </c>
      <c r="K353" s="14" t="s">
        <v>3458</v>
      </c>
      <c r="L353" s="46" t="s">
        <v>3471</v>
      </c>
      <c r="M353" s="14" t="s">
        <v>12072</v>
      </c>
      <c r="N353" s="14" t="s">
        <v>3833</v>
      </c>
      <c r="O353" s="14" t="s">
        <v>3486</v>
      </c>
      <c r="P353" s="14" t="s">
        <v>12071</v>
      </c>
      <c r="Q353" s="44" t="s">
        <v>8224</v>
      </c>
      <c r="R353" s="44" t="s">
        <v>8203</v>
      </c>
      <c r="S353" s="14">
        <v>3</v>
      </c>
      <c r="T353" s="5">
        <v>6321</v>
      </c>
      <c r="U353" s="5">
        <f t="shared" si="15"/>
        <v>18963</v>
      </c>
      <c r="V353" s="47">
        <f t="shared" si="16"/>
        <v>21238.560000000001</v>
      </c>
      <c r="W353" s="48"/>
      <c r="X353" s="49">
        <v>2017</v>
      </c>
      <c r="Y353" s="50" t="s">
        <v>4944</v>
      </c>
      <c r="Z353" s="51">
        <f t="shared" si="17"/>
        <v>52.674999999999997</v>
      </c>
      <c r="AA353" s="16">
        <f t="shared" si="17"/>
        <v>58.996000000000002</v>
      </c>
    </row>
    <row r="354" spans="2:27" ht="20.25" x14ac:dyDescent="0.3">
      <c r="B354" s="43" t="s">
        <v>418</v>
      </c>
      <c r="C354" s="14" t="s">
        <v>4521</v>
      </c>
      <c r="D354" s="14" t="s">
        <v>4088</v>
      </c>
      <c r="E354" s="14" t="s">
        <v>4089</v>
      </c>
      <c r="F354" s="14" t="s">
        <v>4090</v>
      </c>
      <c r="G354" s="14" t="s">
        <v>5869</v>
      </c>
      <c r="H354" s="44" t="s">
        <v>3466</v>
      </c>
      <c r="I354" s="45">
        <v>0</v>
      </c>
      <c r="J354" s="14">
        <v>150000000</v>
      </c>
      <c r="K354" s="14" t="s">
        <v>3458</v>
      </c>
      <c r="L354" s="46" t="s">
        <v>3471</v>
      </c>
      <c r="M354" s="14" t="s">
        <v>12072</v>
      </c>
      <c r="N354" s="14" t="s">
        <v>3833</v>
      </c>
      <c r="O354" s="14" t="s">
        <v>3486</v>
      </c>
      <c r="P354" s="14" t="s">
        <v>12071</v>
      </c>
      <c r="Q354" s="44" t="s">
        <v>8235</v>
      </c>
      <c r="R354" s="44" t="s">
        <v>8212</v>
      </c>
      <c r="S354" s="14">
        <v>0.5</v>
      </c>
      <c r="T354" s="5">
        <v>370739</v>
      </c>
      <c r="U354" s="5">
        <f t="shared" si="15"/>
        <v>185369.5</v>
      </c>
      <c r="V354" s="47">
        <f t="shared" si="16"/>
        <v>207613.84000000003</v>
      </c>
      <c r="W354" s="48"/>
      <c r="X354" s="49">
        <v>2017</v>
      </c>
      <c r="Y354" s="50" t="s">
        <v>4944</v>
      </c>
      <c r="Z354" s="51">
        <f t="shared" si="17"/>
        <v>514.91527777777776</v>
      </c>
      <c r="AA354" s="16">
        <f t="shared" si="17"/>
        <v>576.70511111111114</v>
      </c>
    </row>
    <row r="355" spans="2:27" ht="20.25" x14ac:dyDescent="0.3">
      <c r="B355" s="43" t="s">
        <v>419</v>
      </c>
      <c r="C355" s="14" t="s">
        <v>4521</v>
      </c>
      <c r="D355" s="14" t="s">
        <v>4091</v>
      </c>
      <c r="E355" s="14" t="s">
        <v>7538</v>
      </c>
      <c r="F355" s="14" t="s">
        <v>4092</v>
      </c>
      <c r="G355" s="14" t="s">
        <v>5870</v>
      </c>
      <c r="H355" s="44" t="s">
        <v>3466</v>
      </c>
      <c r="I355" s="45">
        <v>0</v>
      </c>
      <c r="J355" s="14">
        <v>150000000</v>
      </c>
      <c r="K355" s="14" t="s">
        <v>3458</v>
      </c>
      <c r="L355" s="46" t="s">
        <v>3471</v>
      </c>
      <c r="M355" s="14" t="s">
        <v>12072</v>
      </c>
      <c r="N355" s="14" t="s">
        <v>3833</v>
      </c>
      <c r="O355" s="14" t="s">
        <v>3486</v>
      </c>
      <c r="P355" s="14" t="s">
        <v>12071</v>
      </c>
      <c r="Q355" s="44" t="s">
        <v>8226</v>
      </c>
      <c r="R355" s="44" t="s">
        <v>8205</v>
      </c>
      <c r="S355" s="14">
        <v>50</v>
      </c>
      <c r="T355" s="5">
        <v>740</v>
      </c>
      <c r="U355" s="5">
        <f t="shared" si="15"/>
        <v>37000</v>
      </c>
      <c r="V355" s="47">
        <f t="shared" si="16"/>
        <v>41440.000000000007</v>
      </c>
      <c r="W355" s="48"/>
      <c r="X355" s="49">
        <v>2017</v>
      </c>
      <c r="Y355" s="50" t="s">
        <v>4944</v>
      </c>
      <c r="Z355" s="51">
        <f t="shared" si="17"/>
        <v>102.77777777777777</v>
      </c>
      <c r="AA355" s="16">
        <f t="shared" si="17"/>
        <v>115.11111111111113</v>
      </c>
    </row>
    <row r="356" spans="2:27" ht="20.25" x14ac:dyDescent="0.3">
      <c r="B356" s="43" t="s">
        <v>420</v>
      </c>
      <c r="C356" s="14" t="s">
        <v>4521</v>
      </c>
      <c r="D356" s="14" t="s">
        <v>4093</v>
      </c>
      <c r="E356" s="14" t="s">
        <v>4094</v>
      </c>
      <c r="F356" s="14" t="s">
        <v>4095</v>
      </c>
      <c r="G356" s="14" t="s">
        <v>5871</v>
      </c>
      <c r="H356" s="44" t="s">
        <v>3466</v>
      </c>
      <c r="I356" s="45">
        <v>0</v>
      </c>
      <c r="J356" s="14">
        <v>150000000</v>
      </c>
      <c r="K356" s="14" t="s">
        <v>3458</v>
      </c>
      <c r="L356" s="46" t="s">
        <v>3471</v>
      </c>
      <c r="M356" s="14" t="s">
        <v>12072</v>
      </c>
      <c r="N356" s="14" t="s">
        <v>3833</v>
      </c>
      <c r="O356" s="14" t="s">
        <v>3486</v>
      </c>
      <c r="P356" s="14" t="s">
        <v>12071</v>
      </c>
      <c r="Q356" s="44" t="s">
        <v>8226</v>
      </c>
      <c r="R356" s="44" t="s">
        <v>8205</v>
      </c>
      <c r="S356" s="14">
        <v>45</v>
      </c>
      <c r="T356" s="5">
        <v>1479</v>
      </c>
      <c r="U356" s="5">
        <f t="shared" si="15"/>
        <v>66555</v>
      </c>
      <c r="V356" s="47">
        <f t="shared" si="16"/>
        <v>74541.600000000006</v>
      </c>
      <c r="W356" s="48"/>
      <c r="X356" s="49">
        <v>2017</v>
      </c>
      <c r="Y356" s="50" t="s">
        <v>4944</v>
      </c>
      <c r="Z356" s="51">
        <f t="shared" si="17"/>
        <v>184.875</v>
      </c>
      <c r="AA356" s="16">
        <f t="shared" si="17"/>
        <v>207.06</v>
      </c>
    </row>
    <row r="357" spans="2:27" ht="20.25" x14ac:dyDescent="0.3">
      <c r="B357" s="43" t="s">
        <v>421</v>
      </c>
      <c r="C357" s="14" t="s">
        <v>4521</v>
      </c>
      <c r="D357" s="14" t="s">
        <v>4063</v>
      </c>
      <c r="E357" s="14" t="s">
        <v>4064</v>
      </c>
      <c r="F357" s="14" t="s">
        <v>4065</v>
      </c>
      <c r="G357" s="14" t="s">
        <v>5872</v>
      </c>
      <c r="H357" s="44" t="s">
        <v>3466</v>
      </c>
      <c r="I357" s="45">
        <v>0</v>
      </c>
      <c r="J357" s="14">
        <v>150000000</v>
      </c>
      <c r="K357" s="14" t="s">
        <v>3458</v>
      </c>
      <c r="L357" s="46" t="s">
        <v>3471</v>
      </c>
      <c r="M357" s="14" t="s">
        <v>12072</v>
      </c>
      <c r="N357" s="14" t="s">
        <v>3833</v>
      </c>
      <c r="O357" s="14" t="s">
        <v>3486</v>
      </c>
      <c r="P357" s="14" t="s">
        <v>12071</v>
      </c>
      <c r="Q357" s="44" t="s">
        <v>8226</v>
      </c>
      <c r="R357" s="44" t="s">
        <v>8205</v>
      </c>
      <c r="S357" s="14">
        <v>360</v>
      </c>
      <c r="T357" s="5">
        <v>2676</v>
      </c>
      <c r="U357" s="5">
        <f t="shared" si="15"/>
        <v>963360</v>
      </c>
      <c r="V357" s="47">
        <f t="shared" si="16"/>
        <v>1078963.2000000002</v>
      </c>
      <c r="W357" s="48"/>
      <c r="X357" s="49">
        <v>2017</v>
      </c>
      <c r="Y357" s="50" t="s">
        <v>4944</v>
      </c>
      <c r="Z357" s="51">
        <f t="shared" si="17"/>
        <v>2676</v>
      </c>
      <c r="AA357" s="16">
        <f t="shared" si="17"/>
        <v>2997.1200000000003</v>
      </c>
    </row>
    <row r="358" spans="2:27" ht="20.25" x14ac:dyDescent="0.3">
      <c r="B358" s="43" t="s">
        <v>422</v>
      </c>
      <c r="C358" s="14" t="s">
        <v>4521</v>
      </c>
      <c r="D358" s="14" t="s">
        <v>4096</v>
      </c>
      <c r="E358" s="14" t="s">
        <v>4097</v>
      </c>
      <c r="F358" s="14" t="s">
        <v>4098</v>
      </c>
      <c r="G358" s="14" t="s">
        <v>5873</v>
      </c>
      <c r="H358" s="44" t="s">
        <v>3466</v>
      </c>
      <c r="I358" s="45">
        <v>0</v>
      </c>
      <c r="J358" s="14">
        <v>150000000</v>
      </c>
      <c r="K358" s="14" t="s">
        <v>3458</v>
      </c>
      <c r="L358" s="46" t="s">
        <v>3471</v>
      </c>
      <c r="M358" s="14" t="s">
        <v>12072</v>
      </c>
      <c r="N358" s="14" t="s">
        <v>3833</v>
      </c>
      <c r="O358" s="14" t="s">
        <v>3486</v>
      </c>
      <c r="P358" s="14" t="s">
        <v>12071</v>
      </c>
      <c r="Q358" s="44" t="s">
        <v>8224</v>
      </c>
      <c r="R358" s="44" t="s">
        <v>8203</v>
      </c>
      <c r="S358" s="14">
        <v>8</v>
      </c>
      <c r="T358" s="5">
        <v>22118</v>
      </c>
      <c r="U358" s="5">
        <f t="shared" si="15"/>
        <v>176944</v>
      </c>
      <c r="V358" s="47">
        <f t="shared" si="16"/>
        <v>198177.28000000003</v>
      </c>
      <c r="W358" s="48"/>
      <c r="X358" s="49">
        <v>2017</v>
      </c>
      <c r="Y358" s="50" t="s">
        <v>4944</v>
      </c>
      <c r="Z358" s="51">
        <f t="shared" si="17"/>
        <v>491.51111111111112</v>
      </c>
      <c r="AA358" s="16">
        <f t="shared" si="17"/>
        <v>550.49244444444457</v>
      </c>
    </row>
    <row r="359" spans="2:27" ht="20.25" x14ac:dyDescent="0.3">
      <c r="B359" s="43" t="s">
        <v>423</v>
      </c>
      <c r="C359" s="14" t="s">
        <v>4521</v>
      </c>
      <c r="D359" s="14" t="s">
        <v>4099</v>
      </c>
      <c r="E359" s="14" t="s">
        <v>4100</v>
      </c>
      <c r="F359" s="14" t="s">
        <v>4101</v>
      </c>
      <c r="G359" s="14" t="s">
        <v>5874</v>
      </c>
      <c r="H359" s="44" t="s">
        <v>3466</v>
      </c>
      <c r="I359" s="45">
        <v>0</v>
      </c>
      <c r="J359" s="14">
        <v>150000000</v>
      </c>
      <c r="K359" s="14" t="s">
        <v>3458</v>
      </c>
      <c r="L359" s="46" t="s">
        <v>3471</v>
      </c>
      <c r="M359" s="14" t="s">
        <v>12072</v>
      </c>
      <c r="N359" s="14" t="s">
        <v>3833</v>
      </c>
      <c r="O359" s="14" t="s">
        <v>3486</v>
      </c>
      <c r="P359" s="14" t="s">
        <v>12071</v>
      </c>
      <c r="Q359" s="44" t="s">
        <v>8225</v>
      </c>
      <c r="R359" s="44" t="s">
        <v>8204</v>
      </c>
      <c r="S359" s="14">
        <v>62</v>
      </c>
      <c r="T359" s="5">
        <v>10971</v>
      </c>
      <c r="U359" s="5">
        <f t="shared" si="15"/>
        <v>680202</v>
      </c>
      <c r="V359" s="47">
        <f t="shared" si="16"/>
        <v>761826.24000000011</v>
      </c>
      <c r="W359" s="48"/>
      <c r="X359" s="49">
        <v>2017</v>
      </c>
      <c r="Y359" s="50" t="s">
        <v>4944</v>
      </c>
      <c r="Z359" s="51">
        <f t="shared" si="17"/>
        <v>1889.45</v>
      </c>
      <c r="AA359" s="16">
        <f t="shared" si="17"/>
        <v>2116.1840000000002</v>
      </c>
    </row>
    <row r="360" spans="2:27" ht="20.25" x14ac:dyDescent="0.3">
      <c r="B360" s="43" t="s">
        <v>424</v>
      </c>
      <c r="C360" s="14" t="s">
        <v>4521</v>
      </c>
      <c r="D360" s="14" t="s">
        <v>4102</v>
      </c>
      <c r="E360" s="14" t="s">
        <v>7539</v>
      </c>
      <c r="F360" s="14" t="s">
        <v>4103</v>
      </c>
      <c r="G360" s="14" t="s">
        <v>5875</v>
      </c>
      <c r="H360" s="44" t="s">
        <v>3466</v>
      </c>
      <c r="I360" s="45">
        <v>0</v>
      </c>
      <c r="J360" s="14">
        <v>150000000</v>
      </c>
      <c r="K360" s="14" t="s">
        <v>3458</v>
      </c>
      <c r="L360" s="46" t="s">
        <v>3471</v>
      </c>
      <c r="M360" s="14" t="s">
        <v>12072</v>
      </c>
      <c r="N360" s="14" t="s">
        <v>3833</v>
      </c>
      <c r="O360" s="14" t="s">
        <v>3486</v>
      </c>
      <c r="P360" s="14" t="s">
        <v>12071</v>
      </c>
      <c r="Q360" s="44" t="s">
        <v>8224</v>
      </c>
      <c r="R360" s="44" t="s">
        <v>8203</v>
      </c>
      <c r="S360" s="14">
        <v>24</v>
      </c>
      <c r="T360" s="5">
        <v>7483</v>
      </c>
      <c r="U360" s="5">
        <f t="shared" si="15"/>
        <v>179592</v>
      </c>
      <c r="V360" s="47">
        <f t="shared" si="16"/>
        <v>201143.04000000001</v>
      </c>
      <c r="W360" s="48"/>
      <c r="X360" s="49">
        <v>2017</v>
      </c>
      <c r="Y360" s="50" t="s">
        <v>4944</v>
      </c>
      <c r="Z360" s="51">
        <f t="shared" si="17"/>
        <v>498.86666666666667</v>
      </c>
      <c r="AA360" s="16">
        <f t="shared" si="17"/>
        <v>558.73066666666671</v>
      </c>
    </row>
    <row r="361" spans="2:27" ht="20.25" x14ac:dyDescent="0.3">
      <c r="B361" s="43" t="s">
        <v>425</v>
      </c>
      <c r="C361" s="14" t="s">
        <v>4521</v>
      </c>
      <c r="D361" s="14" t="s">
        <v>4104</v>
      </c>
      <c r="E361" s="14" t="s">
        <v>4105</v>
      </c>
      <c r="F361" s="14" t="s">
        <v>4106</v>
      </c>
      <c r="G361" s="14" t="s">
        <v>5876</v>
      </c>
      <c r="H361" s="44" t="s">
        <v>3466</v>
      </c>
      <c r="I361" s="45">
        <v>0</v>
      </c>
      <c r="J361" s="14">
        <v>150000000</v>
      </c>
      <c r="K361" s="14" t="s">
        <v>3458</v>
      </c>
      <c r="L361" s="46" t="s">
        <v>3471</v>
      </c>
      <c r="M361" s="14" t="s">
        <v>12072</v>
      </c>
      <c r="N361" s="14" t="s">
        <v>3833</v>
      </c>
      <c r="O361" s="14" t="s">
        <v>3486</v>
      </c>
      <c r="P361" s="14" t="s">
        <v>12071</v>
      </c>
      <c r="Q361" s="44" t="s">
        <v>8224</v>
      </c>
      <c r="R361" s="44" t="s">
        <v>8203</v>
      </c>
      <c r="S361" s="14">
        <v>11</v>
      </c>
      <c r="T361" s="5">
        <v>122</v>
      </c>
      <c r="U361" s="5">
        <f t="shared" si="15"/>
        <v>1342</v>
      </c>
      <c r="V361" s="47">
        <f t="shared" si="16"/>
        <v>1503.0400000000002</v>
      </c>
      <c r="W361" s="48"/>
      <c r="X361" s="49">
        <v>2017</v>
      </c>
      <c r="Y361" s="50" t="s">
        <v>4944</v>
      </c>
      <c r="Z361" s="51">
        <f t="shared" si="17"/>
        <v>3.7277777777777779</v>
      </c>
      <c r="AA361" s="16">
        <f t="shared" si="17"/>
        <v>4.1751111111111117</v>
      </c>
    </row>
    <row r="362" spans="2:27" ht="20.25" x14ac:dyDescent="0.3">
      <c r="B362" s="43" t="s">
        <v>426</v>
      </c>
      <c r="C362" s="14" t="s">
        <v>4521</v>
      </c>
      <c r="D362" s="14" t="s">
        <v>4104</v>
      </c>
      <c r="E362" s="14" t="s">
        <v>4105</v>
      </c>
      <c r="F362" s="14" t="s">
        <v>4106</v>
      </c>
      <c r="G362" s="14" t="s">
        <v>5877</v>
      </c>
      <c r="H362" s="44" t="s">
        <v>3466</v>
      </c>
      <c r="I362" s="45">
        <v>0</v>
      </c>
      <c r="J362" s="14">
        <v>150000000</v>
      </c>
      <c r="K362" s="14" t="s">
        <v>3458</v>
      </c>
      <c r="L362" s="46" t="s">
        <v>3471</v>
      </c>
      <c r="M362" s="14" t="s">
        <v>12072</v>
      </c>
      <c r="N362" s="14" t="s">
        <v>3833</v>
      </c>
      <c r="O362" s="14" t="s">
        <v>3486</v>
      </c>
      <c r="P362" s="14" t="s">
        <v>12071</v>
      </c>
      <c r="Q362" s="44" t="s">
        <v>8224</v>
      </c>
      <c r="R362" s="44" t="s">
        <v>8203</v>
      </c>
      <c r="S362" s="14">
        <v>14</v>
      </c>
      <c r="T362" s="5">
        <v>335</v>
      </c>
      <c r="U362" s="5">
        <f t="shared" si="15"/>
        <v>4690</v>
      </c>
      <c r="V362" s="47">
        <f t="shared" si="16"/>
        <v>5252.8</v>
      </c>
      <c r="W362" s="48"/>
      <c r="X362" s="49">
        <v>2017</v>
      </c>
      <c r="Y362" s="50" t="s">
        <v>4944</v>
      </c>
      <c r="Z362" s="51">
        <f t="shared" si="17"/>
        <v>13.027777777777779</v>
      </c>
      <c r="AA362" s="16">
        <f t="shared" si="17"/>
        <v>14.591111111111111</v>
      </c>
    </row>
    <row r="363" spans="2:27" ht="20.25" x14ac:dyDescent="0.3">
      <c r="B363" s="43" t="s">
        <v>427</v>
      </c>
      <c r="C363" s="14" t="s">
        <v>4521</v>
      </c>
      <c r="D363" s="14" t="s">
        <v>4107</v>
      </c>
      <c r="E363" s="14" t="s">
        <v>4112</v>
      </c>
      <c r="F363" s="14" t="s">
        <v>4108</v>
      </c>
      <c r="G363" s="14" t="s">
        <v>5878</v>
      </c>
      <c r="H363" s="44" t="s">
        <v>3466</v>
      </c>
      <c r="I363" s="45">
        <v>0</v>
      </c>
      <c r="J363" s="14">
        <v>150000000</v>
      </c>
      <c r="K363" s="14" t="s">
        <v>3458</v>
      </c>
      <c r="L363" s="46" t="s">
        <v>3471</v>
      </c>
      <c r="M363" s="14" t="s">
        <v>12072</v>
      </c>
      <c r="N363" s="14" t="s">
        <v>3833</v>
      </c>
      <c r="O363" s="14" t="s">
        <v>3486</v>
      </c>
      <c r="P363" s="14" t="s">
        <v>12071</v>
      </c>
      <c r="Q363" s="44" t="s">
        <v>8224</v>
      </c>
      <c r="R363" s="44" t="s">
        <v>8203</v>
      </c>
      <c r="S363" s="14">
        <v>3</v>
      </c>
      <c r="T363" s="5">
        <v>5299</v>
      </c>
      <c r="U363" s="5">
        <f t="shared" si="15"/>
        <v>15897</v>
      </c>
      <c r="V363" s="47">
        <f t="shared" si="16"/>
        <v>17804.640000000003</v>
      </c>
      <c r="W363" s="48"/>
      <c r="X363" s="49">
        <v>2017</v>
      </c>
      <c r="Y363" s="50" t="s">
        <v>4944</v>
      </c>
      <c r="Z363" s="51">
        <f t="shared" si="17"/>
        <v>44.158333333333331</v>
      </c>
      <c r="AA363" s="16">
        <f t="shared" si="17"/>
        <v>49.457333333333345</v>
      </c>
    </row>
    <row r="364" spans="2:27" ht="20.25" x14ac:dyDescent="0.3">
      <c r="B364" s="43" t="s">
        <v>428</v>
      </c>
      <c r="C364" s="14" t="s">
        <v>4521</v>
      </c>
      <c r="D364" s="14" t="s">
        <v>4107</v>
      </c>
      <c r="E364" s="14" t="s">
        <v>4112</v>
      </c>
      <c r="F364" s="14" t="s">
        <v>4108</v>
      </c>
      <c r="G364" s="14" t="s">
        <v>5879</v>
      </c>
      <c r="H364" s="44" t="s">
        <v>3466</v>
      </c>
      <c r="I364" s="45">
        <v>0</v>
      </c>
      <c r="J364" s="14">
        <v>150000000</v>
      </c>
      <c r="K364" s="14" t="s">
        <v>3458</v>
      </c>
      <c r="L364" s="46" t="s">
        <v>3471</v>
      </c>
      <c r="M364" s="14" t="s">
        <v>12072</v>
      </c>
      <c r="N364" s="14" t="s">
        <v>3833</v>
      </c>
      <c r="O364" s="14" t="s">
        <v>3486</v>
      </c>
      <c r="P364" s="14" t="s">
        <v>12071</v>
      </c>
      <c r="Q364" s="44" t="s">
        <v>8224</v>
      </c>
      <c r="R364" s="44" t="s">
        <v>8203</v>
      </c>
      <c r="S364" s="14">
        <v>3</v>
      </c>
      <c r="T364" s="5">
        <v>5669</v>
      </c>
      <c r="U364" s="5">
        <f t="shared" si="15"/>
        <v>17007</v>
      </c>
      <c r="V364" s="47">
        <f t="shared" si="16"/>
        <v>19047.84</v>
      </c>
      <c r="W364" s="48"/>
      <c r="X364" s="49">
        <v>2017</v>
      </c>
      <c r="Y364" s="50" t="s">
        <v>4944</v>
      </c>
      <c r="Z364" s="51">
        <f t="shared" si="17"/>
        <v>47.241666666666667</v>
      </c>
      <c r="AA364" s="16">
        <f t="shared" si="17"/>
        <v>52.910666666666664</v>
      </c>
    </row>
    <row r="365" spans="2:27" ht="20.25" x14ac:dyDescent="0.3">
      <c r="B365" s="43" t="s">
        <v>429</v>
      </c>
      <c r="C365" s="14" t="s">
        <v>4521</v>
      </c>
      <c r="D365" s="14" t="s">
        <v>4109</v>
      </c>
      <c r="E365" s="14" t="s">
        <v>4064</v>
      </c>
      <c r="F365" s="14" t="s">
        <v>4110</v>
      </c>
      <c r="G365" s="14" t="s">
        <v>5880</v>
      </c>
      <c r="H365" s="44" t="s">
        <v>3466</v>
      </c>
      <c r="I365" s="45">
        <v>0</v>
      </c>
      <c r="J365" s="14">
        <v>150000000</v>
      </c>
      <c r="K365" s="14" t="s">
        <v>3458</v>
      </c>
      <c r="L365" s="46" t="s">
        <v>3471</v>
      </c>
      <c r="M365" s="14" t="s">
        <v>12072</v>
      </c>
      <c r="N365" s="14" t="s">
        <v>3833</v>
      </c>
      <c r="O365" s="14" t="s">
        <v>3486</v>
      </c>
      <c r="P365" s="14" t="s">
        <v>12071</v>
      </c>
      <c r="Q365" s="44" t="s">
        <v>8235</v>
      </c>
      <c r="R365" s="44" t="s">
        <v>8212</v>
      </c>
      <c r="S365" s="14">
        <v>0.04</v>
      </c>
      <c r="T365" s="5">
        <v>10971000</v>
      </c>
      <c r="U365" s="5">
        <f t="shared" si="15"/>
        <v>438840</v>
      </c>
      <c r="V365" s="47">
        <f t="shared" si="16"/>
        <v>491500.80000000005</v>
      </c>
      <c r="W365" s="48"/>
      <c r="X365" s="49">
        <v>2017</v>
      </c>
      <c r="Y365" s="50" t="s">
        <v>4944</v>
      </c>
      <c r="Z365" s="51">
        <f t="shared" si="17"/>
        <v>1219</v>
      </c>
      <c r="AA365" s="16">
        <f t="shared" si="17"/>
        <v>1365.2800000000002</v>
      </c>
    </row>
    <row r="366" spans="2:27" ht="20.25" x14ac:dyDescent="0.3">
      <c r="B366" s="43" t="s">
        <v>430</v>
      </c>
      <c r="C366" s="14" t="s">
        <v>4521</v>
      </c>
      <c r="D366" s="14" t="s">
        <v>4111</v>
      </c>
      <c r="E366" s="14" t="s">
        <v>4112</v>
      </c>
      <c r="F366" s="14" t="s">
        <v>4113</v>
      </c>
      <c r="G366" s="14" t="s">
        <v>5881</v>
      </c>
      <c r="H366" s="44" t="s">
        <v>3466</v>
      </c>
      <c r="I366" s="45">
        <v>0</v>
      </c>
      <c r="J366" s="14">
        <v>150000000</v>
      </c>
      <c r="K366" s="14" t="s">
        <v>3458</v>
      </c>
      <c r="L366" s="46" t="s">
        <v>3471</v>
      </c>
      <c r="M366" s="14" t="s">
        <v>12072</v>
      </c>
      <c r="N366" s="14" t="s">
        <v>3833</v>
      </c>
      <c r="O366" s="14" t="s">
        <v>3486</v>
      </c>
      <c r="P366" s="14" t="s">
        <v>12071</v>
      </c>
      <c r="Q366" s="44" t="s">
        <v>8224</v>
      </c>
      <c r="R366" s="44" t="s">
        <v>8203</v>
      </c>
      <c r="S366" s="14">
        <v>3</v>
      </c>
      <c r="T366" s="5">
        <v>4420</v>
      </c>
      <c r="U366" s="5">
        <f t="shared" si="15"/>
        <v>13260</v>
      </c>
      <c r="V366" s="47">
        <f t="shared" si="16"/>
        <v>14851.2</v>
      </c>
      <c r="W366" s="48"/>
      <c r="X366" s="49">
        <v>2017</v>
      </c>
      <c r="Y366" s="50" t="s">
        <v>4944</v>
      </c>
      <c r="Z366" s="51">
        <f t="shared" si="17"/>
        <v>36.833333333333336</v>
      </c>
      <c r="AA366" s="16">
        <f t="shared" si="17"/>
        <v>41.253333333333337</v>
      </c>
    </row>
    <row r="367" spans="2:27" ht="20.25" x14ac:dyDescent="0.3">
      <c r="B367" s="43" t="s">
        <v>431</v>
      </c>
      <c r="C367" s="14" t="s">
        <v>4521</v>
      </c>
      <c r="D367" s="14" t="s">
        <v>4114</v>
      </c>
      <c r="E367" s="14" t="s">
        <v>7400</v>
      </c>
      <c r="F367" s="14" t="s">
        <v>4115</v>
      </c>
      <c r="G367" s="14" t="s">
        <v>5882</v>
      </c>
      <c r="H367" s="44" t="s">
        <v>3466</v>
      </c>
      <c r="I367" s="45">
        <v>0</v>
      </c>
      <c r="J367" s="14">
        <v>150000000</v>
      </c>
      <c r="K367" s="14" t="s">
        <v>3458</v>
      </c>
      <c r="L367" s="46" t="s">
        <v>3471</v>
      </c>
      <c r="M367" s="14" t="s">
        <v>12072</v>
      </c>
      <c r="N367" s="14" t="s">
        <v>3833</v>
      </c>
      <c r="O367" s="14" t="s">
        <v>3486</v>
      </c>
      <c r="P367" s="14" t="s">
        <v>12071</v>
      </c>
      <c r="Q367" s="44" t="s">
        <v>8224</v>
      </c>
      <c r="R367" s="44" t="s">
        <v>8203</v>
      </c>
      <c r="S367" s="14">
        <v>600</v>
      </c>
      <c r="T367" s="5">
        <v>52</v>
      </c>
      <c r="U367" s="5">
        <f t="shared" si="15"/>
        <v>31200</v>
      </c>
      <c r="V367" s="47">
        <f t="shared" si="16"/>
        <v>34944</v>
      </c>
      <c r="W367" s="48"/>
      <c r="X367" s="49">
        <v>2017</v>
      </c>
      <c r="Y367" s="50" t="s">
        <v>4944</v>
      </c>
      <c r="Z367" s="51">
        <f t="shared" si="17"/>
        <v>86.666666666666671</v>
      </c>
      <c r="AA367" s="16">
        <f t="shared" si="17"/>
        <v>97.066666666666663</v>
      </c>
    </row>
    <row r="368" spans="2:27" ht="20.25" x14ac:dyDescent="0.3">
      <c r="B368" s="43" t="s">
        <v>432</v>
      </c>
      <c r="C368" s="14" t="s">
        <v>4521</v>
      </c>
      <c r="D368" s="14" t="s">
        <v>4116</v>
      </c>
      <c r="E368" s="14" t="s">
        <v>7400</v>
      </c>
      <c r="F368" s="14" t="s">
        <v>4117</v>
      </c>
      <c r="G368" s="14" t="s">
        <v>5883</v>
      </c>
      <c r="H368" s="44" t="s">
        <v>3466</v>
      </c>
      <c r="I368" s="45">
        <v>0</v>
      </c>
      <c r="J368" s="14">
        <v>150000000</v>
      </c>
      <c r="K368" s="14" t="s">
        <v>3458</v>
      </c>
      <c r="L368" s="46" t="s">
        <v>3471</v>
      </c>
      <c r="M368" s="14" t="s">
        <v>12072</v>
      </c>
      <c r="N368" s="14" t="s">
        <v>3833</v>
      </c>
      <c r="O368" s="14" t="s">
        <v>3486</v>
      </c>
      <c r="P368" s="14" t="s">
        <v>12071</v>
      </c>
      <c r="Q368" s="44" t="s">
        <v>8224</v>
      </c>
      <c r="R368" s="44" t="s">
        <v>8203</v>
      </c>
      <c r="S368" s="14">
        <v>66</v>
      </c>
      <c r="T368" s="5">
        <v>247</v>
      </c>
      <c r="U368" s="5">
        <f t="shared" si="15"/>
        <v>16302</v>
      </c>
      <c r="V368" s="47">
        <f t="shared" si="16"/>
        <v>18258.240000000002</v>
      </c>
      <c r="W368" s="48"/>
      <c r="X368" s="49">
        <v>2017</v>
      </c>
      <c r="Y368" s="50" t="s">
        <v>4944</v>
      </c>
      <c r="Z368" s="51">
        <f t="shared" si="17"/>
        <v>45.283333333333331</v>
      </c>
      <c r="AA368" s="16">
        <f t="shared" si="17"/>
        <v>50.717333333333336</v>
      </c>
    </row>
    <row r="369" spans="2:27" ht="20.25" x14ac:dyDescent="0.3">
      <c r="B369" s="43" t="s">
        <v>433</v>
      </c>
      <c r="C369" s="14" t="s">
        <v>4521</v>
      </c>
      <c r="D369" s="14" t="s">
        <v>3908</v>
      </c>
      <c r="E369" s="14" t="s">
        <v>3909</v>
      </c>
      <c r="F369" s="14" t="s">
        <v>3910</v>
      </c>
      <c r="G369" s="14" t="s">
        <v>5763</v>
      </c>
      <c r="H369" s="44" t="s">
        <v>3466</v>
      </c>
      <c r="I369" s="45">
        <v>0</v>
      </c>
      <c r="J369" s="14">
        <v>150000000</v>
      </c>
      <c r="K369" s="14" t="s">
        <v>3458</v>
      </c>
      <c r="L369" s="46" t="s">
        <v>3471</v>
      </c>
      <c r="M369" s="14" t="s">
        <v>12072</v>
      </c>
      <c r="N369" s="14" t="s">
        <v>3833</v>
      </c>
      <c r="O369" s="14" t="s">
        <v>3486</v>
      </c>
      <c r="P369" s="14" t="s">
        <v>12071</v>
      </c>
      <c r="Q369" s="44" t="s">
        <v>8224</v>
      </c>
      <c r="R369" s="44" t="s">
        <v>8203</v>
      </c>
      <c r="S369" s="14">
        <v>3.1</v>
      </c>
      <c r="T369" s="5">
        <v>21130</v>
      </c>
      <c r="U369" s="5">
        <f t="shared" si="15"/>
        <v>65503</v>
      </c>
      <c r="V369" s="47">
        <f t="shared" si="16"/>
        <v>73363.360000000001</v>
      </c>
      <c r="W369" s="48"/>
      <c r="X369" s="49">
        <v>2017</v>
      </c>
      <c r="Y369" s="50" t="s">
        <v>4944</v>
      </c>
      <c r="Z369" s="51">
        <f t="shared" si="17"/>
        <v>181.95277777777778</v>
      </c>
      <c r="AA369" s="16">
        <f t="shared" si="17"/>
        <v>203.7871111111111</v>
      </c>
    </row>
    <row r="370" spans="2:27" ht="20.25" x14ac:dyDescent="0.3">
      <c r="B370" s="43" t="s">
        <v>434</v>
      </c>
      <c r="C370" s="14" t="s">
        <v>4521</v>
      </c>
      <c r="D370" s="14" t="s">
        <v>4118</v>
      </c>
      <c r="E370" s="14" t="s">
        <v>4094</v>
      </c>
      <c r="F370" s="14" t="s">
        <v>4119</v>
      </c>
      <c r="G370" s="14" t="s">
        <v>5884</v>
      </c>
      <c r="H370" s="44" t="s">
        <v>3466</v>
      </c>
      <c r="I370" s="45">
        <v>0</v>
      </c>
      <c r="J370" s="14">
        <v>150000000</v>
      </c>
      <c r="K370" s="14" t="s">
        <v>3458</v>
      </c>
      <c r="L370" s="46" t="s">
        <v>3471</v>
      </c>
      <c r="M370" s="14" t="s">
        <v>12072</v>
      </c>
      <c r="N370" s="14" t="s">
        <v>3833</v>
      </c>
      <c r="O370" s="14" t="s">
        <v>3486</v>
      </c>
      <c r="P370" s="14" t="s">
        <v>12071</v>
      </c>
      <c r="Q370" s="44" t="s">
        <v>8230</v>
      </c>
      <c r="R370" s="44" t="s">
        <v>8208</v>
      </c>
      <c r="S370" s="14">
        <v>1</v>
      </c>
      <c r="T370" s="5">
        <v>42038</v>
      </c>
      <c r="U370" s="5">
        <f t="shared" si="15"/>
        <v>42038</v>
      </c>
      <c r="V370" s="47">
        <f t="shared" si="16"/>
        <v>47082.560000000005</v>
      </c>
      <c r="W370" s="48"/>
      <c r="X370" s="49">
        <v>2017</v>
      </c>
      <c r="Y370" s="50" t="s">
        <v>4944</v>
      </c>
      <c r="Z370" s="51">
        <f t="shared" si="17"/>
        <v>116.77222222222223</v>
      </c>
      <c r="AA370" s="16">
        <f t="shared" si="17"/>
        <v>130.7848888888889</v>
      </c>
    </row>
    <row r="371" spans="2:27" ht="20.25" x14ac:dyDescent="0.3">
      <c r="B371" s="43" t="s">
        <v>435</v>
      </c>
      <c r="C371" s="14" t="s">
        <v>4521</v>
      </c>
      <c r="D371" s="14" t="s">
        <v>4120</v>
      </c>
      <c r="E371" s="14" t="s">
        <v>4121</v>
      </c>
      <c r="F371" s="14" t="s">
        <v>4122</v>
      </c>
      <c r="G371" s="14" t="s">
        <v>5885</v>
      </c>
      <c r="H371" s="44" t="s">
        <v>3466</v>
      </c>
      <c r="I371" s="45">
        <v>0</v>
      </c>
      <c r="J371" s="14">
        <v>150000000</v>
      </c>
      <c r="K371" s="14" t="s">
        <v>3458</v>
      </c>
      <c r="L371" s="46" t="s">
        <v>3471</v>
      </c>
      <c r="M371" s="14" t="s">
        <v>12072</v>
      </c>
      <c r="N371" s="14" t="s">
        <v>3833</v>
      </c>
      <c r="O371" s="14" t="s">
        <v>3486</v>
      </c>
      <c r="P371" s="14" t="s">
        <v>12071</v>
      </c>
      <c r="Q371" s="44" t="s">
        <v>8224</v>
      </c>
      <c r="R371" s="44" t="s">
        <v>8203</v>
      </c>
      <c r="S371" s="14">
        <v>100</v>
      </c>
      <c r="T371" s="5">
        <v>317</v>
      </c>
      <c r="U371" s="5">
        <f t="shared" si="15"/>
        <v>31700</v>
      </c>
      <c r="V371" s="47">
        <f t="shared" si="16"/>
        <v>35504</v>
      </c>
      <c r="W371" s="48"/>
      <c r="X371" s="49">
        <v>2017</v>
      </c>
      <c r="Y371" s="50" t="s">
        <v>4944</v>
      </c>
      <c r="Z371" s="51">
        <f t="shared" si="17"/>
        <v>88.055555555555557</v>
      </c>
      <c r="AA371" s="16">
        <f t="shared" si="17"/>
        <v>98.62222222222222</v>
      </c>
    </row>
    <row r="372" spans="2:27" ht="20.25" x14ac:dyDescent="0.3">
      <c r="B372" s="43" t="s">
        <v>436</v>
      </c>
      <c r="C372" s="14" t="s">
        <v>4521</v>
      </c>
      <c r="D372" s="14" t="s">
        <v>4123</v>
      </c>
      <c r="E372" s="14" t="s">
        <v>4124</v>
      </c>
      <c r="F372" s="14" t="s">
        <v>4125</v>
      </c>
      <c r="G372" s="14" t="s">
        <v>5886</v>
      </c>
      <c r="H372" s="44" t="s">
        <v>3466</v>
      </c>
      <c r="I372" s="45">
        <v>0</v>
      </c>
      <c r="J372" s="14">
        <v>150000000</v>
      </c>
      <c r="K372" s="14" t="s">
        <v>3458</v>
      </c>
      <c r="L372" s="46" t="s">
        <v>3471</v>
      </c>
      <c r="M372" s="14" t="s">
        <v>12072</v>
      </c>
      <c r="N372" s="14" t="s">
        <v>3833</v>
      </c>
      <c r="O372" s="14" t="s">
        <v>3486</v>
      </c>
      <c r="P372" s="14" t="s">
        <v>12071</v>
      </c>
      <c r="Q372" s="44" t="s">
        <v>8227</v>
      </c>
      <c r="R372" s="44" t="s">
        <v>8206</v>
      </c>
      <c r="S372" s="14">
        <v>9</v>
      </c>
      <c r="T372" s="5">
        <v>14159</v>
      </c>
      <c r="U372" s="5">
        <f t="shared" si="15"/>
        <v>127431</v>
      </c>
      <c r="V372" s="47">
        <f t="shared" si="16"/>
        <v>142722.72</v>
      </c>
      <c r="W372" s="48"/>
      <c r="X372" s="49">
        <v>2017</v>
      </c>
      <c r="Y372" s="50" t="s">
        <v>4944</v>
      </c>
      <c r="Z372" s="51">
        <f t="shared" si="17"/>
        <v>353.97500000000002</v>
      </c>
      <c r="AA372" s="16">
        <f t="shared" si="17"/>
        <v>396.452</v>
      </c>
    </row>
    <row r="373" spans="2:27" ht="20.25" x14ac:dyDescent="0.3">
      <c r="B373" s="43" t="s">
        <v>437</v>
      </c>
      <c r="C373" s="14" t="s">
        <v>4521</v>
      </c>
      <c r="D373" s="14" t="s">
        <v>4063</v>
      </c>
      <c r="E373" s="14" t="s">
        <v>4064</v>
      </c>
      <c r="F373" s="14" t="s">
        <v>4065</v>
      </c>
      <c r="G373" s="14" t="s">
        <v>5887</v>
      </c>
      <c r="H373" s="44" t="s">
        <v>3466</v>
      </c>
      <c r="I373" s="45">
        <v>0</v>
      </c>
      <c r="J373" s="14">
        <v>150000000</v>
      </c>
      <c r="K373" s="14" t="s">
        <v>3458</v>
      </c>
      <c r="L373" s="46" t="s">
        <v>3471</v>
      </c>
      <c r="M373" s="14" t="s">
        <v>12072</v>
      </c>
      <c r="N373" s="14" t="s">
        <v>3833</v>
      </c>
      <c r="O373" s="14" t="s">
        <v>3486</v>
      </c>
      <c r="P373" s="14" t="s">
        <v>12071</v>
      </c>
      <c r="Q373" s="44" t="s">
        <v>8226</v>
      </c>
      <c r="R373" s="44" t="s">
        <v>8205</v>
      </c>
      <c r="S373" s="14">
        <v>360</v>
      </c>
      <c r="T373" s="5">
        <v>1427</v>
      </c>
      <c r="U373" s="5">
        <f t="shared" si="15"/>
        <v>513720</v>
      </c>
      <c r="V373" s="47">
        <f t="shared" si="16"/>
        <v>575366.40000000002</v>
      </c>
      <c r="W373" s="48"/>
      <c r="X373" s="49">
        <v>2017</v>
      </c>
      <c r="Y373" s="50" t="s">
        <v>4944</v>
      </c>
      <c r="Z373" s="51">
        <f t="shared" si="17"/>
        <v>1427</v>
      </c>
      <c r="AA373" s="16">
        <f t="shared" si="17"/>
        <v>1598.24</v>
      </c>
    </row>
    <row r="374" spans="2:27" ht="20.25" x14ac:dyDescent="0.3">
      <c r="B374" s="43" t="s">
        <v>438</v>
      </c>
      <c r="C374" s="14" t="s">
        <v>4521</v>
      </c>
      <c r="D374" s="14" t="s">
        <v>4063</v>
      </c>
      <c r="E374" s="14" t="s">
        <v>4064</v>
      </c>
      <c r="F374" s="14" t="s">
        <v>4065</v>
      </c>
      <c r="G374" s="14" t="s">
        <v>5888</v>
      </c>
      <c r="H374" s="44" t="s">
        <v>3466</v>
      </c>
      <c r="I374" s="45">
        <v>0</v>
      </c>
      <c r="J374" s="14">
        <v>150000000</v>
      </c>
      <c r="K374" s="14" t="s">
        <v>3458</v>
      </c>
      <c r="L374" s="46" t="s">
        <v>3471</v>
      </c>
      <c r="M374" s="14" t="s">
        <v>12072</v>
      </c>
      <c r="N374" s="14" t="s">
        <v>3833</v>
      </c>
      <c r="O374" s="14" t="s">
        <v>3486</v>
      </c>
      <c r="P374" s="14" t="s">
        <v>12071</v>
      </c>
      <c r="Q374" s="44" t="s">
        <v>8226</v>
      </c>
      <c r="R374" s="44" t="s">
        <v>8205</v>
      </c>
      <c r="S374" s="14">
        <v>360</v>
      </c>
      <c r="T374" s="5">
        <v>1427</v>
      </c>
      <c r="U374" s="5">
        <f t="shared" si="15"/>
        <v>513720</v>
      </c>
      <c r="V374" s="47">
        <f t="shared" si="16"/>
        <v>575366.40000000002</v>
      </c>
      <c r="W374" s="48"/>
      <c r="X374" s="49">
        <v>2017</v>
      </c>
      <c r="Y374" s="50" t="s">
        <v>4944</v>
      </c>
      <c r="Z374" s="51">
        <f t="shared" si="17"/>
        <v>1427</v>
      </c>
      <c r="AA374" s="16">
        <f t="shared" si="17"/>
        <v>1598.24</v>
      </c>
    </row>
    <row r="375" spans="2:27" ht="20.25" x14ac:dyDescent="0.3">
      <c r="B375" s="43" t="s">
        <v>439</v>
      </c>
      <c r="C375" s="14" t="s">
        <v>4521</v>
      </c>
      <c r="D375" s="14" t="s">
        <v>4063</v>
      </c>
      <c r="E375" s="14" t="s">
        <v>4064</v>
      </c>
      <c r="F375" s="14" t="s">
        <v>4065</v>
      </c>
      <c r="G375" s="14" t="s">
        <v>5889</v>
      </c>
      <c r="H375" s="44" t="s">
        <v>3466</v>
      </c>
      <c r="I375" s="45">
        <v>0</v>
      </c>
      <c r="J375" s="14">
        <v>150000000</v>
      </c>
      <c r="K375" s="14" t="s">
        <v>3458</v>
      </c>
      <c r="L375" s="46" t="s">
        <v>3471</v>
      </c>
      <c r="M375" s="14" t="s">
        <v>12072</v>
      </c>
      <c r="N375" s="14" t="s">
        <v>3833</v>
      </c>
      <c r="O375" s="14" t="s">
        <v>3486</v>
      </c>
      <c r="P375" s="14" t="s">
        <v>12071</v>
      </c>
      <c r="Q375" s="44" t="s">
        <v>8226</v>
      </c>
      <c r="R375" s="44" t="s">
        <v>8205</v>
      </c>
      <c r="S375" s="14">
        <v>360</v>
      </c>
      <c r="T375" s="5">
        <v>1427</v>
      </c>
      <c r="U375" s="5">
        <f t="shared" si="15"/>
        <v>513720</v>
      </c>
      <c r="V375" s="47">
        <f t="shared" si="16"/>
        <v>575366.40000000002</v>
      </c>
      <c r="W375" s="48"/>
      <c r="X375" s="49">
        <v>2017</v>
      </c>
      <c r="Y375" s="50" t="s">
        <v>4944</v>
      </c>
      <c r="Z375" s="51">
        <f t="shared" si="17"/>
        <v>1427</v>
      </c>
      <c r="AA375" s="16">
        <f t="shared" si="17"/>
        <v>1598.24</v>
      </c>
    </row>
    <row r="376" spans="2:27" ht="20.25" x14ac:dyDescent="0.3">
      <c r="B376" s="43" t="s">
        <v>440</v>
      </c>
      <c r="C376" s="14" t="s">
        <v>4521</v>
      </c>
      <c r="D376" s="14" t="s">
        <v>4126</v>
      </c>
      <c r="E376" s="14" t="s">
        <v>4127</v>
      </c>
      <c r="F376" s="14" t="s">
        <v>4128</v>
      </c>
      <c r="G376" s="14" t="s">
        <v>5890</v>
      </c>
      <c r="H376" s="44" t="s">
        <v>3466</v>
      </c>
      <c r="I376" s="45">
        <v>0</v>
      </c>
      <c r="J376" s="14">
        <v>150000000</v>
      </c>
      <c r="K376" s="14" t="s">
        <v>3458</v>
      </c>
      <c r="L376" s="46" t="s">
        <v>3471</v>
      </c>
      <c r="M376" s="14" t="s">
        <v>12072</v>
      </c>
      <c r="N376" s="14" t="s">
        <v>3833</v>
      </c>
      <c r="O376" s="14" t="s">
        <v>3486</v>
      </c>
      <c r="P376" s="14" t="s">
        <v>12071</v>
      </c>
      <c r="Q376" s="44" t="s">
        <v>8230</v>
      </c>
      <c r="R376" s="44" t="s">
        <v>8208</v>
      </c>
      <c r="S376" s="14">
        <v>1</v>
      </c>
      <c r="T376" s="5">
        <v>46664</v>
      </c>
      <c r="U376" s="5">
        <f t="shared" si="15"/>
        <v>46664</v>
      </c>
      <c r="V376" s="47">
        <f t="shared" si="16"/>
        <v>52263.680000000008</v>
      </c>
      <c r="W376" s="48"/>
      <c r="X376" s="49">
        <v>2017</v>
      </c>
      <c r="Y376" s="50" t="s">
        <v>4944</v>
      </c>
      <c r="Z376" s="51">
        <f t="shared" si="17"/>
        <v>129.62222222222223</v>
      </c>
      <c r="AA376" s="16">
        <f t="shared" si="17"/>
        <v>145.1768888888889</v>
      </c>
    </row>
    <row r="377" spans="2:27" ht="20.25" x14ac:dyDescent="0.3">
      <c r="B377" s="43" t="s">
        <v>441</v>
      </c>
      <c r="C377" s="14" t="s">
        <v>4521</v>
      </c>
      <c r="D377" s="14" t="s">
        <v>4129</v>
      </c>
      <c r="E377" s="14" t="s">
        <v>3901</v>
      </c>
      <c r="F377" s="14" t="s">
        <v>4130</v>
      </c>
      <c r="G377" s="14" t="s">
        <v>5891</v>
      </c>
      <c r="H377" s="44" t="s">
        <v>3466</v>
      </c>
      <c r="I377" s="45">
        <v>0</v>
      </c>
      <c r="J377" s="14">
        <v>150000000</v>
      </c>
      <c r="K377" s="14" t="s">
        <v>3458</v>
      </c>
      <c r="L377" s="46" t="s">
        <v>3471</v>
      </c>
      <c r="M377" s="14" t="s">
        <v>12072</v>
      </c>
      <c r="N377" s="14" t="s">
        <v>3833</v>
      </c>
      <c r="O377" s="14" t="s">
        <v>3486</v>
      </c>
      <c r="P377" s="14" t="s">
        <v>12071</v>
      </c>
      <c r="Q377" s="44" t="s">
        <v>8224</v>
      </c>
      <c r="R377" s="44" t="s">
        <v>8203</v>
      </c>
      <c r="S377" s="14">
        <v>10</v>
      </c>
      <c r="T377" s="5">
        <v>545</v>
      </c>
      <c r="U377" s="5">
        <f t="shared" si="15"/>
        <v>5450</v>
      </c>
      <c r="V377" s="47">
        <f t="shared" si="16"/>
        <v>6104.0000000000009</v>
      </c>
      <c r="W377" s="48"/>
      <c r="X377" s="49">
        <v>2017</v>
      </c>
      <c r="Y377" s="50" t="s">
        <v>4944</v>
      </c>
      <c r="Z377" s="51">
        <f t="shared" si="17"/>
        <v>15.138888888888889</v>
      </c>
      <c r="AA377" s="16">
        <f t="shared" si="17"/>
        <v>16.955555555555559</v>
      </c>
    </row>
    <row r="378" spans="2:27" ht="20.25" x14ac:dyDescent="0.3">
      <c r="B378" s="43" t="s">
        <v>442</v>
      </c>
      <c r="C378" s="14" t="s">
        <v>4521</v>
      </c>
      <c r="D378" s="14" t="s">
        <v>4131</v>
      </c>
      <c r="E378" s="14" t="s">
        <v>3901</v>
      </c>
      <c r="F378" s="14" t="s">
        <v>4132</v>
      </c>
      <c r="G378" s="14" t="s">
        <v>5892</v>
      </c>
      <c r="H378" s="44" t="s">
        <v>3466</v>
      </c>
      <c r="I378" s="45">
        <v>0</v>
      </c>
      <c r="J378" s="14">
        <v>150000000</v>
      </c>
      <c r="K378" s="14" t="s">
        <v>3458</v>
      </c>
      <c r="L378" s="46" t="s">
        <v>3471</v>
      </c>
      <c r="M378" s="14" t="s">
        <v>12072</v>
      </c>
      <c r="N378" s="14" t="s">
        <v>3833</v>
      </c>
      <c r="O378" s="14" t="s">
        <v>3486</v>
      </c>
      <c r="P378" s="14" t="s">
        <v>12071</v>
      </c>
      <c r="Q378" s="44" t="s">
        <v>8224</v>
      </c>
      <c r="R378" s="44" t="s">
        <v>8203</v>
      </c>
      <c r="S378" s="14">
        <v>10</v>
      </c>
      <c r="T378" s="5">
        <v>545</v>
      </c>
      <c r="U378" s="5">
        <f t="shared" si="15"/>
        <v>5450</v>
      </c>
      <c r="V378" s="47">
        <f t="shared" si="16"/>
        <v>6104.0000000000009</v>
      </c>
      <c r="W378" s="48"/>
      <c r="X378" s="49">
        <v>2017</v>
      </c>
      <c r="Y378" s="50" t="s">
        <v>4944</v>
      </c>
      <c r="Z378" s="51">
        <f t="shared" si="17"/>
        <v>15.138888888888889</v>
      </c>
      <c r="AA378" s="16">
        <f t="shared" si="17"/>
        <v>16.955555555555559</v>
      </c>
    </row>
    <row r="379" spans="2:27" ht="20.25" x14ac:dyDescent="0.3">
      <c r="B379" s="43" t="s">
        <v>443</v>
      </c>
      <c r="C379" s="14" t="s">
        <v>4521</v>
      </c>
      <c r="D379" s="14" t="s">
        <v>4133</v>
      </c>
      <c r="E379" s="14" t="s">
        <v>7540</v>
      </c>
      <c r="F379" s="14" t="s">
        <v>4134</v>
      </c>
      <c r="G379" s="14" t="s">
        <v>5893</v>
      </c>
      <c r="H379" s="44" t="s">
        <v>3466</v>
      </c>
      <c r="I379" s="45">
        <v>0</v>
      </c>
      <c r="J379" s="14">
        <v>150000000</v>
      </c>
      <c r="K379" s="14" t="s">
        <v>3458</v>
      </c>
      <c r="L379" s="46" t="s">
        <v>3471</v>
      </c>
      <c r="M379" s="14" t="s">
        <v>12072</v>
      </c>
      <c r="N379" s="14" t="s">
        <v>3833</v>
      </c>
      <c r="O379" s="14" t="s">
        <v>3486</v>
      </c>
      <c r="P379" s="14" t="s">
        <v>12071</v>
      </c>
      <c r="Q379" s="44" t="s">
        <v>8229</v>
      </c>
      <c r="R379" s="44" t="s">
        <v>3676</v>
      </c>
      <c r="S379" s="14">
        <v>3</v>
      </c>
      <c r="T379" s="5">
        <v>1761</v>
      </c>
      <c r="U379" s="5">
        <f t="shared" si="15"/>
        <v>5283</v>
      </c>
      <c r="V379" s="47">
        <f t="shared" si="16"/>
        <v>5916.9600000000009</v>
      </c>
      <c r="W379" s="48"/>
      <c r="X379" s="49">
        <v>2017</v>
      </c>
      <c r="Y379" s="50" t="s">
        <v>4944</v>
      </c>
      <c r="Z379" s="51">
        <f t="shared" si="17"/>
        <v>14.675000000000001</v>
      </c>
      <c r="AA379" s="16">
        <f t="shared" si="17"/>
        <v>16.436000000000003</v>
      </c>
    </row>
    <row r="380" spans="2:27" ht="20.25" x14ac:dyDescent="0.3">
      <c r="B380" s="43" t="s">
        <v>444</v>
      </c>
      <c r="C380" s="14" t="s">
        <v>4521</v>
      </c>
      <c r="D380" s="14" t="s">
        <v>4135</v>
      </c>
      <c r="E380" s="14" t="s">
        <v>5131</v>
      </c>
      <c r="F380" s="14" t="s">
        <v>4136</v>
      </c>
      <c r="G380" s="14" t="s">
        <v>5894</v>
      </c>
      <c r="H380" s="44" t="s">
        <v>3466</v>
      </c>
      <c r="I380" s="45">
        <v>0</v>
      </c>
      <c r="J380" s="14">
        <v>150000000</v>
      </c>
      <c r="K380" s="14" t="s">
        <v>3458</v>
      </c>
      <c r="L380" s="46" t="s">
        <v>3471</v>
      </c>
      <c r="M380" s="14" t="s">
        <v>12072</v>
      </c>
      <c r="N380" s="14" t="s">
        <v>3833</v>
      </c>
      <c r="O380" s="14" t="s">
        <v>3486</v>
      </c>
      <c r="P380" s="14" t="s">
        <v>12071</v>
      </c>
      <c r="Q380" s="44" t="s">
        <v>8226</v>
      </c>
      <c r="R380" s="44" t="s">
        <v>8205</v>
      </c>
      <c r="S380" s="14">
        <v>20</v>
      </c>
      <c r="T380" s="5">
        <v>757</v>
      </c>
      <c r="U380" s="5">
        <f t="shared" si="15"/>
        <v>15140</v>
      </c>
      <c r="V380" s="47">
        <f t="shared" si="16"/>
        <v>16956.800000000003</v>
      </c>
      <c r="W380" s="48"/>
      <c r="X380" s="49">
        <v>2017</v>
      </c>
      <c r="Y380" s="50" t="s">
        <v>4944</v>
      </c>
      <c r="Z380" s="51">
        <f t="shared" si="17"/>
        <v>42.055555555555557</v>
      </c>
      <c r="AA380" s="16">
        <f t="shared" si="17"/>
        <v>47.102222222222231</v>
      </c>
    </row>
    <row r="381" spans="2:27" ht="20.25" x14ac:dyDescent="0.3">
      <c r="B381" s="43" t="s">
        <v>445</v>
      </c>
      <c r="C381" s="14" t="s">
        <v>4521</v>
      </c>
      <c r="D381" s="14" t="s">
        <v>4137</v>
      </c>
      <c r="E381" s="14" t="s">
        <v>5131</v>
      </c>
      <c r="F381" s="14" t="s">
        <v>4138</v>
      </c>
      <c r="G381" s="14" t="s">
        <v>5895</v>
      </c>
      <c r="H381" s="44" t="s">
        <v>3466</v>
      </c>
      <c r="I381" s="45">
        <v>0</v>
      </c>
      <c r="J381" s="14">
        <v>150000000</v>
      </c>
      <c r="K381" s="14" t="s">
        <v>3458</v>
      </c>
      <c r="L381" s="46" t="s">
        <v>3471</v>
      </c>
      <c r="M381" s="14" t="s">
        <v>12072</v>
      </c>
      <c r="N381" s="14" t="s">
        <v>3833</v>
      </c>
      <c r="O381" s="14" t="s">
        <v>3486</v>
      </c>
      <c r="P381" s="14" t="s">
        <v>12071</v>
      </c>
      <c r="Q381" s="44" t="s">
        <v>8226</v>
      </c>
      <c r="R381" s="44" t="s">
        <v>8205</v>
      </c>
      <c r="S381" s="14">
        <v>20</v>
      </c>
      <c r="T381" s="5">
        <v>757</v>
      </c>
      <c r="U381" s="5">
        <f t="shared" si="15"/>
        <v>15140</v>
      </c>
      <c r="V381" s="47">
        <f t="shared" si="16"/>
        <v>16956.800000000003</v>
      </c>
      <c r="W381" s="48"/>
      <c r="X381" s="49">
        <v>2017</v>
      </c>
      <c r="Y381" s="50" t="s">
        <v>4944</v>
      </c>
      <c r="Z381" s="51">
        <f t="shared" si="17"/>
        <v>42.055555555555557</v>
      </c>
      <c r="AA381" s="16">
        <f t="shared" si="17"/>
        <v>47.102222222222231</v>
      </c>
    </row>
    <row r="382" spans="2:27" ht="20.25" x14ac:dyDescent="0.3">
      <c r="B382" s="43" t="s">
        <v>446</v>
      </c>
      <c r="C382" s="14" t="s">
        <v>4521</v>
      </c>
      <c r="D382" s="14" t="s">
        <v>4139</v>
      </c>
      <c r="E382" s="14" t="s">
        <v>5131</v>
      </c>
      <c r="F382" s="14" t="s">
        <v>4140</v>
      </c>
      <c r="G382" s="14" t="s">
        <v>5896</v>
      </c>
      <c r="H382" s="44" t="s">
        <v>3466</v>
      </c>
      <c r="I382" s="45">
        <v>0</v>
      </c>
      <c r="J382" s="14">
        <v>150000000</v>
      </c>
      <c r="K382" s="14" t="s">
        <v>3458</v>
      </c>
      <c r="L382" s="46" t="s">
        <v>3471</v>
      </c>
      <c r="M382" s="14" t="s">
        <v>12072</v>
      </c>
      <c r="N382" s="14" t="s">
        <v>3833</v>
      </c>
      <c r="O382" s="14" t="s">
        <v>3486</v>
      </c>
      <c r="P382" s="14" t="s">
        <v>12071</v>
      </c>
      <c r="Q382" s="44" t="s">
        <v>8226</v>
      </c>
      <c r="R382" s="44" t="s">
        <v>8205</v>
      </c>
      <c r="S382" s="14">
        <v>20</v>
      </c>
      <c r="T382" s="5">
        <v>757</v>
      </c>
      <c r="U382" s="5">
        <f t="shared" si="15"/>
        <v>15140</v>
      </c>
      <c r="V382" s="47">
        <f t="shared" si="16"/>
        <v>16956.800000000003</v>
      </c>
      <c r="W382" s="48"/>
      <c r="X382" s="49">
        <v>2017</v>
      </c>
      <c r="Y382" s="50" t="s">
        <v>4944</v>
      </c>
      <c r="Z382" s="51">
        <f t="shared" si="17"/>
        <v>42.055555555555557</v>
      </c>
      <c r="AA382" s="16">
        <f t="shared" si="17"/>
        <v>47.102222222222231</v>
      </c>
    </row>
    <row r="383" spans="2:27" ht="20.25" x14ac:dyDescent="0.3">
      <c r="B383" s="43" t="s">
        <v>447</v>
      </c>
      <c r="C383" s="14" t="s">
        <v>4521</v>
      </c>
      <c r="D383" s="14" t="s">
        <v>4096</v>
      </c>
      <c r="E383" s="14" t="s">
        <v>4097</v>
      </c>
      <c r="F383" s="14" t="s">
        <v>4098</v>
      </c>
      <c r="G383" s="14" t="s">
        <v>5897</v>
      </c>
      <c r="H383" s="44" t="s">
        <v>3466</v>
      </c>
      <c r="I383" s="45">
        <v>0</v>
      </c>
      <c r="J383" s="14">
        <v>150000000</v>
      </c>
      <c r="K383" s="14" t="s">
        <v>3458</v>
      </c>
      <c r="L383" s="46" t="s">
        <v>3471</v>
      </c>
      <c r="M383" s="14" t="s">
        <v>12072</v>
      </c>
      <c r="N383" s="14" t="s">
        <v>3833</v>
      </c>
      <c r="O383" s="14" t="s">
        <v>3486</v>
      </c>
      <c r="P383" s="14" t="s">
        <v>12071</v>
      </c>
      <c r="Q383" s="44" t="s">
        <v>8224</v>
      </c>
      <c r="R383" s="44" t="s">
        <v>8203</v>
      </c>
      <c r="S383" s="14">
        <v>4</v>
      </c>
      <c r="T383" s="5">
        <v>20356</v>
      </c>
      <c r="U383" s="5">
        <f t="shared" si="15"/>
        <v>81424</v>
      </c>
      <c r="V383" s="47">
        <f t="shared" si="16"/>
        <v>91194.880000000005</v>
      </c>
      <c r="W383" s="48"/>
      <c r="X383" s="49">
        <v>2017</v>
      </c>
      <c r="Y383" s="50" t="s">
        <v>4944</v>
      </c>
      <c r="Z383" s="51">
        <f t="shared" si="17"/>
        <v>226.17777777777778</v>
      </c>
      <c r="AA383" s="16">
        <f t="shared" si="17"/>
        <v>253.31911111111111</v>
      </c>
    </row>
    <row r="384" spans="2:27" ht="20.25" x14ac:dyDescent="0.3">
      <c r="B384" s="43" t="s">
        <v>448</v>
      </c>
      <c r="C384" s="14" t="s">
        <v>4521</v>
      </c>
      <c r="D384" s="14" t="s">
        <v>4141</v>
      </c>
      <c r="E384" s="14" t="s">
        <v>7541</v>
      </c>
      <c r="F384" s="14" t="s">
        <v>4142</v>
      </c>
      <c r="G384" s="14" t="s">
        <v>5898</v>
      </c>
      <c r="H384" s="44" t="s">
        <v>3466</v>
      </c>
      <c r="I384" s="45">
        <v>0</v>
      </c>
      <c r="J384" s="14">
        <v>150000000</v>
      </c>
      <c r="K384" s="14" t="s">
        <v>3458</v>
      </c>
      <c r="L384" s="46" t="s">
        <v>3471</v>
      </c>
      <c r="M384" s="14" t="s">
        <v>12072</v>
      </c>
      <c r="N384" s="14" t="s">
        <v>3833</v>
      </c>
      <c r="O384" s="14" t="s">
        <v>3486</v>
      </c>
      <c r="P384" s="14" t="s">
        <v>12071</v>
      </c>
      <c r="Q384" s="44" t="s">
        <v>8224</v>
      </c>
      <c r="R384" s="44" t="s">
        <v>8203</v>
      </c>
      <c r="S384" s="14">
        <v>20</v>
      </c>
      <c r="T384" s="5">
        <v>1197</v>
      </c>
      <c r="U384" s="5">
        <f t="shared" si="15"/>
        <v>23940</v>
      </c>
      <c r="V384" s="47">
        <f t="shared" si="16"/>
        <v>26812.800000000003</v>
      </c>
      <c r="W384" s="48"/>
      <c r="X384" s="49">
        <v>2017</v>
      </c>
      <c r="Y384" s="50" t="s">
        <v>4944</v>
      </c>
      <c r="Z384" s="51">
        <f t="shared" si="17"/>
        <v>66.5</v>
      </c>
      <c r="AA384" s="16">
        <f t="shared" si="17"/>
        <v>74.48</v>
      </c>
    </row>
    <row r="385" spans="2:27" ht="20.25" x14ac:dyDescent="0.3">
      <c r="B385" s="43" t="s">
        <v>449</v>
      </c>
      <c r="C385" s="14" t="s">
        <v>4521</v>
      </c>
      <c r="D385" s="14" t="s">
        <v>4143</v>
      </c>
      <c r="E385" s="14" t="s">
        <v>4144</v>
      </c>
      <c r="F385" s="14" t="s">
        <v>4145</v>
      </c>
      <c r="G385" s="14" t="s">
        <v>5899</v>
      </c>
      <c r="H385" s="44" t="s">
        <v>3466</v>
      </c>
      <c r="I385" s="45">
        <v>0</v>
      </c>
      <c r="J385" s="14">
        <v>150000000</v>
      </c>
      <c r="K385" s="14" t="s">
        <v>3458</v>
      </c>
      <c r="L385" s="46" t="s">
        <v>3471</v>
      </c>
      <c r="M385" s="14" t="s">
        <v>12072</v>
      </c>
      <c r="N385" s="14" t="s">
        <v>3833</v>
      </c>
      <c r="O385" s="14" t="s">
        <v>3486</v>
      </c>
      <c r="P385" s="14" t="s">
        <v>12071</v>
      </c>
      <c r="Q385" s="44" t="s">
        <v>8226</v>
      </c>
      <c r="R385" s="44" t="s">
        <v>8205</v>
      </c>
      <c r="S385" s="14">
        <v>40</v>
      </c>
      <c r="T385" s="5">
        <v>757</v>
      </c>
      <c r="U385" s="5">
        <f t="shared" si="15"/>
        <v>30280</v>
      </c>
      <c r="V385" s="47">
        <f t="shared" si="16"/>
        <v>33913.600000000006</v>
      </c>
      <c r="W385" s="48"/>
      <c r="X385" s="49">
        <v>2017</v>
      </c>
      <c r="Y385" s="50" t="s">
        <v>4944</v>
      </c>
      <c r="Z385" s="51">
        <f t="shared" si="17"/>
        <v>84.111111111111114</v>
      </c>
      <c r="AA385" s="16">
        <f t="shared" si="17"/>
        <v>94.204444444444462</v>
      </c>
    </row>
    <row r="386" spans="2:27" ht="20.25" x14ac:dyDescent="0.3">
      <c r="B386" s="43" t="s">
        <v>450</v>
      </c>
      <c r="C386" s="14" t="s">
        <v>4521</v>
      </c>
      <c r="D386" s="14" t="s">
        <v>4146</v>
      </c>
      <c r="E386" s="14" t="s">
        <v>4147</v>
      </c>
      <c r="F386" s="14" t="s">
        <v>4148</v>
      </c>
      <c r="G386" s="14" t="s">
        <v>5900</v>
      </c>
      <c r="H386" s="44" t="s">
        <v>3457</v>
      </c>
      <c r="I386" s="45">
        <v>0</v>
      </c>
      <c r="J386" s="14">
        <v>150000000</v>
      </c>
      <c r="K386" s="14" t="s">
        <v>3458</v>
      </c>
      <c r="L386" s="46" t="s">
        <v>3471</v>
      </c>
      <c r="M386" s="14" t="s">
        <v>12072</v>
      </c>
      <c r="N386" s="14" t="s">
        <v>3833</v>
      </c>
      <c r="O386" s="14" t="s">
        <v>3486</v>
      </c>
      <c r="P386" s="14" t="s">
        <v>12071</v>
      </c>
      <c r="Q386" s="44" t="s">
        <v>8224</v>
      </c>
      <c r="R386" s="44" t="s">
        <v>8203</v>
      </c>
      <c r="S386" s="14">
        <v>38</v>
      </c>
      <c r="T386" s="5">
        <v>207955</v>
      </c>
      <c r="U386" s="5">
        <f t="shared" si="15"/>
        <v>7902290</v>
      </c>
      <c r="V386" s="47">
        <f t="shared" si="16"/>
        <v>8850564.8000000007</v>
      </c>
      <c r="W386" s="48"/>
      <c r="X386" s="49">
        <v>2017</v>
      </c>
      <c r="Y386" s="50" t="s">
        <v>4944</v>
      </c>
      <c r="Z386" s="51">
        <f t="shared" si="17"/>
        <v>21950.805555555555</v>
      </c>
      <c r="AA386" s="16">
        <f t="shared" si="17"/>
        <v>24584.902222222223</v>
      </c>
    </row>
    <row r="387" spans="2:27" ht="20.25" x14ac:dyDescent="0.3">
      <c r="B387" s="43" t="s">
        <v>451</v>
      </c>
      <c r="C387" s="14" t="s">
        <v>4521</v>
      </c>
      <c r="D387" s="14" t="s">
        <v>4149</v>
      </c>
      <c r="E387" s="14" t="s">
        <v>3976</v>
      </c>
      <c r="F387" s="14" t="s">
        <v>4150</v>
      </c>
      <c r="G387" s="14" t="s">
        <v>5901</v>
      </c>
      <c r="H387" s="44" t="s">
        <v>3466</v>
      </c>
      <c r="I387" s="45">
        <v>0</v>
      </c>
      <c r="J387" s="14">
        <v>150000000</v>
      </c>
      <c r="K387" s="14" t="s">
        <v>3458</v>
      </c>
      <c r="L387" s="46" t="s">
        <v>3471</v>
      </c>
      <c r="M387" s="14" t="s">
        <v>12072</v>
      </c>
      <c r="N387" s="14" t="s">
        <v>3833</v>
      </c>
      <c r="O387" s="14" t="s">
        <v>3486</v>
      </c>
      <c r="P387" s="14" t="s">
        <v>12071</v>
      </c>
      <c r="Q387" s="44" t="s">
        <v>8228</v>
      </c>
      <c r="R387" s="44" t="s">
        <v>8207</v>
      </c>
      <c r="S387" s="14">
        <v>2</v>
      </c>
      <c r="T387" s="5">
        <v>23086</v>
      </c>
      <c r="U387" s="5">
        <f t="shared" si="15"/>
        <v>46172</v>
      </c>
      <c r="V387" s="47">
        <f t="shared" si="16"/>
        <v>51712.640000000007</v>
      </c>
      <c r="W387" s="48"/>
      <c r="X387" s="49">
        <v>2017</v>
      </c>
      <c r="Y387" s="50" t="s">
        <v>4944</v>
      </c>
      <c r="Z387" s="51">
        <f t="shared" si="17"/>
        <v>128.25555555555556</v>
      </c>
      <c r="AA387" s="16">
        <f t="shared" si="17"/>
        <v>143.64622222222224</v>
      </c>
    </row>
    <row r="388" spans="2:27" ht="20.25" x14ac:dyDescent="0.3">
      <c r="B388" s="43" t="s">
        <v>452</v>
      </c>
      <c r="C388" s="14" t="s">
        <v>4521</v>
      </c>
      <c r="D388" s="14" t="s">
        <v>4102</v>
      </c>
      <c r="E388" s="14" t="s">
        <v>7539</v>
      </c>
      <c r="F388" s="14" t="s">
        <v>4103</v>
      </c>
      <c r="G388" s="14" t="s">
        <v>5902</v>
      </c>
      <c r="H388" s="44" t="s">
        <v>3466</v>
      </c>
      <c r="I388" s="45">
        <v>0</v>
      </c>
      <c r="J388" s="14">
        <v>150000000</v>
      </c>
      <c r="K388" s="14" t="s">
        <v>3458</v>
      </c>
      <c r="L388" s="46" t="s">
        <v>3471</v>
      </c>
      <c r="M388" s="14" t="s">
        <v>12072</v>
      </c>
      <c r="N388" s="14" t="s">
        <v>3833</v>
      </c>
      <c r="O388" s="14" t="s">
        <v>3486</v>
      </c>
      <c r="P388" s="14" t="s">
        <v>12071</v>
      </c>
      <c r="Q388" s="44" t="s">
        <v>8224</v>
      </c>
      <c r="R388" s="44" t="s">
        <v>8203</v>
      </c>
      <c r="S388" s="14">
        <v>106</v>
      </c>
      <c r="T388" s="5">
        <v>2659</v>
      </c>
      <c r="U388" s="5">
        <f t="shared" si="15"/>
        <v>281854</v>
      </c>
      <c r="V388" s="47">
        <f t="shared" si="16"/>
        <v>315676.48000000004</v>
      </c>
      <c r="W388" s="48"/>
      <c r="X388" s="49">
        <v>2017</v>
      </c>
      <c r="Y388" s="50" t="s">
        <v>4944</v>
      </c>
      <c r="Z388" s="51">
        <f t="shared" si="17"/>
        <v>782.92777777777781</v>
      </c>
      <c r="AA388" s="16">
        <f t="shared" si="17"/>
        <v>876.87911111111123</v>
      </c>
    </row>
    <row r="389" spans="2:27" ht="20.25" x14ac:dyDescent="0.3">
      <c r="B389" s="43" t="s">
        <v>453</v>
      </c>
      <c r="C389" s="14" t="s">
        <v>4521</v>
      </c>
      <c r="D389" s="14" t="s">
        <v>4102</v>
      </c>
      <c r="E389" s="14" t="s">
        <v>7539</v>
      </c>
      <c r="F389" s="14" t="s">
        <v>4103</v>
      </c>
      <c r="G389" s="14" t="s">
        <v>5903</v>
      </c>
      <c r="H389" s="44" t="s">
        <v>3466</v>
      </c>
      <c r="I389" s="45">
        <v>0</v>
      </c>
      <c r="J389" s="14">
        <v>150000000</v>
      </c>
      <c r="K389" s="14" t="s">
        <v>3458</v>
      </c>
      <c r="L389" s="46" t="s">
        <v>3471</v>
      </c>
      <c r="M389" s="14" t="s">
        <v>12072</v>
      </c>
      <c r="N389" s="14" t="s">
        <v>3833</v>
      </c>
      <c r="O389" s="14" t="s">
        <v>3486</v>
      </c>
      <c r="P389" s="14" t="s">
        <v>12071</v>
      </c>
      <c r="Q389" s="44" t="s">
        <v>8224</v>
      </c>
      <c r="R389" s="44" t="s">
        <v>8203</v>
      </c>
      <c r="S389" s="14">
        <v>100</v>
      </c>
      <c r="T389" s="5">
        <v>3096</v>
      </c>
      <c r="U389" s="5">
        <f t="shared" si="15"/>
        <v>309600</v>
      </c>
      <c r="V389" s="47">
        <f t="shared" si="16"/>
        <v>346752.00000000006</v>
      </c>
      <c r="W389" s="48"/>
      <c r="X389" s="49">
        <v>2017</v>
      </c>
      <c r="Y389" s="50" t="s">
        <v>4944</v>
      </c>
      <c r="Z389" s="51">
        <f t="shared" si="17"/>
        <v>860</v>
      </c>
      <c r="AA389" s="16">
        <f t="shared" si="17"/>
        <v>963.20000000000016</v>
      </c>
    </row>
    <row r="390" spans="2:27" ht="20.25" x14ac:dyDescent="0.3">
      <c r="B390" s="43" t="s">
        <v>454</v>
      </c>
      <c r="C390" s="14" t="s">
        <v>4521</v>
      </c>
      <c r="D390" s="14" t="s">
        <v>4151</v>
      </c>
      <c r="E390" s="14" t="s">
        <v>3996</v>
      </c>
      <c r="F390" s="14" t="s">
        <v>4152</v>
      </c>
      <c r="G390" s="14" t="s">
        <v>5904</v>
      </c>
      <c r="H390" s="44" t="s">
        <v>3466</v>
      </c>
      <c r="I390" s="45">
        <v>0</v>
      </c>
      <c r="J390" s="14">
        <v>150000000</v>
      </c>
      <c r="K390" s="14" t="s">
        <v>3458</v>
      </c>
      <c r="L390" s="46" t="s">
        <v>3471</v>
      </c>
      <c r="M390" s="14" t="s">
        <v>12072</v>
      </c>
      <c r="N390" s="14" t="s">
        <v>3833</v>
      </c>
      <c r="O390" s="14" t="s">
        <v>3486</v>
      </c>
      <c r="P390" s="14" t="s">
        <v>12071</v>
      </c>
      <c r="Q390" s="44" t="s">
        <v>8235</v>
      </c>
      <c r="R390" s="44" t="s">
        <v>8212</v>
      </c>
      <c r="S390" s="14">
        <v>0.32</v>
      </c>
      <c r="T390" s="5">
        <v>257621</v>
      </c>
      <c r="U390" s="5">
        <f t="shared" si="15"/>
        <v>82438.720000000001</v>
      </c>
      <c r="V390" s="47">
        <f t="shared" si="16"/>
        <v>92331.366400000014</v>
      </c>
      <c r="W390" s="48"/>
      <c r="X390" s="49">
        <v>2017</v>
      </c>
      <c r="Y390" s="50" t="s">
        <v>4944</v>
      </c>
      <c r="Z390" s="51">
        <f t="shared" si="17"/>
        <v>228.99644444444445</v>
      </c>
      <c r="AA390" s="16">
        <f t="shared" si="17"/>
        <v>256.47601777777783</v>
      </c>
    </row>
    <row r="391" spans="2:27" ht="20.25" x14ac:dyDescent="0.3">
      <c r="B391" s="43" t="s">
        <v>455</v>
      </c>
      <c r="C391" s="14" t="s">
        <v>4521</v>
      </c>
      <c r="D391" s="14" t="s">
        <v>4153</v>
      </c>
      <c r="E391" s="14" t="s">
        <v>3996</v>
      </c>
      <c r="F391" s="14" t="s">
        <v>4154</v>
      </c>
      <c r="G391" s="14" t="s">
        <v>5905</v>
      </c>
      <c r="H391" s="44" t="s">
        <v>3466</v>
      </c>
      <c r="I391" s="45">
        <v>0</v>
      </c>
      <c r="J391" s="14">
        <v>150000000</v>
      </c>
      <c r="K391" s="14" t="s">
        <v>3458</v>
      </c>
      <c r="L391" s="46" t="s">
        <v>3471</v>
      </c>
      <c r="M391" s="14" t="s">
        <v>12072</v>
      </c>
      <c r="N391" s="14" t="s">
        <v>3833</v>
      </c>
      <c r="O391" s="14" t="s">
        <v>3486</v>
      </c>
      <c r="P391" s="14" t="s">
        <v>12071</v>
      </c>
      <c r="Q391" s="44" t="s">
        <v>8235</v>
      </c>
      <c r="R391" s="44" t="s">
        <v>8212</v>
      </c>
      <c r="S391" s="14">
        <v>0.5</v>
      </c>
      <c r="T391" s="5">
        <v>257633</v>
      </c>
      <c r="U391" s="5">
        <f t="shared" ref="U391:U452" si="18">S391*T391</f>
        <v>128816.5</v>
      </c>
      <c r="V391" s="47">
        <f t="shared" ref="V391:V452" si="19">U391*1.12</f>
        <v>144274.48000000001</v>
      </c>
      <c r="W391" s="48"/>
      <c r="X391" s="49">
        <v>2017</v>
      </c>
      <c r="Y391" s="50" t="s">
        <v>4944</v>
      </c>
      <c r="Z391" s="51">
        <f t="shared" ref="Z391:AA452" si="20">U391/360</f>
        <v>357.82361111111112</v>
      </c>
      <c r="AA391" s="16">
        <f t="shared" si="20"/>
        <v>400.7624444444445</v>
      </c>
    </row>
    <row r="392" spans="2:27" ht="20.25" x14ac:dyDescent="0.3">
      <c r="B392" s="43" t="s">
        <v>456</v>
      </c>
      <c r="C392" s="14" t="s">
        <v>4521</v>
      </c>
      <c r="D392" s="14" t="s">
        <v>4155</v>
      </c>
      <c r="E392" s="14" t="s">
        <v>3996</v>
      </c>
      <c r="F392" s="14" t="s">
        <v>4156</v>
      </c>
      <c r="G392" s="14" t="s">
        <v>5906</v>
      </c>
      <c r="H392" s="44" t="s">
        <v>3466</v>
      </c>
      <c r="I392" s="45">
        <v>0</v>
      </c>
      <c r="J392" s="14">
        <v>150000000</v>
      </c>
      <c r="K392" s="14" t="s">
        <v>3458</v>
      </c>
      <c r="L392" s="46" t="s">
        <v>3471</v>
      </c>
      <c r="M392" s="14" t="s">
        <v>12072</v>
      </c>
      <c r="N392" s="14" t="s">
        <v>3833</v>
      </c>
      <c r="O392" s="14" t="s">
        <v>3486</v>
      </c>
      <c r="P392" s="14" t="s">
        <v>12071</v>
      </c>
      <c r="Q392" s="44" t="s">
        <v>8235</v>
      </c>
      <c r="R392" s="44" t="s">
        <v>8212</v>
      </c>
      <c r="S392" s="14">
        <v>0.15</v>
      </c>
      <c r="T392" s="5">
        <v>257633</v>
      </c>
      <c r="U392" s="5">
        <f t="shared" si="18"/>
        <v>38644.949999999997</v>
      </c>
      <c r="V392" s="47">
        <f t="shared" si="19"/>
        <v>43282.343999999997</v>
      </c>
      <c r="W392" s="48"/>
      <c r="X392" s="49">
        <v>2017</v>
      </c>
      <c r="Y392" s="50" t="s">
        <v>4944</v>
      </c>
      <c r="Z392" s="51">
        <f t="shared" si="20"/>
        <v>107.34708333333333</v>
      </c>
      <c r="AA392" s="16">
        <f t="shared" si="20"/>
        <v>120.22873333333332</v>
      </c>
    </row>
    <row r="393" spans="2:27" ht="20.25" x14ac:dyDescent="0.3">
      <c r="B393" s="43" t="s">
        <v>457</v>
      </c>
      <c r="C393" s="14" t="s">
        <v>4521</v>
      </c>
      <c r="D393" s="14" t="s">
        <v>4157</v>
      </c>
      <c r="E393" s="14" t="s">
        <v>3996</v>
      </c>
      <c r="F393" s="14" t="s">
        <v>4158</v>
      </c>
      <c r="G393" s="14" t="s">
        <v>5907</v>
      </c>
      <c r="H393" s="44" t="s">
        <v>3466</v>
      </c>
      <c r="I393" s="45">
        <v>0</v>
      </c>
      <c r="J393" s="14">
        <v>150000000</v>
      </c>
      <c r="K393" s="14" t="s">
        <v>3458</v>
      </c>
      <c r="L393" s="46" t="s">
        <v>3471</v>
      </c>
      <c r="M393" s="14" t="s">
        <v>12072</v>
      </c>
      <c r="N393" s="14" t="s">
        <v>3833</v>
      </c>
      <c r="O393" s="14" t="s">
        <v>3486</v>
      </c>
      <c r="P393" s="14" t="s">
        <v>12071</v>
      </c>
      <c r="Q393" s="44" t="s">
        <v>8235</v>
      </c>
      <c r="R393" s="44" t="s">
        <v>8212</v>
      </c>
      <c r="S393" s="14">
        <v>5.5E-2</v>
      </c>
      <c r="T393" s="5">
        <v>257621</v>
      </c>
      <c r="U393" s="5">
        <f t="shared" si="18"/>
        <v>14169.155000000001</v>
      </c>
      <c r="V393" s="47">
        <f t="shared" si="19"/>
        <v>15869.453600000003</v>
      </c>
      <c r="W393" s="48"/>
      <c r="X393" s="49">
        <v>2017</v>
      </c>
      <c r="Y393" s="50" t="s">
        <v>4944</v>
      </c>
      <c r="Z393" s="51">
        <f t="shared" si="20"/>
        <v>39.358763888888888</v>
      </c>
      <c r="AA393" s="16">
        <f t="shared" si="20"/>
        <v>44.081815555555565</v>
      </c>
    </row>
    <row r="394" spans="2:27" ht="20.25" x14ac:dyDescent="0.3">
      <c r="B394" s="43" t="s">
        <v>458</v>
      </c>
      <c r="C394" s="14" t="s">
        <v>4521</v>
      </c>
      <c r="D394" s="14" t="s">
        <v>4159</v>
      </c>
      <c r="E394" s="14" t="s">
        <v>3996</v>
      </c>
      <c r="F394" s="14" t="s">
        <v>4160</v>
      </c>
      <c r="G394" s="14" t="s">
        <v>5908</v>
      </c>
      <c r="H394" s="44" t="s">
        <v>3466</v>
      </c>
      <c r="I394" s="45">
        <v>0</v>
      </c>
      <c r="J394" s="14">
        <v>150000000</v>
      </c>
      <c r="K394" s="14" t="s">
        <v>3458</v>
      </c>
      <c r="L394" s="46" t="s">
        <v>3471</v>
      </c>
      <c r="M394" s="14" t="s">
        <v>12072</v>
      </c>
      <c r="N394" s="14" t="s">
        <v>3833</v>
      </c>
      <c r="O394" s="14" t="s">
        <v>3486</v>
      </c>
      <c r="P394" s="14" t="s">
        <v>12071</v>
      </c>
      <c r="Q394" s="44" t="s">
        <v>8235</v>
      </c>
      <c r="R394" s="44" t="s">
        <v>8212</v>
      </c>
      <c r="S394" s="14">
        <v>0.106</v>
      </c>
      <c r="T394" s="5">
        <v>257621</v>
      </c>
      <c r="U394" s="5">
        <f t="shared" si="18"/>
        <v>27307.826000000001</v>
      </c>
      <c r="V394" s="47">
        <f t="shared" si="19"/>
        <v>30584.765120000004</v>
      </c>
      <c r="W394" s="48"/>
      <c r="X394" s="49">
        <v>2017</v>
      </c>
      <c r="Y394" s="50" t="s">
        <v>4944</v>
      </c>
      <c r="Z394" s="51">
        <f t="shared" si="20"/>
        <v>75.855072222222219</v>
      </c>
      <c r="AA394" s="16">
        <f t="shared" si="20"/>
        <v>84.957680888888902</v>
      </c>
    </row>
    <row r="395" spans="2:27" ht="20.25" x14ac:dyDescent="0.3">
      <c r="B395" s="43" t="s">
        <v>459</v>
      </c>
      <c r="C395" s="14" t="s">
        <v>4521</v>
      </c>
      <c r="D395" s="14" t="s">
        <v>4161</v>
      </c>
      <c r="E395" s="14" t="s">
        <v>3996</v>
      </c>
      <c r="F395" s="14" t="s">
        <v>4162</v>
      </c>
      <c r="G395" s="14" t="s">
        <v>5909</v>
      </c>
      <c r="H395" s="44" t="s">
        <v>3466</v>
      </c>
      <c r="I395" s="45">
        <v>0</v>
      </c>
      <c r="J395" s="14">
        <v>150000000</v>
      </c>
      <c r="K395" s="14" t="s">
        <v>3458</v>
      </c>
      <c r="L395" s="46" t="s">
        <v>3471</v>
      </c>
      <c r="M395" s="14" t="s">
        <v>12072</v>
      </c>
      <c r="N395" s="14" t="s">
        <v>3833</v>
      </c>
      <c r="O395" s="14" t="s">
        <v>3486</v>
      </c>
      <c r="P395" s="14" t="s">
        <v>12071</v>
      </c>
      <c r="Q395" s="44" t="s">
        <v>8235</v>
      </c>
      <c r="R395" s="44" t="s">
        <v>8212</v>
      </c>
      <c r="S395" s="54">
        <v>0.127</v>
      </c>
      <c r="T395" s="5">
        <v>257621</v>
      </c>
      <c r="U395" s="5">
        <f t="shared" si="18"/>
        <v>32717.867000000002</v>
      </c>
      <c r="V395" s="47">
        <f t="shared" si="19"/>
        <v>36644.011040000005</v>
      </c>
      <c r="W395" s="48"/>
      <c r="X395" s="49">
        <v>2017</v>
      </c>
      <c r="Y395" s="50" t="s">
        <v>4944</v>
      </c>
      <c r="Z395" s="51">
        <f t="shared" si="20"/>
        <v>90.882963888888895</v>
      </c>
      <c r="AA395" s="16">
        <f t="shared" si="20"/>
        <v>101.78891955555557</v>
      </c>
    </row>
    <row r="396" spans="2:27" ht="20.25" x14ac:dyDescent="0.3">
      <c r="B396" s="43" t="s">
        <v>460</v>
      </c>
      <c r="C396" s="14" t="s">
        <v>4521</v>
      </c>
      <c r="D396" s="14" t="s">
        <v>4163</v>
      </c>
      <c r="E396" s="14" t="s">
        <v>3996</v>
      </c>
      <c r="F396" s="14" t="s">
        <v>4164</v>
      </c>
      <c r="G396" s="14" t="s">
        <v>5910</v>
      </c>
      <c r="H396" s="44" t="s">
        <v>3466</v>
      </c>
      <c r="I396" s="45">
        <v>0</v>
      </c>
      <c r="J396" s="14">
        <v>150000000</v>
      </c>
      <c r="K396" s="14" t="s">
        <v>3458</v>
      </c>
      <c r="L396" s="46" t="s">
        <v>3471</v>
      </c>
      <c r="M396" s="14" t="s">
        <v>12072</v>
      </c>
      <c r="N396" s="14" t="s">
        <v>3833</v>
      </c>
      <c r="O396" s="14" t="s">
        <v>3486</v>
      </c>
      <c r="P396" s="14" t="s">
        <v>12071</v>
      </c>
      <c r="Q396" s="44" t="s">
        <v>8235</v>
      </c>
      <c r="R396" s="44" t="s">
        <v>8212</v>
      </c>
      <c r="S396" s="14">
        <v>0.14099999999999999</v>
      </c>
      <c r="T396" s="5">
        <v>257621</v>
      </c>
      <c r="U396" s="5">
        <f t="shared" si="18"/>
        <v>36324.560999999994</v>
      </c>
      <c r="V396" s="47">
        <f t="shared" si="19"/>
        <v>40683.508320000001</v>
      </c>
      <c r="W396" s="48"/>
      <c r="X396" s="49">
        <v>2017</v>
      </c>
      <c r="Y396" s="50" t="s">
        <v>4944</v>
      </c>
      <c r="Z396" s="51">
        <f t="shared" si="20"/>
        <v>100.90155833333331</v>
      </c>
      <c r="AA396" s="16">
        <f t="shared" si="20"/>
        <v>113.00974533333334</v>
      </c>
    </row>
    <row r="397" spans="2:27" ht="20.25" x14ac:dyDescent="0.3">
      <c r="B397" s="43" t="s">
        <v>461</v>
      </c>
      <c r="C397" s="14" t="s">
        <v>4521</v>
      </c>
      <c r="D397" s="14" t="s">
        <v>4165</v>
      </c>
      <c r="E397" s="14" t="s">
        <v>3996</v>
      </c>
      <c r="F397" s="14" t="s">
        <v>4166</v>
      </c>
      <c r="G397" s="14" t="s">
        <v>5911</v>
      </c>
      <c r="H397" s="44" t="s">
        <v>3466</v>
      </c>
      <c r="I397" s="45">
        <v>0</v>
      </c>
      <c r="J397" s="14">
        <v>150000000</v>
      </c>
      <c r="K397" s="14" t="s">
        <v>3458</v>
      </c>
      <c r="L397" s="46" t="s">
        <v>3471</v>
      </c>
      <c r="M397" s="14" t="s">
        <v>12072</v>
      </c>
      <c r="N397" s="14" t="s">
        <v>3833</v>
      </c>
      <c r="O397" s="14" t="s">
        <v>3486</v>
      </c>
      <c r="P397" s="14" t="s">
        <v>12071</v>
      </c>
      <c r="Q397" s="44" t="s">
        <v>8235</v>
      </c>
      <c r="R397" s="44" t="s">
        <v>8212</v>
      </c>
      <c r="S397" s="14">
        <v>0.06</v>
      </c>
      <c r="T397" s="5">
        <v>257621</v>
      </c>
      <c r="U397" s="5">
        <f t="shared" si="18"/>
        <v>15457.26</v>
      </c>
      <c r="V397" s="47">
        <f t="shared" si="19"/>
        <v>17312.131200000003</v>
      </c>
      <c r="W397" s="48"/>
      <c r="X397" s="49">
        <v>2017</v>
      </c>
      <c r="Y397" s="50" t="s">
        <v>4944</v>
      </c>
      <c r="Z397" s="51">
        <f t="shared" si="20"/>
        <v>42.936833333333333</v>
      </c>
      <c r="AA397" s="16">
        <f t="shared" si="20"/>
        <v>48.089253333333346</v>
      </c>
    </row>
    <row r="398" spans="2:27" ht="20.25" x14ac:dyDescent="0.3">
      <c r="B398" s="43" t="s">
        <v>462</v>
      </c>
      <c r="C398" s="14" t="s">
        <v>4521</v>
      </c>
      <c r="D398" s="14" t="s">
        <v>4167</v>
      </c>
      <c r="E398" s="14" t="s">
        <v>3996</v>
      </c>
      <c r="F398" s="14" t="s">
        <v>4168</v>
      </c>
      <c r="G398" s="14" t="s">
        <v>5912</v>
      </c>
      <c r="H398" s="44" t="s">
        <v>3466</v>
      </c>
      <c r="I398" s="45">
        <v>0</v>
      </c>
      <c r="J398" s="14">
        <v>150000000</v>
      </c>
      <c r="K398" s="14" t="s">
        <v>3458</v>
      </c>
      <c r="L398" s="46" t="s">
        <v>3471</v>
      </c>
      <c r="M398" s="14" t="s">
        <v>12072</v>
      </c>
      <c r="N398" s="14" t="s">
        <v>3833</v>
      </c>
      <c r="O398" s="14" t="s">
        <v>3486</v>
      </c>
      <c r="P398" s="14" t="s">
        <v>12071</v>
      </c>
      <c r="Q398" s="44" t="s">
        <v>8235</v>
      </c>
      <c r="R398" s="44" t="s">
        <v>8212</v>
      </c>
      <c r="S398" s="14">
        <v>0.06</v>
      </c>
      <c r="T398" s="5">
        <v>257633</v>
      </c>
      <c r="U398" s="5">
        <f t="shared" si="18"/>
        <v>15457.98</v>
      </c>
      <c r="V398" s="47">
        <f t="shared" si="19"/>
        <v>17312.937600000001</v>
      </c>
      <c r="W398" s="48"/>
      <c r="X398" s="49">
        <v>2017</v>
      </c>
      <c r="Y398" s="50" t="s">
        <v>4944</v>
      </c>
      <c r="Z398" s="51">
        <f t="shared" si="20"/>
        <v>42.938833333333335</v>
      </c>
      <c r="AA398" s="16">
        <f t="shared" si="20"/>
        <v>48.091493333333339</v>
      </c>
    </row>
    <row r="399" spans="2:27" ht="20.25" x14ac:dyDescent="0.3">
      <c r="B399" s="43" t="s">
        <v>463</v>
      </c>
      <c r="C399" s="14" t="s">
        <v>4521</v>
      </c>
      <c r="D399" s="14" t="s">
        <v>4169</v>
      </c>
      <c r="E399" s="14" t="s">
        <v>3996</v>
      </c>
      <c r="F399" s="14" t="s">
        <v>4170</v>
      </c>
      <c r="G399" s="14" t="s">
        <v>5913</v>
      </c>
      <c r="H399" s="44" t="s">
        <v>3466</v>
      </c>
      <c r="I399" s="45">
        <v>0</v>
      </c>
      <c r="J399" s="14">
        <v>150000000</v>
      </c>
      <c r="K399" s="14" t="s">
        <v>3458</v>
      </c>
      <c r="L399" s="46" t="s">
        <v>3471</v>
      </c>
      <c r="M399" s="14" t="s">
        <v>12072</v>
      </c>
      <c r="N399" s="14" t="s">
        <v>3833</v>
      </c>
      <c r="O399" s="14" t="s">
        <v>3486</v>
      </c>
      <c r="P399" s="14" t="s">
        <v>12071</v>
      </c>
      <c r="Q399" s="44" t="s">
        <v>8235</v>
      </c>
      <c r="R399" s="44" t="s">
        <v>8212</v>
      </c>
      <c r="S399" s="14">
        <v>0.1</v>
      </c>
      <c r="T399" s="5">
        <v>257633</v>
      </c>
      <c r="U399" s="5">
        <f t="shared" si="18"/>
        <v>25763.300000000003</v>
      </c>
      <c r="V399" s="47">
        <f t="shared" si="19"/>
        <v>28854.896000000004</v>
      </c>
      <c r="W399" s="48"/>
      <c r="X399" s="49">
        <v>2017</v>
      </c>
      <c r="Y399" s="50" t="s">
        <v>4944</v>
      </c>
      <c r="Z399" s="51">
        <f t="shared" si="20"/>
        <v>71.56472222222223</v>
      </c>
      <c r="AA399" s="16">
        <f t="shared" si="20"/>
        <v>80.152488888888897</v>
      </c>
    </row>
    <row r="400" spans="2:27" ht="20.25" x14ac:dyDescent="0.3">
      <c r="B400" s="43" t="s">
        <v>464</v>
      </c>
      <c r="C400" s="14" t="s">
        <v>4521</v>
      </c>
      <c r="D400" s="14" t="s">
        <v>4171</v>
      </c>
      <c r="E400" s="14" t="s">
        <v>3996</v>
      </c>
      <c r="F400" s="14" t="s">
        <v>4172</v>
      </c>
      <c r="G400" s="14" t="s">
        <v>5914</v>
      </c>
      <c r="H400" s="44" t="s">
        <v>3466</v>
      </c>
      <c r="I400" s="45">
        <v>0</v>
      </c>
      <c r="J400" s="14">
        <v>150000000</v>
      </c>
      <c r="K400" s="14" t="s">
        <v>3458</v>
      </c>
      <c r="L400" s="46" t="s">
        <v>3471</v>
      </c>
      <c r="M400" s="14" t="s">
        <v>12072</v>
      </c>
      <c r="N400" s="14" t="s">
        <v>3833</v>
      </c>
      <c r="O400" s="14" t="s">
        <v>3486</v>
      </c>
      <c r="P400" s="14" t="s">
        <v>12071</v>
      </c>
      <c r="Q400" s="44" t="s">
        <v>8235</v>
      </c>
      <c r="R400" s="44" t="s">
        <v>8212</v>
      </c>
      <c r="S400" s="14">
        <v>0.25</v>
      </c>
      <c r="T400" s="5">
        <v>257633</v>
      </c>
      <c r="U400" s="5">
        <f t="shared" si="18"/>
        <v>64408.25</v>
      </c>
      <c r="V400" s="47">
        <f t="shared" si="19"/>
        <v>72137.240000000005</v>
      </c>
      <c r="W400" s="48"/>
      <c r="X400" s="49">
        <v>2017</v>
      </c>
      <c r="Y400" s="50" t="s">
        <v>4944</v>
      </c>
      <c r="Z400" s="51">
        <f t="shared" si="20"/>
        <v>178.91180555555556</v>
      </c>
      <c r="AA400" s="16">
        <f t="shared" si="20"/>
        <v>200.38122222222225</v>
      </c>
    </row>
    <row r="401" spans="2:27" ht="20.25" x14ac:dyDescent="0.3">
      <c r="B401" s="43" t="s">
        <v>465</v>
      </c>
      <c r="C401" s="14" t="s">
        <v>4521</v>
      </c>
      <c r="D401" s="14" t="s">
        <v>4173</v>
      </c>
      <c r="E401" s="14" t="s">
        <v>3996</v>
      </c>
      <c r="F401" s="14" t="s">
        <v>4174</v>
      </c>
      <c r="G401" s="14" t="s">
        <v>5915</v>
      </c>
      <c r="H401" s="44" t="s">
        <v>3466</v>
      </c>
      <c r="I401" s="45">
        <v>0</v>
      </c>
      <c r="J401" s="14">
        <v>150000000</v>
      </c>
      <c r="K401" s="14" t="s">
        <v>3458</v>
      </c>
      <c r="L401" s="46" t="s">
        <v>3471</v>
      </c>
      <c r="M401" s="14" t="s">
        <v>12072</v>
      </c>
      <c r="N401" s="14" t="s">
        <v>3833</v>
      </c>
      <c r="O401" s="14" t="s">
        <v>3486</v>
      </c>
      <c r="P401" s="14" t="s">
        <v>12071</v>
      </c>
      <c r="Q401" s="44" t="s">
        <v>8235</v>
      </c>
      <c r="R401" s="44" t="s">
        <v>8212</v>
      </c>
      <c r="S401" s="14">
        <v>0.2</v>
      </c>
      <c r="T401" s="5">
        <v>257633</v>
      </c>
      <c r="U401" s="5">
        <f t="shared" si="18"/>
        <v>51526.600000000006</v>
      </c>
      <c r="V401" s="47">
        <f t="shared" si="19"/>
        <v>57709.792000000009</v>
      </c>
      <c r="W401" s="48"/>
      <c r="X401" s="49">
        <v>2017</v>
      </c>
      <c r="Y401" s="50" t="s">
        <v>4944</v>
      </c>
      <c r="Z401" s="51">
        <f t="shared" si="20"/>
        <v>143.12944444444446</v>
      </c>
      <c r="AA401" s="16">
        <f t="shared" si="20"/>
        <v>160.30497777777779</v>
      </c>
    </row>
    <row r="402" spans="2:27" ht="20.25" x14ac:dyDescent="0.3">
      <c r="B402" s="43" t="s">
        <v>466</v>
      </c>
      <c r="C402" s="14" t="s">
        <v>4521</v>
      </c>
      <c r="D402" s="14" t="s">
        <v>4175</v>
      </c>
      <c r="E402" s="14" t="s">
        <v>3996</v>
      </c>
      <c r="F402" s="14" t="s">
        <v>4176</v>
      </c>
      <c r="G402" s="14" t="s">
        <v>5916</v>
      </c>
      <c r="H402" s="44" t="s">
        <v>3466</v>
      </c>
      <c r="I402" s="45">
        <v>0</v>
      </c>
      <c r="J402" s="14">
        <v>150000000</v>
      </c>
      <c r="K402" s="14" t="s">
        <v>3458</v>
      </c>
      <c r="L402" s="46" t="s">
        <v>3471</v>
      </c>
      <c r="M402" s="14" t="s">
        <v>12072</v>
      </c>
      <c r="N402" s="14" t="s">
        <v>3833</v>
      </c>
      <c r="O402" s="14" t="s">
        <v>3486</v>
      </c>
      <c r="P402" s="14" t="s">
        <v>12071</v>
      </c>
      <c r="Q402" s="44" t="s">
        <v>8235</v>
      </c>
      <c r="R402" s="44" t="s">
        <v>8212</v>
      </c>
      <c r="S402" s="54">
        <v>0.154</v>
      </c>
      <c r="T402" s="5">
        <v>257621</v>
      </c>
      <c r="U402" s="5">
        <f t="shared" si="18"/>
        <v>39673.633999999998</v>
      </c>
      <c r="V402" s="47">
        <f t="shared" si="19"/>
        <v>44434.470079999999</v>
      </c>
      <c r="W402" s="48"/>
      <c r="X402" s="49">
        <v>2017</v>
      </c>
      <c r="Y402" s="50" t="s">
        <v>4944</v>
      </c>
      <c r="Z402" s="51">
        <f t="shared" si="20"/>
        <v>110.20453888888889</v>
      </c>
      <c r="AA402" s="16">
        <f t="shared" si="20"/>
        <v>123.42908355555555</v>
      </c>
    </row>
    <row r="403" spans="2:27" ht="20.25" x14ac:dyDescent="0.3">
      <c r="B403" s="43" t="s">
        <v>467</v>
      </c>
      <c r="C403" s="14" t="s">
        <v>4521</v>
      </c>
      <c r="D403" s="14" t="s">
        <v>4177</v>
      </c>
      <c r="E403" s="14" t="s">
        <v>4178</v>
      </c>
      <c r="F403" s="14" t="s">
        <v>4179</v>
      </c>
      <c r="G403" s="14" t="s">
        <v>5917</v>
      </c>
      <c r="H403" s="44" t="s">
        <v>3466</v>
      </c>
      <c r="I403" s="45">
        <v>0</v>
      </c>
      <c r="J403" s="14">
        <v>150000000</v>
      </c>
      <c r="K403" s="14" t="s">
        <v>3458</v>
      </c>
      <c r="L403" s="46" t="s">
        <v>3471</v>
      </c>
      <c r="M403" s="14" t="s">
        <v>12072</v>
      </c>
      <c r="N403" s="14" t="s">
        <v>3833</v>
      </c>
      <c r="O403" s="14" t="s">
        <v>3486</v>
      </c>
      <c r="P403" s="14" t="s">
        <v>12071</v>
      </c>
      <c r="Q403" s="44" t="s">
        <v>8224</v>
      </c>
      <c r="R403" s="44" t="s">
        <v>8203</v>
      </c>
      <c r="S403" s="14">
        <v>1</v>
      </c>
      <c r="T403" s="5">
        <v>13277</v>
      </c>
      <c r="U403" s="5">
        <f t="shared" si="18"/>
        <v>13277</v>
      </c>
      <c r="V403" s="47">
        <f t="shared" si="19"/>
        <v>14870.240000000002</v>
      </c>
      <c r="W403" s="48"/>
      <c r="X403" s="49">
        <v>2017</v>
      </c>
      <c r="Y403" s="50" t="s">
        <v>4944</v>
      </c>
      <c r="Z403" s="51">
        <f t="shared" si="20"/>
        <v>36.880555555555553</v>
      </c>
      <c r="AA403" s="16">
        <f t="shared" si="20"/>
        <v>41.306222222222225</v>
      </c>
    </row>
    <row r="404" spans="2:27" ht="20.25" x14ac:dyDescent="0.3">
      <c r="B404" s="43" t="s">
        <v>468</v>
      </c>
      <c r="C404" s="14" t="s">
        <v>4521</v>
      </c>
      <c r="D404" s="14" t="s">
        <v>4066</v>
      </c>
      <c r="E404" s="14" t="s">
        <v>4067</v>
      </c>
      <c r="F404" s="14" t="s">
        <v>4068</v>
      </c>
      <c r="G404" s="14" t="s">
        <v>5918</v>
      </c>
      <c r="H404" s="44" t="s">
        <v>3466</v>
      </c>
      <c r="I404" s="45">
        <v>0</v>
      </c>
      <c r="J404" s="14">
        <v>150000000</v>
      </c>
      <c r="K404" s="14" t="s">
        <v>3458</v>
      </c>
      <c r="L404" s="46" t="s">
        <v>3471</v>
      </c>
      <c r="M404" s="14" t="s">
        <v>12072</v>
      </c>
      <c r="N404" s="14" t="s">
        <v>3833</v>
      </c>
      <c r="O404" s="14" t="s">
        <v>3486</v>
      </c>
      <c r="P404" s="14" t="s">
        <v>12071</v>
      </c>
      <c r="Q404" s="44" t="s">
        <v>8226</v>
      </c>
      <c r="R404" s="44" t="s">
        <v>8205</v>
      </c>
      <c r="S404" s="14">
        <v>623</v>
      </c>
      <c r="T404" s="5">
        <v>1650</v>
      </c>
      <c r="U404" s="5">
        <f t="shared" si="18"/>
        <v>1027950</v>
      </c>
      <c r="V404" s="47">
        <f t="shared" si="19"/>
        <v>1151304</v>
      </c>
      <c r="W404" s="48"/>
      <c r="X404" s="49">
        <v>2017</v>
      </c>
      <c r="Y404" s="50" t="s">
        <v>4944</v>
      </c>
      <c r="Z404" s="51">
        <f t="shared" si="20"/>
        <v>2855.4166666666665</v>
      </c>
      <c r="AA404" s="16">
        <f t="shared" si="20"/>
        <v>3198.0666666666666</v>
      </c>
    </row>
    <row r="405" spans="2:27" ht="20.25" x14ac:dyDescent="0.3">
      <c r="B405" s="43" t="s">
        <v>469</v>
      </c>
      <c r="C405" s="14" t="s">
        <v>4521</v>
      </c>
      <c r="D405" s="14" t="s">
        <v>4066</v>
      </c>
      <c r="E405" s="14" t="s">
        <v>4067</v>
      </c>
      <c r="F405" s="14" t="s">
        <v>4068</v>
      </c>
      <c r="G405" s="14" t="s">
        <v>5919</v>
      </c>
      <c r="H405" s="44" t="s">
        <v>3466</v>
      </c>
      <c r="I405" s="45">
        <v>0</v>
      </c>
      <c r="J405" s="14">
        <v>150000000</v>
      </c>
      <c r="K405" s="14" t="s">
        <v>3458</v>
      </c>
      <c r="L405" s="46" t="s">
        <v>3471</v>
      </c>
      <c r="M405" s="14" t="s">
        <v>12072</v>
      </c>
      <c r="N405" s="14" t="s">
        <v>3833</v>
      </c>
      <c r="O405" s="14" t="s">
        <v>3486</v>
      </c>
      <c r="P405" s="14" t="s">
        <v>12071</v>
      </c>
      <c r="Q405" s="44" t="s">
        <v>8226</v>
      </c>
      <c r="R405" s="44" t="s">
        <v>8205</v>
      </c>
      <c r="S405" s="14">
        <v>92</v>
      </c>
      <c r="T405" s="5">
        <v>3541</v>
      </c>
      <c r="U405" s="5">
        <f t="shared" si="18"/>
        <v>325772</v>
      </c>
      <c r="V405" s="47">
        <f t="shared" si="19"/>
        <v>364864.64</v>
      </c>
      <c r="W405" s="48"/>
      <c r="X405" s="49">
        <v>2017</v>
      </c>
      <c r="Y405" s="50" t="s">
        <v>4944</v>
      </c>
      <c r="Z405" s="51">
        <f t="shared" si="20"/>
        <v>904.92222222222222</v>
      </c>
      <c r="AA405" s="16">
        <f t="shared" si="20"/>
        <v>1013.5128888888889</v>
      </c>
    </row>
    <row r="406" spans="2:27" ht="20.25" x14ac:dyDescent="0.3">
      <c r="B406" s="43" t="s">
        <v>470</v>
      </c>
      <c r="C406" s="14" t="s">
        <v>4521</v>
      </c>
      <c r="D406" s="14" t="s">
        <v>4180</v>
      </c>
      <c r="E406" s="14" t="s">
        <v>4959</v>
      </c>
      <c r="F406" s="14" t="s">
        <v>4181</v>
      </c>
      <c r="G406" s="14" t="s">
        <v>5920</v>
      </c>
      <c r="H406" s="44" t="s">
        <v>3466</v>
      </c>
      <c r="I406" s="45">
        <v>0</v>
      </c>
      <c r="J406" s="14">
        <v>150000000</v>
      </c>
      <c r="K406" s="14" t="s">
        <v>3458</v>
      </c>
      <c r="L406" s="46" t="s">
        <v>3471</v>
      </c>
      <c r="M406" s="14" t="s">
        <v>12072</v>
      </c>
      <c r="N406" s="14" t="s">
        <v>3833</v>
      </c>
      <c r="O406" s="14" t="s">
        <v>3486</v>
      </c>
      <c r="P406" s="14" t="s">
        <v>12071</v>
      </c>
      <c r="Q406" s="44" t="s">
        <v>8224</v>
      </c>
      <c r="R406" s="44" t="s">
        <v>8203</v>
      </c>
      <c r="S406" s="14">
        <v>3</v>
      </c>
      <c r="T406" s="5">
        <v>1761</v>
      </c>
      <c r="U406" s="5">
        <f t="shared" si="18"/>
        <v>5283</v>
      </c>
      <c r="V406" s="47">
        <f t="shared" si="19"/>
        <v>5916.9600000000009</v>
      </c>
      <c r="W406" s="48"/>
      <c r="X406" s="49">
        <v>2017</v>
      </c>
      <c r="Y406" s="50" t="s">
        <v>4944</v>
      </c>
      <c r="Z406" s="51">
        <f t="shared" si="20"/>
        <v>14.675000000000001</v>
      </c>
      <c r="AA406" s="16">
        <f t="shared" si="20"/>
        <v>16.436000000000003</v>
      </c>
    </row>
    <row r="407" spans="2:27" ht="20.25" x14ac:dyDescent="0.3">
      <c r="B407" s="43" t="s">
        <v>471</v>
      </c>
      <c r="C407" s="14" t="s">
        <v>4521</v>
      </c>
      <c r="D407" s="14" t="s">
        <v>4182</v>
      </c>
      <c r="E407" s="14" t="s">
        <v>4183</v>
      </c>
      <c r="F407" s="14" t="s">
        <v>4184</v>
      </c>
      <c r="G407" s="14" t="s">
        <v>5921</v>
      </c>
      <c r="H407" s="44" t="s">
        <v>3466</v>
      </c>
      <c r="I407" s="45">
        <v>0</v>
      </c>
      <c r="J407" s="14">
        <v>150000000</v>
      </c>
      <c r="K407" s="14" t="s">
        <v>3458</v>
      </c>
      <c r="L407" s="46" t="s">
        <v>3471</v>
      </c>
      <c r="M407" s="14" t="s">
        <v>12072</v>
      </c>
      <c r="N407" s="14" t="s">
        <v>3833</v>
      </c>
      <c r="O407" s="14" t="s">
        <v>3486</v>
      </c>
      <c r="P407" s="14" t="s">
        <v>12071</v>
      </c>
      <c r="Q407" s="44" t="s">
        <v>8226</v>
      </c>
      <c r="R407" s="44" t="s">
        <v>8205</v>
      </c>
      <c r="S407" s="14">
        <v>500</v>
      </c>
      <c r="T407" s="5">
        <v>38</v>
      </c>
      <c r="U407" s="5">
        <f t="shared" si="18"/>
        <v>19000</v>
      </c>
      <c r="V407" s="47">
        <f t="shared" si="19"/>
        <v>21280.000000000004</v>
      </c>
      <c r="W407" s="48"/>
      <c r="X407" s="49">
        <v>2017</v>
      </c>
      <c r="Y407" s="50" t="s">
        <v>4944</v>
      </c>
      <c r="Z407" s="51">
        <f t="shared" si="20"/>
        <v>52.777777777777779</v>
      </c>
      <c r="AA407" s="16">
        <f t="shared" si="20"/>
        <v>59.111111111111121</v>
      </c>
    </row>
    <row r="408" spans="2:27" ht="20.25" x14ac:dyDescent="0.3">
      <c r="B408" s="43" t="s">
        <v>472</v>
      </c>
      <c r="C408" s="14" t="s">
        <v>4521</v>
      </c>
      <c r="D408" s="14" t="s">
        <v>4185</v>
      </c>
      <c r="E408" s="14" t="s">
        <v>4186</v>
      </c>
      <c r="F408" s="14" t="s">
        <v>4187</v>
      </c>
      <c r="G408" s="14" t="s">
        <v>5922</v>
      </c>
      <c r="H408" s="44" t="s">
        <v>3466</v>
      </c>
      <c r="I408" s="45">
        <v>0</v>
      </c>
      <c r="J408" s="14">
        <v>150000000</v>
      </c>
      <c r="K408" s="14" t="s">
        <v>3458</v>
      </c>
      <c r="L408" s="46" t="s">
        <v>3471</v>
      </c>
      <c r="M408" s="14" t="s">
        <v>12072</v>
      </c>
      <c r="N408" s="14" t="s">
        <v>3833</v>
      </c>
      <c r="O408" s="14" t="s">
        <v>3486</v>
      </c>
      <c r="P408" s="14" t="s">
        <v>12071</v>
      </c>
      <c r="Q408" s="44" t="s">
        <v>8224</v>
      </c>
      <c r="R408" s="44" t="s">
        <v>8203</v>
      </c>
      <c r="S408" s="14">
        <v>10</v>
      </c>
      <c r="T408" s="5">
        <v>212</v>
      </c>
      <c r="U408" s="5">
        <f t="shared" si="18"/>
        <v>2120</v>
      </c>
      <c r="V408" s="47">
        <f t="shared" si="19"/>
        <v>2374.4</v>
      </c>
      <c r="W408" s="48"/>
      <c r="X408" s="49">
        <v>2017</v>
      </c>
      <c r="Y408" s="50" t="s">
        <v>4944</v>
      </c>
      <c r="Z408" s="51">
        <f t="shared" si="20"/>
        <v>5.8888888888888893</v>
      </c>
      <c r="AA408" s="16">
        <f t="shared" si="20"/>
        <v>6.5955555555555554</v>
      </c>
    </row>
    <row r="409" spans="2:27" ht="20.25" x14ac:dyDescent="0.3">
      <c r="B409" s="43" t="s">
        <v>473</v>
      </c>
      <c r="C409" s="14" t="s">
        <v>4521</v>
      </c>
      <c r="D409" s="14" t="s">
        <v>4188</v>
      </c>
      <c r="E409" s="14" t="s">
        <v>4189</v>
      </c>
      <c r="F409" s="14" t="s">
        <v>4190</v>
      </c>
      <c r="G409" s="14" t="s">
        <v>5923</v>
      </c>
      <c r="H409" s="44" t="s">
        <v>3466</v>
      </c>
      <c r="I409" s="45">
        <v>0</v>
      </c>
      <c r="J409" s="14">
        <v>150000000</v>
      </c>
      <c r="K409" s="14" t="s">
        <v>3458</v>
      </c>
      <c r="L409" s="46" t="s">
        <v>3471</v>
      </c>
      <c r="M409" s="14" t="s">
        <v>12072</v>
      </c>
      <c r="N409" s="14" t="s">
        <v>3833</v>
      </c>
      <c r="O409" s="14" t="s">
        <v>3486</v>
      </c>
      <c r="P409" s="14" t="s">
        <v>12071</v>
      </c>
      <c r="Q409" s="44" t="s">
        <v>8226</v>
      </c>
      <c r="R409" s="44" t="s">
        <v>8205</v>
      </c>
      <c r="S409" s="14">
        <v>65</v>
      </c>
      <c r="T409" s="5">
        <v>1057</v>
      </c>
      <c r="U409" s="5">
        <f t="shared" si="18"/>
        <v>68705</v>
      </c>
      <c r="V409" s="47">
        <f t="shared" si="19"/>
        <v>76949.600000000006</v>
      </c>
      <c r="W409" s="48"/>
      <c r="X409" s="49">
        <v>2017</v>
      </c>
      <c r="Y409" s="50" t="s">
        <v>4944</v>
      </c>
      <c r="Z409" s="51">
        <f t="shared" si="20"/>
        <v>190.84722222222223</v>
      </c>
      <c r="AA409" s="16">
        <f t="shared" si="20"/>
        <v>213.7488888888889</v>
      </c>
    </row>
    <row r="410" spans="2:27" ht="20.25" x14ac:dyDescent="0.3">
      <c r="B410" s="43" t="s">
        <v>474</v>
      </c>
      <c r="C410" s="14" t="s">
        <v>4521</v>
      </c>
      <c r="D410" s="14" t="s">
        <v>4188</v>
      </c>
      <c r="E410" s="14" t="s">
        <v>4189</v>
      </c>
      <c r="F410" s="14" t="s">
        <v>4190</v>
      </c>
      <c r="G410" s="14" t="s">
        <v>5924</v>
      </c>
      <c r="H410" s="44" t="s">
        <v>3466</v>
      </c>
      <c r="I410" s="45">
        <v>0</v>
      </c>
      <c r="J410" s="14">
        <v>150000000</v>
      </c>
      <c r="K410" s="14" t="s">
        <v>3458</v>
      </c>
      <c r="L410" s="46" t="s">
        <v>3471</v>
      </c>
      <c r="M410" s="14" t="s">
        <v>12072</v>
      </c>
      <c r="N410" s="14" t="s">
        <v>3833</v>
      </c>
      <c r="O410" s="14" t="s">
        <v>3486</v>
      </c>
      <c r="P410" s="14" t="s">
        <v>12071</v>
      </c>
      <c r="Q410" s="44" t="s">
        <v>8226</v>
      </c>
      <c r="R410" s="44" t="s">
        <v>8205</v>
      </c>
      <c r="S410" s="14">
        <v>105</v>
      </c>
      <c r="T410" s="5">
        <v>1057</v>
      </c>
      <c r="U410" s="5">
        <f t="shared" si="18"/>
        <v>110985</v>
      </c>
      <c r="V410" s="47">
        <f t="shared" si="19"/>
        <v>124303.20000000001</v>
      </c>
      <c r="W410" s="48"/>
      <c r="X410" s="49">
        <v>2017</v>
      </c>
      <c r="Y410" s="50" t="s">
        <v>4944</v>
      </c>
      <c r="Z410" s="51">
        <f t="shared" si="20"/>
        <v>308.29166666666669</v>
      </c>
      <c r="AA410" s="16">
        <f t="shared" si="20"/>
        <v>345.28666666666669</v>
      </c>
    </row>
    <row r="411" spans="2:27" ht="20.25" x14ac:dyDescent="0.3">
      <c r="B411" s="43" t="s">
        <v>475</v>
      </c>
      <c r="C411" s="14" t="s">
        <v>4521</v>
      </c>
      <c r="D411" s="14" t="s">
        <v>4188</v>
      </c>
      <c r="E411" s="14" t="s">
        <v>4189</v>
      </c>
      <c r="F411" s="14" t="s">
        <v>4190</v>
      </c>
      <c r="G411" s="14" t="s">
        <v>5925</v>
      </c>
      <c r="H411" s="44" t="s">
        <v>3466</v>
      </c>
      <c r="I411" s="45">
        <v>0</v>
      </c>
      <c r="J411" s="14">
        <v>150000000</v>
      </c>
      <c r="K411" s="14" t="s">
        <v>3458</v>
      </c>
      <c r="L411" s="46" t="s">
        <v>3471</v>
      </c>
      <c r="M411" s="14" t="s">
        <v>12072</v>
      </c>
      <c r="N411" s="14" t="s">
        <v>3833</v>
      </c>
      <c r="O411" s="14" t="s">
        <v>3486</v>
      </c>
      <c r="P411" s="14" t="s">
        <v>12071</v>
      </c>
      <c r="Q411" s="44" t="s">
        <v>8226</v>
      </c>
      <c r="R411" s="44" t="s">
        <v>8205</v>
      </c>
      <c r="S411" s="14">
        <v>60</v>
      </c>
      <c r="T411" s="5">
        <v>1057</v>
      </c>
      <c r="U411" s="5">
        <f t="shared" si="18"/>
        <v>63420</v>
      </c>
      <c r="V411" s="47">
        <f t="shared" si="19"/>
        <v>71030.400000000009</v>
      </c>
      <c r="W411" s="48"/>
      <c r="X411" s="49">
        <v>2017</v>
      </c>
      <c r="Y411" s="50" t="s">
        <v>4944</v>
      </c>
      <c r="Z411" s="51">
        <f t="shared" si="20"/>
        <v>176.16666666666666</v>
      </c>
      <c r="AA411" s="16">
        <f t="shared" si="20"/>
        <v>197.3066666666667</v>
      </c>
    </row>
    <row r="412" spans="2:27" ht="20.25" x14ac:dyDescent="0.3">
      <c r="B412" s="43" t="s">
        <v>476</v>
      </c>
      <c r="C412" s="14" t="s">
        <v>4521</v>
      </c>
      <c r="D412" s="14" t="s">
        <v>4188</v>
      </c>
      <c r="E412" s="14" t="s">
        <v>4189</v>
      </c>
      <c r="F412" s="14" t="s">
        <v>4190</v>
      </c>
      <c r="G412" s="14" t="s">
        <v>5926</v>
      </c>
      <c r="H412" s="44" t="s">
        <v>3466</v>
      </c>
      <c r="I412" s="45">
        <v>0</v>
      </c>
      <c r="J412" s="14">
        <v>150000000</v>
      </c>
      <c r="K412" s="14" t="s">
        <v>3458</v>
      </c>
      <c r="L412" s="46" t="s">
        <v>3471</v>
      </c>
      <c r="M412" s="14" t="s">
        <v>12072</v>
      </c>
      <c r="N412" s="14" t="s">
        <v>3833</v>
      </c>
      <c r="O412" s="14" t="s">
        <v>3486</v>
      </c>
      <c r="P412" s="14" t="s">
        <v>12071</v>
      </c>
      <c r="Q412" s="44" t="s">
        <v>8226</v>
      </c>
      <c r="R412" s="44" t="s">
        <v>8205</v>
      </c>
      <c r="S412" s="14">
        <v>130</v>
      </c>
      <c r="T412" s="5">
        <v>1057</v>
      </c>
      <c r="U412" s="5">
        <f t="shared" si="18"/>
        <v>137410</v>
      </c>
      <c r="V412" s="47">
        <f t="shared" si="19"/>
        <v>153899.20000000001</v>
      </c>
      <c r="W412" s="48"/>
      <c r="X412" s="49">
        <v>2017</v>
      </c>
      <c r="Y412" s="50" t="s">
        <v>4944</v>
      </c>
      <c r="Z412" s="51">
        <f t="shared" si="20"/>
        <v>381.69444444444446</v>
      </c>
      <c r="AA412" s="16">
        <f t="shared" si="20"/>
        <v>427.4977777777778</v>
      </c>
    </row>
    <row r="413" spans="2:27" ht="20.25" x14ac:dyDescent="0.3">
      <c r="B413" s="43" t="s">
        <v>477</v>
      </c>
      <c r="C413" s="14" t="s">
        <v>4521</v>
      </c>
      <c r="D413" s="14" t="s">
        <v>4188</v>
      </c>
      <c r="E413" s="14" t="s">
        <v>4189</v>
      </c>
      <c r="F413" s="14" t="s">
        <v>4190</v>
      </c>
      <c r="G413" s="14" t="s">
        <v>4652</v>
      </c>
      <c r="H413" s="44" t="s">
        <v>3466</v>
      </c>
      <c r="I413" s="45">
        <v>0</v>
      </c>
      <c r="J413" s="14">
        <v>150000000</v>
      </c>
      <c r="K413" s="14" t="s">
        <v>3458</v>
      </c>
      <c r="L413" s="46" t="s">
        <v>3471</v>
      </c>
      <c r="M413" s="14" t="s">
        <v>12072</v>
      </c>
      <c r="N413" s="14" t="s">
        <v>3833</v>
      </c>
      <c r="O413" s="14" t="s">
        <v>3486</v>
      </c>
      <c r="P413" s="14" t="s">
        <v>12071</v>
      </c>
      <c r="Q413" s="44" t="s">
        <v>8226</v>
      </c>
      <c r="R413" s="44" t="s">
        <v>8205</v>
      </c>
      <c r="S413" s="14">
        <v>100</v>
      </c>
      <c r="T413" s="5">
        <v>1057</v>
      </c>
      <c r="U413" s="5">
        <f t="shared" si="18"/>
        <v>105700</v>
      </c>
      <c r="V413" s="47">
        <f t="shared" si="19"/>
        <v>118384.00000000001</v>
      </c>
      <c r="W413" s="48"/>
      <c r="X413" s="49">
        <v>2017</v>
      </c>
      <c r="Y413" s="50" t="s">
        <v>4944</v>
      </c>
      <c r="Z413" s="51">
        <f t="shared" si="20"/>
        <v>293.61111111111109</v>
      </c>
      <c r="AA413" s="16">
        <f t="shared" si="20"/>
        <v>328.84444444444449</v>
      </c>
    </row>
    <row r="414" spans="2:27" ht="20.25" x14ac:dyDescent="0.3">
      <c r="B414" s="43" t="s">
        <v>478</v>
      </c>
      <c r="C414" s="14" t="s">
        <v>4521</v>
      </c>
      <c r="D414" s="14" t="s">
        <v>4188</v>
      </c>
      <c r="E414" s="14" t="s">
        <v>4189</v>
      </c>
      <c r="F414" s="14" t="s">
        <v>4190</v>
      </c>
      <c r="G414" s="14" t="s">
        <v>4653</v>
      </c>
      <c r="H414" s="44" t="s">
        <v>3466</v>
      </c>
      <c r="I414" s="45">
        <v>0</v>
      </c>
      <c r="J414" s="14">
        <v>150000000</v>
      </c>
      <c r="K414" s="14" t="s">
        <v>3458</v>
      </c>
      <c r="L414" s="46" t="s">
        <v>3471</v>
      </c>
      <c r="M414" s="14" t="s">
        <v>12072</v>
      </c>
      <c r="N414" s="14" t="s">
        <v>3833</v>
      </c>
      <c r="O414" s="14" t="s">
        <v>3486</v>
      </c>
      <c r="P414" s="14" t="s">
        <v>12071</v>
      </c>
      <c r="Q414" s="44" t="s">
        <v>8226</v>
      </c>
      <c r="R414" s="44" t="s">
        <v>8205</v>
      </c>
      <c r="S414" s="14">
        <v>30</v>
      </c>
      <c r="T414" s="5">
        <v>1057</v>
      </c>
      <c r="U414" s="5">
        <f t="shared" si="18"/>
        <v>31710</v>
      </c>
      <c r="V414" s="47">
        <f t="shared" si="19"/>
        <v>35515.200000000004</v>
      </c>
      <c r="W414" s="48"/>
      <c r="X414" s="49">
        <v>2017</v>
      </c>
      <c r="Y414" s="50" t="s">
        <v>4944</v>
      </c>
      <c r="Z414" s="51">
        <f t="shared" si="20"/>
        <v>88.083333333333329</v>
      </c>
      <c r="AA414" s="16">
        <f t="shared" si="20"/>
        <v>98.65333333333335</v>
      </c>
    </row>
    <row r="415" spans="2:27" ht="20.25" x14ac:dyDescent="0.3">
      <c r="B415" s="43" t="s">
        <v>479</v>
      </c>
      <c r="C415" s="14" t="s">
        <v>4521</v>
      </c>
      <c r="D415" s="14" t="s">
        <v>4188</v>
      </c>
      <c r="E415" s="14" t="s">
        <v>4189</v>
      </c>
      <c r="F415" s="14" t="s">
        <v>4190</v>
      </c>
      <c r="G415" s="14" t="s">
        <v>4650</v>
      </c>
      <c r="H415" s="44" t="s">
        <v>3466</v>
      </c>
      <c r="I415" s="45">
        <v>0</v>
      </c>
      <c r="J415" s="14">
        <v>150000000</v>
      </c>
      <c r="K415" s="14" t="s">
        <v>3458</v>
      </c>
      <c r="L415" s="46" t="s">
        <v>3471</v>
      </c>
      <c r="M415" s="14" t="s">
        <v>12072</v>
      </c>
      <c r="N415" s="14" t="s">
        <v>3833</v>
      </c>
      <c r="O415" s="14" t="s">
        <v>3486</v>
      </c>
      <c r="P415" s="14" t="s">
        <v>12071</v>
      </c>
      <c r="Q415" s="44" t="s">
        <v>8226</v>
      </c>
      <c r="R415" s="44" t="s">
        <v>8205</v>
      </c>
      <c r="S415" s="14">
        <v>50</v>
      </c>
      <c r="T415" s="5">
        <v>1057</v>
      </c>
      <c r="U415" s="5">
        <f t="shared" si="18"/>
        <v>52850</v>
      </c>
      <c r="V415" s="47">
        <f t="shared" si="19"/>
        <v>59192.000000000007</v>
      </c>
      <c r="W415" s="48"/>
      <c r="X415" s="49">
        <v>2017</v>
      </c>
      <c r="Y415" s="50" t="s">
        <v>4944</v>
      </c>
      <c r="Z415" s="51">
        <f t="shared" si="20"/>
        <v>146.80555555555554</v>
      </c>
      <c r="AA415" s="16">
        <f t="shared" si="20"/>
        <v>164.42222222222225</v>
      </c>
    </row>
    <row r="416" spans="2:27" ht="20.25" x14ac:dyDescent="0.3">
      <c r="B416" s="43" t="s">
        <v>480</v>
      </c>
      <c r="C416" s="14" t="s">
        <v>4521</v>
      </c>
      <c r="D416" s="14" t="s">
        <v>4188</v>
      </c>
      <c r="E416" s="14" t="s">
        <v>4189</v>
      </c>
      <c r="F416" s="14" t="s">
        <v>4190</v>
      </c>
      <c r="G416" s="14" t="s">
        <v>4651</v>
      </c>
      <c r="H416" s="44" t="s">
        <v>3466</v>
      </c>
      <c r="I416" s="45">
        <v>0</v>
      </c>
      <c r="J416" s="14">
        <v>150000000</v>
      </c>
      <c r="K416" s="14" t="s">
        <v>3458</v>
      </c>
      <c r="L416" s="46" t="s">
        <v>3471</v>
      </c>
      <c r="M416" s="14" t="s">
        <v>12072</v>
      </c>
      <c r="N416" s="14" t="s">
        <v>3833</v>
      </c>
      <c r="O416" s="14" t="s">
        <v>3486</v>
      </c>
      <c r="P416" s="14" t="s">
        <v>12071</v>
      </c>
      <c r="Q416" s="44" t="s">
        <v>8226</v>
      </c>
      <c r="R416" s="44" t="s">
        <v>8205</v>
      </c>
      <c r="S416" s="14">
        <v>132</v>
      </c>
      <c r="T416" s="5">
        <v>1057</v>
      </c>
      <c r="U416" s="5">
        <f t="shared" si="18"/>
        <v>139524</v>
      </c>
      <c r="V416" s="47">
        <f t="shared" si="19"/>
        <v>156266.88</v>
      </c>
      <c r="W416" s="48"/>
      <c r="X416" s="49">
        <v>2017</v>
      </c>
      <c r="Y416" s="50" t="s">
        <v>4944</v>
      </c>
      <c r="Z416" s="51">
        <f t="shared" si="20"/>
        <v>387.56666666666666</v>
      </c>
      <c r="AA416" s="16">
        <f t="shared" si="20"/>
        <v>434.0746666666667</v>
      </c>
    </row>
    <row r="417" spans="2:27" ht="20.25" x14ac:dyDescent="0.3">
      <c r="B417" s="43" t="s">
        <v>481</v>
      </c>
      <c r="C417" s="14" t="s">
        <v>4521</v>
      </c>
      <c r="D417" s="14" t="s">
        <v>4191</v>
      </c>
      <c r="E417" s="14" t="s">
        <v>4192</v>
      </c>
      <c r="F417" s="14" t="s">
        <v>4193</v>
      </c>
      <c r="G417" s="14" t="s">
        <v>5927</v>
      </c>
      <c r="H417" s="44" t="s">
        <v>3466</v>
      </c>
      <c r="I417" s="45">
        <v>0</v>
      </c>
      <c r="J417" s="14">
        <v>150000000</v>
      </c>
      <c r="K417" s="14" t="s">
        <v>3458</v>
      </c>
      <c r="L417" s="46" t="s">
        <v>3471</v>
      </c>
      <c r="M417" s="14" t="s">
        <v>12072</v>
      </c>
      <c r="N417" s="14" t="s">
        <v>3833</v>
      </c>
      <c r="O417" s="14" t="s">
        <v>3486</v>
      </c>
      <c r="P417" s="14" t="s">
        <v>12071</v>
      </c>
      <c r="Q417" s="44" t="s">
        <v>8226</v>
      </c>
      <c r="R417" s="44" t="s">
        <v>8205</v>
      </c>
      <c r="S417" s="14">
        <v>900</v>
      </c>
      <c r="T417" s="5">
        <v>1547</v>
      </c>
      <c r="U417" s="5">
        <f t="shared" si="18"/>
        <v>1392300</v>
      </c>
      <c r="V417" s="47">
        <f t="shared" si="19"/>
        <v>1559376.0000000002</v>
      </c>
      <c r="W417" s="48"/>
      <c r="X417" s="49">
        <v>2017</v>
      </c>
      <c r="Y417" s="50" t="s">
        <v>4944</v>
      </c>
      <c r="Z417" s="51">
        <f t="shared" si="20"/>
        <v>3867.5</v>
      </c>
      <c r="AA417" s="16">
        <f t="shared" si="20"/>
        <v>4331.6000000000004</v>
      </c>
    </row>
    <row r="418" spans="2:27" ht="20.25" x14ac:dyDescent="0.3">
      <c r="B418" s="43" t="s">
        <v>482</v>
      </c>
      <c r="C418" s="14" t="s">
        <v>4521</v>
      </c>
      <c r="D418" s="14" t="s">
        <v>4194</v>
      </c>
      <c r="E418" s="14" t="s">
        <v>4124</v>
      </c>
      <c r="F418" s="14" t="s">
        <v>4195</v>
      </c>
      <c r="G418" s="14" t="s">
        <v>5928</v>
      </c>
      <c r="H418" s="44" t="s">
        <v>3466</v>
      </c>
      <c r="I418" s="45">
        <v>0</v>
      </c>
      <c r="J418" s="14">
        <v>150000000</v>
      </c>
      <c r="K418" s="14" t="s">
        <v>3458</v>
      </c>
      <c r="L418" s="46" t="s">
        <v>3471</v>
      </c>
      <c r="M418" s="14" t="s">
        <v>12072</v>
      </c>
      <c r="N418" s="14" t="s">
        <v>3833</v>
      </c>
      <c r="O418" s="14" t="s">
        <v>3486</v>
      </c>
      <c r="P418" s="14" t="s">
        <v>12071</v>
      </c>
      <c r="Q418" s="44" t="s">
        <v>8229</v>
      </c>
      <c r="R418" s="44" t="s">
        <v>3676</v>
      </c>
      <c r="S418" s="14">
        <v>209</v>
      </c>
      <c r="T418" s="5">
        <v>2087</v>
      </c>
      <c r="U418" s="5">
        <f t="shared" si="18"/>
        <v>436183</v>
      </c>
      <c r="V418" s="47">
        <f t="shared" si="19"/>
        <v>488524.96</v>
      </c>
      <c r="W418" s="48"/>
      <c r="X418" s="49">
        <v>2017</v>
      </c>
      <c r="Y418" s="50" t="s">
        <v>4944</v>
      </c>
      <c r="Z418" s="51">
        <f t="shared" si="20"/>
        <v>1211.6194444444445</v>
      </c>
      <c r="AA418" s="16">
        <f t="shared" si="20"/>
        <v>1357.0137777777779</v>
      </c>
    </row>
    <row r="419" spans="2:27" ht="20.25" x14ac:dyDescent="0.3">
      <c r="B419" s="43" t="s">
        <v>483</v>
      </c>
      <c r="C419" s="14" t="s">
        <v>4521</v>
      </c>
      <c r="D419" s="14" t="s">
        <v>4196</v>
      </c>
      <c r="E419" s="14" t="s">
        <v>4124</v>
      </c>
      <c r="F419" s="14" t="s">
        <v>4197</v>
      </c>
      <c r="G419" s="14" t="s">
        <v>5929</v>
      </c>
      <c r="H419" s="44" t="s">
        <v>3466</v>
      </c>
      <c r="I419" s="45">
        <v>0</v>
      </c>
      <c r="J419" s="14">
        <v>150000000</v>
      </c>
      <c r="K419" s="14" t="s">
        <v>3458</v>
      </c>
      <c r="L419" s="46" t="s">
        <v>3471</v>
      </c>
      <c r="M419" s="14" t="s">
        <v>12072</v>
      </c>
      <c r="N419" s="14" t="s">
        <v>3833</v>
      </c>
      <c r="O419" s="14" t="s">
        <v>3486</v>
      </c>
      <c r="P419" s="14" t="s">
        <v>12071</v>
      </c>
      <c r="Q419" s="44" t="s">
        <v>8229</v>
      </c>
      <c r="R419" s="44" t="s">
        <v>3676</v>
      </c>
      <c r="S419" s="14">
        <v>800</v>
      </c>
      <c r="T419" s="5">
        <v>1800</v>
      </c>
      <c r="U419" s="5">
        <f t="shared" si="18"/>
        <v>1440000</v>
      </c>
      <c r="V419" s="47">
        <f t="shared" si="19"/>
        <v>1612800.0000000002</v>
      </c>
      <c r="W419" s="48"/>
      <c r="X419" s="49">
        <v>2017</v>
      </c>
      <c r="Y419" s="50" t="s">
        <v>4944</v>
      </c>
      <c r="Z419" s="51">
        <f t="shared" si="20"/>
        <v>4000</v>
      </c>
      <c r="AA419" s="16">
        <f t="shared" si="20"/>
        <v>4480.0000000000009</v>
      </c>
    </row>
    <row r="420" spans="2:27" ht="20.25" x14ac:dyDescent="0.3">
      <c r="B420" s="43" t="s">
        <v>484</v>
      </c>
      <c r="C420" s="14" t="s">
        <v>4521</v>
      </c>
      <c r="D420" s="14" t="s">
        <v>4198</v>
      </c>
      <c r="E420" s="14" t="s">
        <v>4124</v>
      </c>
      <c r="F420" s="14" t="s">
        <v>7542</v>
      </c>
      <c r="G420" s="14" t="s">
        <v>5930</v>
      </c>
      <c r="H420" s="44" t="s">
        <v>3466</v>
      </c>
      <c r="I420" s="45">
        <v>0</v>
      </c>
      <c r="J420" s="14">
        <v>150000000</v>
      </c>
      <c r="K420" s="14" t="s">
        <v>3458</v>
      </c>
      <c r="L420" s="46" t="s">
        <v>3471</v>
      </c>
      <c r="M420" s="14" t="s">
        <v>12072</v>
      </c>
      <c r="N420" s="14" t="s">
        <v>3833</v>
      </c>
      <c r="O420" s="14" t="s">
        <v>3486</v>
      </c>
      <c r="P420" s="14" t="s">
        <v>12071</v>
      </c>
      <c r="Q420" s="44" t="s">
        <v>8229</v>
      </c>
      <c r="R420" s="44" t="s">
        <v>3676</v>
      </c>
      <c r="S420" s="14">
        <v>250</v>
      </c>
      <c r="T420" s="5">
        <v>4990</v>
      </c>
      <c r="U420" s="5">
        <f t="shared" si="18"/>
        <v>1247500</v>
      </c>
      <c r="V420" s="47">
        <f t="shared" si="19"/>
        <v>1397200.0000000002</v>
      </c>
      <c r="W420" s="48"/>
      <c r="X420" s="49">
        <v>2017</v>
      </c>
      <c r="Y420" s="50" t="s">
        <v>4944</v>
      </c>
      <c r="Z420" s="51">
        <f t="shared" si="20"/>
        <v>3465.2777777777778</v>
      </c>
      <c r="AA420" s="16">
        <f t="shared" si="20"/>
        <v>3881.1111111111118</v>
      </c>
    </row>
    <row r="421" spans="2:27" ht="20.25" x14ac:dyDescent="0.3">
      <c r="B421" s="43" t="s">
        <v>485</v>
      </c>
      <c r="C421" s="14" t="s">
        <v>4521</v>
      </c>
      <c r="D421" s="14" t="s">
        <v>4199</v>
      </c>
      <c r="E421" s="14" t="s">
        <v>4124</v>
      </c>
      <c r="F421" s="14" t="s">
        <v>4200</v>
      </c>
      <c r="G421" s="14" t="s">
        <v>5931</v>
      </c>
      <c r="H421" s="44" t="s">
        <v>3466</v>
      </c>
      <c r="I421" s="45">
        <v>0</v>
      </c>
      <c r="J421" s="14">
        <v>150000000</v>
      </c>
      <c r="K421" s="14" t="s">
        <v>3458</v>
      </c>
      <c r="L421" s="46" t="s">
        <v>3471</v>
      </c>
      <c r="M421" s="14" t="s">
        <v>12072</v>
      </c>
      <c r="N421" s="14" t="s">
        <v>3833</v>
      </c>
      <c r="O421" s="14" t="s">
        <v>3486</v>
      </c>
      <c r="P421" s="14" t="s">
        <v>12071</v>
      </c>
      <c r="Q421" s="44" t="s">
        <v>8235</v>
      </c>
      <c r="R421" s="44" t="s">
        <v>8212</v>
      </c>
      <c r="S421" s="14">
        <v>1.5</v>
      </c>
      <c r="T421" s="5">
        <v>245334</v>
      </c>
      <c r="U421" s="5">
        <f t="shared" si="18"/>
        <v>368001</v>
      </c>
      <c r="V421" s="47">
        <f t="shared" si="19"/>
        <v>412161.12000000005</v>
      </c>
      <c r="W421" s="48"/>
      <c r="X421" s="49">
        <v>2017</v>
      </c>
      <c r="Y421" s="50" t="s">
        <v>4944</v>
      </c>
      <c r="Z421" s="51">
        <f t="shared" si="20"/>
        <v>1022.225</v>
      </c>
      <c r="AA421" s="16">
        <f t="shared" si="20"/>
        <v>1144.8920000000001</v>
      </c>
    </row>
    <row r="422" spans="2:27" ht="20.25" x14ac:dyDescent="0.3">
      <c r="B422" s="43" t="s">
        <v>486</v>
      </c>
      <c r="C422" s="14" t="s">
        <v>4521</v>
      </c>
      <c r="D422" s="14" t="s">
        <v>4201</v>
      </c>
      <c r="E422" s="14" t="s">
        <v>4124</v>
      </c>
      <c r="F422" s="14" t="s">
        <v>4202</v>
      </c>
      <c r="G422" s="14" t="s">
        <v>5932</v>
      </c>
      <c r="H422" s="44" t="s">
        <v>3466</v>
      </c>
      <c r="I422" s="45">
        <v>0</v>
      </c>
      <c r="J422" s="14">
        <v>150000000</v>
      </c>
      <c r="K422" s="14" t="s">
        <v>3458</v>
      </c>
      <c r="L422" s="46" t="s">
        <v>3471</v>
      </c>
      <c r="M422" s="14" t="s">
        <v>12072</v>
      </c>
      <c r="N422" s="14" t="s">
        <v>3833</v>
      </c>
      <c r="O422" s="14" t="s">
        <v>3486</v>
      </c>
      <c r="P422" s="14" t="s">
        <v>12071</v>
      </c>
      <c r="Q422" s="44" t="s">
        <v>8235</v>
      </c>
      <c r="R422" s="44" t="s">
        <v>8212</v>
      </c>
      <c r="S422" s="14">
        <v>2</v>
      </c>
      <c r="T422" s="5">
        <v>261464</v>
      </c>
      <c r="U422" s="5">
        <f t="shared" si="18"/>
        <v>522928</v>
      </c>
      <c r="V422" s="47">
        <f t="shared" si="19"/>
        <v>585679.3600000001</v>
      </c>
      <c r="W422" s="48"/>
      <c r="X422" s="49">
        <v>2017</v>
      </c>
      <c r="Y422" s="50" t="s">
        <v>4944</v>
      </c>
      <c r="Z422" s="51">
        <f t="shared" si="20"/>
        <v>1452.5777777777778</v>
      </c>
      <c r="AA422" s="16">
        <f t="shared" si="20"/>
        <v>1626.8871111111114</v>
      </c>
    </row>
    <row r="423" spans="2:27" ht="20.25" x14ac:dyDescent="0.3">
      <c r="B423" s="43" t="s">
        <v>487</v>
      </c>
      <c r="C423" s="14" t="s">
        <v>4521</v>
      </c>
      <c r="D423" s="14" t="s">
        <v>4203</v>
      </c>
      <c r="E423" s="14" t="s">
        <v>4192</v>
      </c>
      <c r="F423" s="14" t="s">
        <v>4204</v>
      </c>
      <c r="G423" s="14" t="s">
        <v>5933</v>
      </c>
      <c r="H423" s="44" t="s">
        <v>3466</v>
      </c>
      <c r="I423" s="45">
        <v>0</v>
      </c>
      <c r="J423" s="14">
        <v>150000000</v>
      </c>
      <c r="K423" s="14" t="s">
        <v>3458</v>
      </c>
      <c r="L423" s="46" t="s">
        <v>3471</v>
      </c>
      <c r="M423" s="14" t="s">
        <v>12072</v>
      </c>
      <c r="N423" s="14" t="s">
        <v>3833</v>
      </c>
      <c r="O423" s="14" t="s">
        <v>3486</v>
      </c>
      <c r="P423" s="14" t="s">
        <v>12071</v>
      </c>
      <c r="Q423" s="44" t="s">
        <v>8226</v>
      </c>
      <c r="R423" s="44" t="s">
        <v>8205</v>
      </c>
      <c r="S423" s="14">
        <v>110</v>
      </c>
      <c r="T423" s="5">
        <v>868</v>
      </c>
      <c r="U423" s="5">
        <f t="shared" si="18"/>
        <v>95480</v>
      </c>
      <c r="V423" s="47">
        <f t="shared" si="19"/>
        <v>106937.60000000001</v>
      </c>
      <c r="W423" s="48"/>
      <c r="X423" s="49">
        <v>2017</v>
      </c>
      <c r="Y423" s="50" t="s">
        <v>4944</v>
      </c>
      <c r="Z423" s="51">
        <f t="shared" si="20"/>
        <v>265.22222222222223</v>
      </c>
      <c r="AA423" s="16">
        <f t="shared" si="20"/>
        <v>297.04888888888888</v>
      </c>
    </row>
    <row r="424" spans="2:27" ht="20.25" x14ac:dyDescent="0.3">
      <c r="B424" s="43" t="s">
        <v>488</v>
      </c>
      <c r="C424" s="14" t="s">
        <v>4521</v>
      </c>
      <c r="D424" s="14" t="s">
        <v>4205</v>
      </c>
      <c r="E424" s="14" t="s">
        <v>4206</v>
      </c>
      <c r="F424" s="14" t="s">
        <v>4207</v>
      </c>
      <c r="G424" s="14" t="s">
        <v>5934</v>
      </c>
      <c r="H424" s="44" t="s">
        <v>3466</v>
      </c>
      <c r="I424" s="45">
        <v>0</v>
      </c>
      <c r="J424" s="14">
        <v>150000000</v>
      </c>
      <c r="K424" s="14" t="s">
        <v>3458</v>
      </c>
      <c r="L424" s="46" t="s">
        <v>3471</v>
      </c>
      <c r="M424" s="14" t="s">
        <v>12072</v>
      </c>
      <c r="N424" s="14" t="s">
        <v>3833</v>
      </c>
      <c r="O424" s="14" t="s">
        <v>3486</v>
      </c>
      <c r="P424" s="14" t="s">
        <v>12071</v>
      </c>
      <c r="Q424" s="44" t="s">
        <v>8226</v>
      </c>
      <c r="R424" s="44" t="s">
        <v>8205</v>
      </c>
      <c r="S424" s="14">
        <v>100</v>
      </c>
      <c r="T424" s="5">
        <v>550</v>
      </c>
      <c r="U424" s="5">
        <f t="shared" si="18"/>
        <v>55000</v>
      </c>
      <c r="V424" s="47">
        <f t="shared" si="19"/>
        <v>61600.000000000007</v>
      </c>
      <c r="W424" s="48"/>
      <c r="X424" s="49">
        <v>2017</v>
      </c>
      <c r="Y424" s="50" t="s">
        <v>4944</v>
      </c>
      <c r="Z424" s="51">
        <f t="shared" si="20"/>
        <v>152.77777777777777</v>
      </c>
      <c r="AA424" s="16">
        <f t="shared" si="20"/>
        <v>171.11111111111114</v>
      </c>
    </row>
    <row r="425" spans="2:27" ht="20.25" x14ac:dyDescent="0.3">
      <c r="B425" s="43" t="s">
        <v>489</v>
      </c>
      <c r="C425" s="14" t="s">
        <v>4521</v>
      </c>
      <c r="D425" s="14" t="s">
        <v>4208</v>
      </c>
      <c r="E425" s="14" t="s">
        <v>4209</v>
      </c>
      <c r="F425" s="14" t="s">
        <v>4210</v>
      </c>
      <c r="G425" s="14" t="s">
        <v>5935</v>
      </c>
      <c r="H425" s="44" t="s">
        <v>3466</v>
      </c>
      <c r="I425" s="45">
        <v>0</v>
      </c>
      <c r="J425" s="14">
        <v>150000000</v>
      </c>
      <c r="K425" s="14" t="s">
        <v>3458</v>
      </c>
      <c r="L425" s="46" t="s">
        <v>3471</v>
      </c>
      <c r="M425" s="14" t="s">
        <v>12072</v>
      </c>
      <c r="N425" s="14" t="s">
        <v>3833</v>
      </c>
      <c r="O425" s="14" t="s">
        <v>3486</v>
      </c>
      <c r="P425" s="14" t="s">
        <v>12071</v>
      </c>
      <c r="Q425" s="44" t="s">
        <v>8229</v>
      </c>
      <c r="R425" s="44" t="s">
        <v>3676</v>
      </c>
      <c r="S425" s="14">
        <v>140</v>
      </c>
      <c r="T425" s="5">
        <v>842</v>
      </c>
      <c r="U425" s="5">
        <f t="shared" si="18"/>
        <v>117880</v>
      </c>
      <c r="V425" s="47">
        <f t="shared" si="19"/>
        <v>132025.60000000001</v>
      </c>
      <c r="W425" s="48"/>
      <c r="X425" s="49">
        <v>2017</v>
      </c>
      <c r="Y425" s="50" t="s">
        <v>4944</v>
      </c>
      <c r="Z425" s="51">
        <f t="shared" si="20"/>
        <v>327.44444444444446</v>
      </c>
      <c r="AA425" s="16">
        <f t="shared" si="20"/>
        <v>366.73777777777781</v>
      </c>
    </row>
    <row r="426" spans="2:27" ht="20.25" x14ac:dyDescent="0.3">
      <c r="B426" s="43" t="s">
        <v>490</v>
      </c>
      <c r="C426" s="14" t="s">
        <v>4521</v>
      </c>
      <c r="D426" s="14" t="s">
        <v>4211</v>
      </c>
      <c r="E426" s="14" t="s">
        <v>4192</v>
      </c>
      <c r="F426" s="14" t="s">
        <v>4212</v>
      </c>
      <c r="G426" s="14" t="s">
        <v>5936</v>
      </c>
      <c r="H426" s="44" t="s">
        <v>3466</v>
      </c>
      <c r="I426" s="45">
        <v>0</v>
      </c>
      <c r="J426" s="14">
        <v>150000000</v>
      </c>
      <c r="K426" s="14" t="s">
        <v>3458</v>
      </c>
      <c r="L426" s="46" t="s">
        <v>3471</v>
      </c>
      <c r="M426" s="14" t="s">
        <v>12072</v>
      </c>
      <c r="N426" s="14" t="s">
        <v>3833</v>
      </c>
      <c r="O426" s="14" t="s">
        <v>3486</v>
      </c>
      <c r="P426" s="14" t="s">
        <v>12071</v>
      </c>
      <c r="Q426" s="44" t="s">
        <v>8226</v>
      </c>
      <c r="R426" s="44" t="s">
        <v>8205</v>
      </c>
      <c r="S426" s="14">
        <v>60</v>
      </c>
      <c r="T426" s="5">
        <v>3085</v>
      </c>
      <c r="U426" s="5">
        <f t="shared" si="18"/>
        <v>185100</v>
      </c>
      <c r="V426" s="47">
        <f t="shared" si="19"/>
        <v>207312.00000000003</v>
      </c>
      <c r="W426" s="48"/>
      <c r="X426" s="49">
        <v>2017</v>
      </c>
      <c r="Y426" s="50" t="s">
        <v>4944</v>
      </c>
      <c r="Z426" s="51">
        <f t="shared" si="20"/>
        <v>514.16666666666663</v>
      </c>
      <c r="AA426" s="16">
        <f t="shared" si="20"/>
        <v>575.86666666666679</v>
      </c>
    </row>
    <row r="427" spans="2:27" ht="20.25" x14ac:dyDescent="0.3">
      <c r="B427" s="43" t="s">
        <v>491</v>
      </c>
      <c r="C427" s="14" t="s">
        <v>4521</v>
      </c>
      <c r="D427" s="14" t="s">
        <v>4213</v>
      </c>
      <c r="E427" s="14" t="s">
        <v>4192</v>
      </c>
      <c r="F427" s="14" t="s">
        <v>4214</v>
      </c>
      <c r="G427" s="14" t="s">
        <v>5937</v>
      </c>
      <c r="H427" s="44" t="s">
        <v>3466</v>
      </c>
      <c r="I427" s="45">
        <v>0</v>
      </c>
      <c r="J427" s="14">
        <v>150000000</v>
      </c>
      <c r="K427" s="14" t="s">
        <v>3458</v>
      </c>
      <c r="L427" s="46" t="s">
        <v>3471</v>
      </c>
      <c r="M427" s="14" t="s">
        <v>12072</v>
      </c>
      <c r="N427" s="14" t="s">
        <v>3833</v>
      </c>
      <c r="O427" s="14" t="s">
        <v>3486</v>
      </c>
      <c r="P427" s="14" t="s">
        <v>12071</v>
      </c>
      <c r="Q427" s="44" t="s">
        <v>8226</v>
      </c>
      <c r="R427" s="44" t="s">
        <v>8205</v>
      </c>
      <c r="S427" s="14">
        <v>8</v>
      </c>
      <c r="T427" s="5">
        <v>17786</v>
      </c>
      <c r="U427" s="5">
        <f t="shared" si="18"/>
        <v>142288</v>
      </c>
      <c r="V427" s="47">
        <f t="shared" si="19"/>
        <v>159362.56000000003</v>
      </c>
      <c r="W427" s="48"/>
      <c r="X427" s="49">
        <v>2017</v>
      </c>
      <c r="Y427" s="50" t="s">
        <v>4944</v>
      </c>
      <c r="Z427" s="51">
        <f t="shared" si="20"/>
        <v>395.24444444444447</v>
      </c>
      <c r="AA427" s="16">
        <f t="shared" si="20"/>
        <v>442.67377777777784</v>
      </c>
    </row>
    <row r="428" spans="2:27" ht="20.25" x14ac:dyDescent="0.3">
      <c r="B428" s="43" t="s">
        <v>492</v>
      </c>
      <c r="C428" s="14" t="s">
        <v>4521</v>
      </c>
      <c r="D428" s="14" t="s">
        <v>4217</v>
      </c>
      <c r="E428" s="14" t="s">
        <v>4218</v>
      </c>
      <c r="F428" s="14" t="s">
        <v>4219</v>
      </c>
      <c r="G428" s="14" t="s">
        <v>5938</v>
      </c>
      <c r="H428" s="44" t="s">
        <v>3466</v>
      </c>
      <c r="I428" s="45">
        <v>0</v>
      </c>
      <c r="J428" s="14">
        <v>150000000</v>
      </c>
      <c r="K428" s="14" t="s">
        <v>3458</v>
      </c>
      <c r="L428" s="46" t="s">
        <v>3471</v>
      </c>
      <c r="M428" s="14" t="s">
        <v>12072</v>
      </c>
      <c r="N428" s="14" t="s">
        <v>3833</v>
      </c>
      <c r="O428" s="14" t="s">
        <v>3486</v>
      </c>
      <c r="P428" s="14" t="s">
        <v>12071</v>
      </c>
      <c r="Q428" s="44" t="s">
        <v>8224</v>
      </c>
      <c r="R428" s="44" t="s">
        <v>8203</v>
      </c>
      <c r="S428" s="14">
        <v>1</v>
      </c>
      <c r="T428" s="5">
        <v>776556</v>
      </c>
      <c r="U428" s="5">
        <f t="shared" si="18"/>
        <v>776556</v>
      </c>
      <c r="V428" s="47">
        <f t="shared" si="19"/>
        <v>869742.72000000009</v>
      </c>
      <c r="W428" s="48"/>
      <c r="X428" s="49">
        <v>2017</v>
      </c>
      <c r="Y428" s="50" t="s">
        <v>4944</v>
      </c>
      <c r="Z428" s="51">
        <f t="shared" si="20"/>
        <v>2157.1</v>
      </c>
      <c r="AA428" s="16">
        <f t="shared" si="20"/>
        <v>2415.9520000000002</v>
      </c>
    </row>
    <row r="429" spans="2:27" ht="20.25" x14ac:dyDescent="0.3">
      <c r="B429" s="43" t="s">
        <v>493</v>
      </c>
      <c r="C429" s="14" t="s">
        <v>4521</v>
      </c>
      <c r="D429" s="14" t="s">
        <v>4220</v>
      </c>
      <c r="E429" s="14" t="s">
        <v>7543</v>
      </c>
      <c r="F429" s="14" t="s">
        <v>4219</v>
      </c>
      <c r="G429" s="14" t="s">
        <v>5939</v>
      </c>
      <c r="H429" s="44" t="s">
        <v>3466</v>
      </c>
      <c r="I429" s="45">
        <v>0</v>
      </c>
      <c r="J429" s="14">
        <v>150000000</v>
      </c>
      <c r="K429" s="14" t="s">
        <v>3458</v>
      </c>
      <c r="L429" s="46" t="s">
        <v>3471</v>
      </c>
      <c r="M429" s="14" t="s">
        <v>12072</v>
      </c>
      <c r="N429" s="14" t="s">
        <v>3833</v>
      </c>
      <c r="O429" s="14" t="s">
        <v>3486</v>
      </c>
      <c r="P429" s="14" t="s">
        <v>12071</v>
      </c>
      <c r="Q429" s="44" t="s">
        <v>8224</v>
      </c>
      <c r="R429" s="44" t="s">
        <v>8203</v>
      </c>
      <c r="S429" s="14">
        <v>1</v>
      </c>
      <c r="T429" s="5">
        <v>103538</v>
      </c>
      <c r="U429" s="5">
        <f t="shared" si="18"/>
        <v>103538</v>
      </c>
      <c r="V429" s="47">
        <f t="shared" si="19"/>
        <v>115962.56000000001</v>
      </c>
      <c r="W429" s="48"/>
      <c r="X429" s="49">
        <v>2017</v>
      </c>
      <c r="Y429" s="50" t="s">
        <v>4944</v>
      </c>
      <c r="Z429" s="51">
        <f t="shared" si="20"/>
        <v>287.60555555555555</v>
      </c>
      <c r="AA429" s="16">
        <f t="shared" si="20"/>
        <v>322.11822222222224</v>
      </c>
    </row>
    <row r="430" spans="2:27" ht="20.25" x14ac:dyDescent="0.3">
      <c r="B430" s="43" t="s">
        <v>494</v>
      </c>
      <c r="C430" s="14" t="s">
        <v>4521</v>
      </c>
      <c r="D430" s="14" t="s">
        <v>4221</v>
      </c>
      <c r="E430" s="14" t="s">
        <v>4486</v>
      </c>
      <c r="F430" s="14" t="s">
        <v>4219</v>
      </c>
      <c r="G430" s="14" t="s">
        <v>5940</v>
      </c>
      <c r="H430" s="44" t="s">
        <v>3466</v>
      </c>
      <c r="I430" s="45">
        <v>0</v>
      </c>
      <c r="J430" s="14">
        <v>150000000</v>
      </c>
      <c r="K430" s="14" t="s">
        <v>3458</v>
      </c>
      <c r="L430" s="46" t="s">
        <v>3471</v>
      </c>
      <c r="M430" s="14" t="s">
        <v>12072</v>
      </c>
      <c r="N430" s="14" t="s">
        <v>3833</v>
      </c>
      <c r="O430" s="14" t="s">
        <v>3486</v>
      </c>
      <c r="P430" s="14" t="s">
        <v>12071</v>
      </c>
      <c r="Q430" s="44" t="s">
        <v>8224</v>
      </c>
      <c r="R430" s="44" t="s">
        <v>8203</v>
      </c>
      <c r="S430" s="14">
        <v>2</v>
      </c>
      <c r="T430" s="5">
        <v>57316</v>
      </c>
      <c r="U430" s="5">
        <f t="shared" si="18"/>
        <v>114632</v>
      </c>
      <c r="V430" s="47">
        <f t="shared" si="19"/>
        <v>128387.84000000001</v>
      </c>
      <c r="W430" s="48"/>
      <c r="X430" s="49">
        <v>2017</v>
      </c>
      <c r="Y430" s="50" t="s">
        <v>4944</v>
      </c>
      <c r="Z430" s="51">
        <f t="shared" si="20"/>
        <v>318.42222222222222</v>
      </c>
      <c r="AA430" s="16">
        <f t="shared" si="20"/>
        <v>356.63288888888894</v>
      </c>
    </row>
    <row r="431" spans="2:27" ht="20.25" x14ac:dyDescent="0.3">
      <c r="B431" s="43" t="s">
        <v>495</v>
      </c>
      <c r="C431" s="14" t="s">
        <v>4521</v>
      </c>
      <c r="D431" s="14" t="s">
        <v>4222</v>
      </c>
      <c r="E431" s="14" t="s">
        <v>7464</v>
      </c>
      <c r="F431" s="14" t="s">
        <v>4223</v>
      </c>
      <c r="G431" s="14" t="s">
        <v>5941</v>
      </c>
      <c r="H431" s="44" t="s">
        <v>3466</v>
      </c>
      <c r="I431" s="45">
        <v>0</v>
      </c>
      <c r="J431" s="14">
        <v>150000000</v>
      </c>
      <c r="K431" s="14" t="s">
        <v>3458</v>
      </c>
      <c r="L431" s="46" t="s">
        <v>3471</v>
      </c>
      <c r="M431" s="14" t="s">
        <v>12072</v>
      </c>
      <c r="N431" s="14" t="s">
        <v>3833</v>
      </c>
      <c r="O431" s="14" t="s">
        <v>3486</v>
      </c>
      <c r="P431" s="14" t="s">
        <v>12071</v>
      </c>
      <c r="Q431" s="44" t="s">
        <v>8224</v>
      </c>
      <c r="R431" s="44" t="s">
        <v>8203</v>
      </c>
      <c r="S431" s="14">
        <v>32</v>
      </c>
      <c r="T431" s="5">
        <v>6471</v>
      </c>
      <c r="U431" s="5">
        <f t="shared" si="18"/>
        <v>207072</v>
      </c>
      <c r="V431" s="47">
        <f t="shared" si="19"/>
        <v>231920.64000000001</v>
      </c>
      <c r="W431" s="48"/>
      <c r="X431" s="49">
        <v>2017</v>
      </c>
      <c r="Y431" s="50" t="s">
        <v>4944</v>
      </c>
      <c r="Z431" s="51">
        <f t="shared" si="20"/>
        <v>575.20000000000005</v>
      </c>
      <c r="AA431" s="16">
        <f t="shared" si="20"/>
        <v>644.22400000000005</v>
      </c>
    </row>
    <row r="432" spans="2:27" ht="20.25" x14ac:dyDescent="0.3">
      <c r="B432" s="43" t="s">
        <v>496</v>
      </c>
      <c r="C432" s="14" t="s">
        <v>4521</v>
      </c>
      <c r="D432" s="14" t="s">
        <v>4224</v>
      </c>
      <c r="E432" s="14" t="s">
        <v>7544</v>
      </c>
      <c r="F432" s="14" t="s">
        <v>4225</v>
      </c>
      <c r="G432" s="14" t="s">
        <v>5942</v>
      </c>
      <c r="H432" s="44" t="s">
        <v>3466</v>
      </c>
      <c r="I432" s="45">
        <v>0</v>
      </c>
      <c r="J432" s="14">
        <v>150000000</v>
      </c>
      <c r="K432" s="14" t="s">
        <v>3458</v>
      </c>
      <c r="L432" s="46" t="s">
        <v>3471</v>
      </c>
      <c r="M432" s="14" t="s">
        <v>12072</v>
      </c>
      <c r="N432" s="14" t="s">
        <v>3833</v>
      </c>
      <c r="O432" s="14" t="s">
        <v>3486</v>
      </c>
      <c r="P432" s="14" t="s">
        <v>12071</v>
      </c>
      <c r="Q432" s="44" t="s">
        <v>8224</v>
      </c>
      <c r="R432" s="44" t="s">
        <v>8203</v>
      </c>
      <c r="S432" s="14">
        <v>2</v>
      </c>
      <c r="T432" s="5">
        <v>175645</v>
      </c>
      <c r="U432" s="5">
        <f t="shared" si="18"/>
        <v>351290</v>
      </c>
      <c r="V432" s="47">
        <f t="shared" si="19"/>
        <v>393444.80000000005</v>
      </c>
      <c r="W432" s="48"/>
      <c r="X432" s="49">
        <v>2017</v>
      </c>
      <c r="Y432" s="50" t="s">
        <v>4944</v>
      </c>
      <c r="Z432" s="51">
        <f t="shared" si="20"/>
        <v>975.80555555555554</v>
      </c>
      <c r="AA432" s="16">
        <f t="shared" si="20"/>
        <v>1092.9022222222225</v>
      </c>
    </row>
    <row r="433" spans="2:27" ht="20.25" x14ac:dyDescent="0.3">
      <c r="B433" s="43" t="s">
        <v>497</v>
      </c>
      <c r="C433" s="14" t="s">
        <v>4521</v>
      </c>
      <c r="D433" s="14" t="s">
        <v>4224</v>
      </c>
      <c r="E433" s="14" t="s">
        <v>7544</v>
      </c>
      <c r="F433" s="14" t="s">
        <v>4225</v>
      </c>
      <c r="G433" s="14" t="s">
        <v>5943</v>
      </c>
      <c r="H433" s="44" t="s">
        <v>3466</v>
      </c>
      <c r="I433" s="45">
        <v>0</v>
      </c>
      <c r="J433" s="14">
        <v>150000000</v>
      </c>
      <c r="K433" s="14" t="s">
        <v>3458</v>
      </c>
      <c r="L433" s="46" t="s">
        <v>3471</v>
      </c>
      <c r="M433" s="14" t="s">
        <v>12072</v>
      </c>
      <c r="N433" s="14" t="s">
        <v>3833</v>
      </c>
      <c r="O433" s="14" t="s">
        <v>3486</v>
      </c>
      <c r="P433" s="14" t="s">
        <v>12071</v>
      </c>
      <c r="Q433" s="44" t="s">
        <v>8224</v>
      </c>
      <c r="R433" s="44" t="s">
        <v>8203</v>
      </c>
      <c r="S433" s="14">
        <v>2</v>
      </c>
      <c r="T433" s="5">
        <v>175645</v>
      </c>
      <c r="U433" s="5">
        <f t="shared" si="18"/>
        <v>351290</v>
      </c>
      <c r="V433" s="47">
        <f t="shared" si="19"/>
        <v>393444.80000000005</v>
      </c>
      <c r="W433" s="48"/>
      <c r="X433" s="49">
        <v>2017</v>
      </c>
      <c r="Y433" s="50" t="s">
        <v>4944</v>
      </c>
      <c r="Z433" s="51">
        <f t="shared" si="20"/>
        <v>975.80555555555554</v>
      </c>
      <c r="AA433" s="16">
        <f t="shared" si="20"/>
        <v>1092.9022222222225</v>
      </c>
    </row>
    <row r="434" spans="2:27" ht="20.25" x14ac:dyDescent="0.3">
      <c r="B434" s="43" t="s">
        <v>498</v>
      </c>
      <c r="C434" s="14" t="s">
        <v>4521</v>
      </c>
      <c r="D434" s="14" t="s">
        <v>4221</v>
      </c>
      <c r="E434" s="14" t="s">
        <v>4486</v>
      </c>
      <c r="F434" s="14" t="s">
        <v>4219</v>
      </c>
      <c r="G434" s="14" t="s">
        <v>5944</v>
      </c>
      <c r="H434" s="44" t="s">
        <v>3466</v>
      </c>
      <c r="I434" s="45">
        <v>0</v>
      </c>
      <c r="J434" s="14">
        <v>150000000</v>
      </c>
      <c r="K434" s="14" t="s">
        <v>3458</v>
      </c>
      <c r="L434" s="46" t="s">
        <v>3471</v>
      </c>
      <c r="M434" s="14" t="s">
        <v>12072</v>
      </c>
      <c r="N434" s="14" t="s">
        <v>3833</v>
      </c>
      <c r="O434" s="14" t="s">
        <v>3486</v>
      </c>
      <c r="P434" s="14" t="s">
        <v>12071</v>
      </c>
      <c r="Q434" s="44" t="s">
        <v>8224</v>
      </c>
      <c r="R434" s="44" t="s">
        <v>8203</v>
      </c>
      <c r="S434" s="14">
        <v>2</v>
      </c>
      <c r="T434" s="5">
        <v>23296</v>
      </c>
      <c r="U434" s="5">
        <f t="shared" si="18"/>
        <v>46592</v>
      </c>
      <c r="V434" s="47">
        <f t="shared" si="19"/>
        <v>52183.040000000008</v>
      </c>
      <c r="W434" s="48"/>
      <c r="X434" s="49">
        <v>2017</v>
      </c>
      <c r="Y434" s="50" t="s">
        <v>4944</v>
      </c>
      <c r="Z434" s="51">
        <f t="shared" si="20"/>
        <v>129.42222222222222</v>
      </c>
      <c r="AA434" s="16">
        <f t="shared" si="20"/>
        <v>144.95288888888891</v>
      </c>
    </row>
    <row r="435" spans="2:27" ht="20.25" x14ac:dyDescent="0.3">
      <c r="B435" s="43" t="s">
        <v>499</v>
      </c>
      <c r="C435" s="14" t="s">
        <v>4521</v>
      </c>
      <c r="D435" s="14" t="s">
        <v>4226</v>
      </c>
      <c r="E435" s="14" t="s">
        <v>4227</v>
      </c>
      <c r="F435" s="14" t="s">
        <v>4228</v>
      </c>
      <c r="G435" s="14" t="s">
        <v>5945</v>
      </c>
      <c r="H435" s="44" t="s">
        <v>3466</v>
      </c>
      <c r="I435" s="45">
        <v>0</v>
      </c>
      <c r="J435" s="14">
        <v>150000000</v>
      </c>
      <c r="K435" s="14" t="s">
        <v>3458</v>
      </c>
      <c r="L435" s="46" t="s">
        <v>3471</v>
      </c>
      <c r="M435" s="14" t="s">
        <v>12072</v>
      </c>
      <c r="N435" s="14" t="s">
        <v>3833</v>
      </c>
      <c r="O435" s="14" t="s">
        <v>3486</v>
      </c>
      <c r="P435" s="14" t="s">
        <v>12071</v>
      </c>
      <c r="Q435" s="44" t="s">
        <v>8224</v>
      </c>
      <c r="R435" s="44" t="s">
        <v>8203</v>
      </c>
      <c r="S435" s="14">
        <v>2</v>
      </c>
      <c r="T435" s="5">
        <v>23296</v>
      </c>
      <c r="U435" s="5">
        <f t="shared" si="18"/>
        <v>46592</v>
      </c>
      <c r="V435" s="47">
        <f t="shared" si="19"/>
        <v>52183.040000000008</v>
      </c>
      <c r="W435" s="48"/>
      <c r="X435" s="49">
        <v>2017</v>
      </c>
      <c r="Y435" s="50" t="s">
        <v>4944</v>
      </c>
      <c r="Z435" s="51">
        <f t="shared" si="20"/>
        <v>129.42222222222222</v>
      </c>
      <c r="AA435" s="16">
        <f t="shared" si="20"/>
        <v>144.95288888888891</v>
      </c>
    </row>
    <row r="436" spans="2:27" ht="20.25" x14ac:dyDescent="0.3">
      <c r="B436" s="43" t="s">
        <v>500</v>
      </c>
      <c r="C436" s="14" t="s">
        <v>4521</v>
      </c>
      <c r="D436" s="14" t="s">
        <v>4226</v>
      </c>
      <c r="E436" s="14" t="s">
        <v>4227</v>
      </c>
      <c r="F436" s="14" t="s">
        <v>4228</v>
      </c>
      <c r="G436" s="14" t="s">
        <v>5946</v>
      </c>
      <c r="H436" s="44" t="s">
        <v>3466</v>
      </c>
      <c r="I436" s="45">
        <v>0</v>
      </c>
      <c r="J436" s="14">
        <v>150000000</v>
      </c>
      <c r="K436" s="14" t="s">
        <v>3458</v>
      </c>
      <c r="L436" s="46" t="s">
        <v>3471</v>
      </c>
      <c r="M436" s="14" t="s">
        <v>12072</v>
      </c>
      <c r="N436" s="14" t="s">
        <v>3833</v>
      </c>
      <c r="O436" s="14" t="s">
        <v>3486</v>
      </c>
      <c r="P436" s="14" t="s">
        <v>12071</v>
      </c>
      <c r="Q436" s="44" t="s">
        <v>8224</v>
      </c>
      <c r="R436" s="44" t="s">
        <v>8203</v>
      </c>
      <c r="S436" s="14">
        <v>2</v>
      </c>
      <c r="T436" s="5">
        <v>23296</v>
      </c>
      <c r="U436" s="5">
        <f t="shared" si="18"/>
        <v>46592</v>
      </c>
      <c r="V436" s="47">
        <f t="shared" si="19"/>
        <v>52183.040000000008</v>
      </c>
      <c r="W436" s="48"/>
      <c r="X436" s="49">
        <v>2017</v>
      </c>
      <c r="Y436" s="50" t="s">
        <v>4944</v>
      </c>
      <c r="Z436" s="51">
        <f t="shared" si="20"/>
        <v>129.42222222222222</v>
      </c>
      <c r="AA436" s="16">
        <f t="shared" si="20"/>
        <v>144.95288888888891</v>
      </c>
    </row>
    <row r="437" spans="2:27" ht="20.25" x14ac:dyDescent="0.3">
      <c r="B437" s="43" t="s">
        <v>501</v>
      </c>
      <c r="C437" s="14" t="s">
        <v>4521</v>
      </c>
      <c r="D437" s="14" t="s">
        <v>4229</v>
      </c>
      <c r="E437" s="14" t="s">
        <v>7545</v>
      </c>
      <c r="F437" s="14" t="s">
        <v>4230</v>
      </c>
      <c r="G437" s="14" t="s">
        <v>5947</v>
      </c>
      <c r="H437" s="44" t="s">
        <v>3466</v>
      </c>
      <c r="I437" s="45">
        <v>0</v>
      </c>
      <c r="J437" s="14">
        <v>150000000</v>
      </c>
      <c r="K437" s="14" t="s">
        <v>3458</v>
      </c>
      <c r="L437" s="46" t="s">
        <v>3471</v>
      </c>
      <c r="M437" s="14" t="s">
        <v>12072</v>
      </c>
      <c r="N437" s="14" t="s">
        <v>3833</v>
      </c>
      <c r="O437" s="14" t="s">
        <v>3486</v>
      </c>
      <c r="P437" s="14" t="s">
        <v>12071</v>
      </c>
      <c r="Q437" s="44" t="s">
        <v>8224</v>
      </c>
      <c r="R437" s="44" t="s">
        <v>8203</v>
      </c>
      <c r="S437" s="14">
        <v>2</v>
      </c>
      <c r="T437" s="5">
        <v>23296</v>
      </c>
      <c r="U437" s="5">
        <f t="shared" si="18"/>
        <v>46592</v>
      </c>
      <c r="V437" s="47">
        <f t="shared" si="19"/>
        <v>52183.040000000008</v>
      </c>
      <c r="W437" s="48"/>
      <c r="X437" s="49">
        <v>2017</v>
      </c>
      <c r="Y437" s="50" t="s">
        <v>4944</v>
      </c>
      <c r="Z437" s="51">
        <f t="shared" si="20"/>
        <v>129.42222222222222</v>
      </c>
      <c r="AA437" s="16">
        <f t="shared" si="20"/>
        <v>144.95288888888891</v>
      </c>
    </row>
    <row r="438" spans="2:27" ht="20.25" x14ac:dyDescent="0.3">
      <c r="B438" s="43" t="s">
        <v>502</v>
      </c>
      <c r="C438" s="14" t="s">
        <v>4521</v>
      </c>
      <c r="D438" s="14" t="s">
        <v>4229</v>
      </c>
      <c r="E438" s="14" t="s">
        <v>7545</v>
      </c>
      <c r="F438" s="14" t="s">
        <v>4230</v>
      </c>
      <c r="G438" s="14" t="s">
        <v>5948</v>
      </c>
      <c r="H438" s="44" t="s">
        <v>3466</v>
      </c>
      <c r="I438" s="45">
        <v>0</v>
      </c>
      <c r="J438" s="14">
        <v>150000000</v>
      </c>
      <c r="K438" s="14" t="s">
        <v>3458</v>
      </c>
      <c r="L438" s="46" t="s">
        <v>3471</v>
      </c>
      <c r="M438" s="14" t="s">
        <v>12072</v>
      </c>
      <c r="N438" s="14" t="s">
        <v>3833</v>
      </c>
      <c r="O438" s="14" t="s">
        <v>3486</v>
      </c>
      <c r="P438" s="14" t="s">
        <v>12071</v>
      </c>
      <c r="Q438" s="44" t="s">
        <v>8224</v>
      </c>
      <c r="R438" s="44" t="s">
        <v>8203</v>
      </c>
      <c r="S438" s="14">
        <v>2</v>
      </c>
      <c r="T438" s="5">
        <v>23296</v>
      </c>
      <c r="U438" s="5">
        <f t="shared" si="18"/>
        <v>46592</v>
      </c>
      <c r="V438" s="47">
        <f t="shared" si="19"/>
        <v>52183.040000000008</v>
      </c>
      <c r="W438" s="48"/>
      <c r="X438" s="49">
        <v>2017</v>
      </c>
      <c r="Y438" s="50" t="s">
        <v>4944</v>
      </c>
      <c r="Z438" s="51">
        <f t="shared" si="20"/>
        <v>129.42222222222222</v>
      </c>
      <c r="AA438" s="16">
        <f t="shared" si="20"/>
        <v>144.95288888888891</v>
      </c>
    </row>
    <row r="439" spans="2:27" ht="20.25" x14ac:dyDescent="0.3">
      <c r="B439" s="43" t="s">
        <v>503</v>
      </c>
      <c r="C439" s="14" t="s">
        <v>4521</v>
      </c>
      <c r="D439" s="14" t="s">
        <v>4231</v>
      </c>
      <c r="E439" s="14" t="s">
        <v>4232</v>
      </c>
      <c r="F439" s="14" t="s">
        <v>4233</v>
      </c>
      <c r="G439" s="14" t="s">
        <v>5949</v>
      </c>
      <c r="H439" s="44" t="s">
        <v>3466</v>
      </c>
      <c r="I439" s="45">
        <v>0</v>
      </c>
      <c r="J439" s="14">
        <v>150000000</v>
      </c>
      <c r="K439" s="14" t="s">
        <v>3458</v>
      </c>
      <c r="L439" s="46" t="s">
        <v>3471</v>
      </c>
      <c r="M439" s="14" t="s">
        <v>12072</v>
      </c>
      <c r="N439" s="14" t="s">
        <v>3833</v>
      </c>
      <c r="O439" s="14" t="s">
        <v>3486</v>
      </c>
      <c r="P439" s="14" t="s">
        <v>12071</v>
      </c>
      <c r="Q439" s="44" t="s">
        <v>8224</v>
      </c>
      <c r="R439" s="44" t="s">
        <v>8203</v>
      </c>
      <c r="S439" s="14">
        <v>3</v>
      </c>
      <c r="T439" s="5">
        <v>100395</v>
      </c>
      <c r="U439" s="5">
        <f t="shared" si="18"/>
        <v>301185</v>
      </c>
      <c r="V439" s="47">
        <f t="shared" si="19"/>
        <v>337327.2</v>
      </c>
      <c r="W439" s="48"/>
      <c r="X439" s="49">
        <v>2017</v>
      </c>
      <c r="Y439" s="50" t="s">
        <v>4944</v>
      </c>
      <c r="Z439" s="51">
        <f t="shared" si="20"/>
        <v>836.625</v>
      </c>
      <c r="AA439" s="16">
        <f t="shared" si="20"/>
        <v>937.02</v>
      </c>
    </row>
    <row r="440" spans="2:27" ht="20.25" x14ac:dyDescent="0.3">
      <c r="B440" s="43" t="s">
        <v>504</v>
      </c>
      <c r="C440" s="14" t="s">
        <v>4521</v>
      </c>
      <c r="D440" s="14" t="s">
        <v>4234</v>
      </c>
      <c r="E440" s="14" t="s">
        <v>4232</v>
      </c>
      <c r="F440" s="14" t="s">
        <v>4235</v>
      </c>
      <c r="G440" s="14" t="s">
        <v>5950</v>
      </c>
      <c r="H440" s="44" t="s">
        <v>3466</v>
      </c>
      <c r="I440" s="45">
        <v>0</v>
      </c>
      <c r="J440" s="14">
        <v>150000000</v>
      </c>
      <c r="K440" s="14" t="s">
        <v>3458</v>
      </c>
      <c r="L440" s="46" t="s">
        <v>3471</v>
      </c>
      <c r="M440" s="14" t="s">
        <v>12072</v>
      </c>
      <c r="N440" s="14" t="s">
        <v>3833</v>
      </c>
      <c r="O440" s="14" t="s">
        <v>3486</v>
      </c>
      <c r="P440" s="14" t="s">
        <v>12071</v>
      </c>
      <c r="Q440" s="44" t="s">
        <v>8224</v>
      </c>
      <c r="R440" s="44" t="s">
        <v>8203</v>
      </c>
      <c r="S440" s="14">
        <v>2</v>
      </c>
      <c r="T440" s="5">
        <v>83200</v>
      </c>
      <c r="U440" s="5">
        <f t="shared" si="18"/>
        <v>166400</v>
      </c>
      <c r="V440" s="47">
        <f t="shared" si="19"/>
        <v>186368.00000000003</v>
      </c>
      <c r="W440" s="48"/>
      <c r="X440" s="49">
        <v>2017</v>
      </c>
      <c r="Y440" s="50" t="s">
        <v>4944</v>
      </c>
      <c r="Z440" s="51">
        <f t="shared" si="20"/>
        <v>462.22222222222223</v>
      </c>
      <c r="AA440" s="16">
        <f t="shared" si="20"/>
        <v>517.68888888888898</v>
      </c>
    </row>
    <row r="441" spans="2:27" ht="20.25" x14ac:dyDescent="0.3">
      <c r="B441" s="43" t="s">
        <v>505</v>
      </c>
      <c r="C441" s="14" t="s">
        <v>4521</v>
      </c>
      <c r="D441" s="14" t="s">
        <v>4236</v>
      </c>
      <c r="E441" s="14" t="s">
        <v>4237</v>
      </c>
      <c r="F441" s="14" t="s">
        <v>4225</v>
      </c>
      <c r="G441" s="14" t="s">
        <v>5951</v>
      </c>
      <c r="H441" s="44" t="s">
        <v>3466</v>
      </c>
      <c r="I441" s="45">
        <v>0</v>
      </c>
      <c r="J441" s="14">
        <v>150000000</v>
      </c>
      <c r="K441" s="14" t="s">
        <v>3458</v>
      </c>
      <c r="L441" s="46" t="s">
        <v>3471</v>
      </c>
      <c r="M441" s="14" t="s">
        <v>12072</v>
      </c>
      <c r="N441" s="14" t="s">
        <v>3833</v>
      </c>
      <c r="O441" s="14" t="s">
        <v>3486</v>
      </c>
      <c r="P441" s="14" t="s">
        <v>12071</v>
      </c>
      <c r="Q441" s="44" t="s">
        <v>8224</v>
      </c>
      <c r="R441" s="44" t="s">
        <v>8203</v>
      </c>
      <c r="S441" s="14">
        <v>1</v>
      </c>
      <c r="T441" s="5">
        <v>341046</v>
      </c>
      <c r="U441" s="5">
        <f t="shared" si="18"/>
        <v>341046</v>
      </c>
      <c r="V441" s="47">
        <f t="shared" si="19"/>
        <v>381971.52</v>
      </c>
      <c r="W441" s="48"/>
      <c r="X441" s="49">
        <v>2017</v>
      </c>
      <c r="Y441" s="50" t="s">
        <v>4944</v>
      </c>
      <c r="Z441" s="51">
        <f t="shared" si="20"/>
        <v>947.35</v>
      </c>
      <c r="AA441" s="16">
        <f t="shared" si="20"/>
        <v>1061.0320000000002</v>
      </c>
    </row>
    <row r="442" spans="2:27" ht="20.25" x14ac:dyDescent="0.3">
      <c r="B442" s="43" t="s">
        <v>506</v>
      </c>
      <c r="C442" s="14" t="s">
        <v>4521</v>
      </c>
      <c r="D442" s="14" t="s">
        <v>4238</v>
      </c>
      <c r="E442" s="14" t="s">
        <v>4239</v>
      </c>
      <c r="F442" s="14" t="s">
        <v>4225</v>
      </c>
      <c r="G442" s="14" t="s">
        <v>5952</v>
      </c>
      <c r="H442" s="44" t="s">
        <v>3466</v>
      </c>
      <c r="I442" s="45">
        <v>0</v>
      </c>
      <c r="J442" s="14">
        <v>150000000</v>
      </c>
      <c r="K442" s="14" t="s">
        <v>3458</v>
      </c>
      <c r="L442" s="46" t="s">
        <v>3471</v>
      </c>
      <c r="M442" s="14" t="s">
        <v>12072</v>
      </c>
      <c r="N442" s="14" t="s">
        <v>3833</v>
      </c>
      <c r="O442" s="14" t="s">
        <v>3486</v>
      </c>
      <c r="P442" s="14" t="s">
        <v>12071</v>
      </c>
      <c r="Q442" s="44" t="s">
        <v>8224</v>
      </c>
      <c r="R442" s="44" t="s">
        <v>8203</v>
      </c>
      <c r="S442" s="14">
        <v>6</v>
      </c>
      <c r="T442" s="5">
        <v>22187</v>
      </c>
      <c r="U442" s="5">
        <f t="shared" si="18"/>
        <v>133122</v>
      </c>
      <c r="V442" s="47">
        <f t="shared" si="19"/>
        <v>149096.64000000001</v>
      </c>
      <c r="W442" s="48"/>
      <c r="X442" s="49">
        <v>2017</v>
      </c>
      <c r="Y442" s="50" t="s">
        <v>4944</v>
      </c>
      <c r="Z442" s="51">
        <f t="shared" si="20"/>
        <v>369.78333333333336</v>
      </c>
      <c r="AA442" s="16">
        <f t="shared" si="20"/>
        <v>414.15733333333338</v>
      </c>
    </row>
    <row r="443" spans="2:27" ht="20.25" x14ac:dyDescent="0.3">
      <c r="B443" s="43" t="s">
        <v>507</v>
      </c>
      <c r="C443" s="14" t="s">
        <v>4521</v>
      </c>
      <c r="D443" s="14" t="s">
        <v>4221</v>
      </c>
      <c r="E443" s="14" t="s">
        <v>4486</v>
      </c>
      <c r="F443" s="14" t="s">
        <v>4219</v>
      </c>
      <c r="G443" s="14" t="s">
        <v>5953</v>
      </c>
      <c r="H443" s="44" t="s">
        <v>3466</v>
      </c>
      <c r="I443" s="45">
        <v>0</v>
      </c>
      <c r="J443" s="14">
        <v>150000000</v>
      </c>
      <c r="K443" s="14" t="s">
        <v>3458</v>
      </c>
      <c r="L443" s="46" t="s">
        <v>3471</v>
      </c>
      <c r="M443" s="14" t="s">
        <v>12072</v>
      </c>
      <c r="N443" s="14" t="s">
        <v>3833</v>
      </c>
      <c r="O443" s="14" t="s">
        <v>3486</v>
      </c>
      <c r="P443" s="14" t="s">
        <v>12071</v>
      </c>
      <c r="Q443" s="44" t="s">
        <v>8224</v>
      </c>
      <c r="R443" s="44" t="s">
        <v>8203</v>
      </c>
      <c r="S443" s="14">
        <v>2</v>
      </c>
      <c r="T443" s="5">
        <v>7026</v>
      </c>
      <c r="U443" s="5">
        <f t="shared" si="18"/>
        <v>14052</v>
      </c>
      <c r="V443" s="47">
        <f t="shared" si="19"/>
        <v>15738.240000000002</v>
      </c>
      <c r="W443" s="48"/>
      <c r="X443" s="49">
        <v>2017</v>
      </c>
      <c r="Y443" s="50" t="s">
        <v>4944</v>
      </c>
      <c r="Z443" s="51">
        <f t="shared" si="20"/>
        <v>39.033333333333331</v>
      </c>
      <c r="AA443" s="16">
        <f t="shared" si="20"/>
        <v>43.717333333333336</v>
      </c>
    </row>
    <row r="444" spans="2:27" ht="20.25" x14ac:dyDescent="0.3">
      <c r="B444" s="43" t="s">
        <v>508</v>
      </c>
      <c r="C444" s="14" t="s">
        <v>4521</v>
      </c>
      <c r="D444" s="14" t="s">
        <v>4240</v>
      </c>
      <c r="E444" s="14" t="s">
        <v>4427</v>
      </c>
      <c r="F444" s="14" t="s">
        <v>4225</v>
      </c>
      <c r="G444" s="14" t="s">
        <v>5954</v>
      </c>
      <c r="H444" s="44" t="s">
        <v>3466</v>
      </c>
      <c r="I444" s="45">
        <v>0</v>
      </c>
      <c r="J444" s="14">
        <v>150000000</v>
      </c>
      <c r="K444" s="14" t="s">
        <v>3458</v>
      </c>
      <c r="L444" s="46" t="s">
        <v>3471</v>
      </c>
      <c r="M444" s="14" t="s">
        <v>12072</v>
      </c>
      <c r="N444" s="14" t="s">
        <v>3833</v>
      </c>
      <c r="O444" s="14" t="s">
        <v>3486</v>
      </c>
      <c r="P444" s="14" t="s">
        <v>12071</v>
      </c>
      <c r="Q444" s="44" t="s">
        <v>8224</v>
      </c>
      <c r="R444" s="44" t="s">
        <v>8203</v>
      </c>
      <c r="S444" s="14">
        <v>4</v>
      </c>
      <c r="T444" s="5">
        <v>22556</v>
      </c>
      <c r="U444" s="5">
        <f t="shared" si="18"/>
        <v>90224</v>
      </c>
      <c r="V444" s="47">
        <f t="shared" si="19"/>
        <v>101050.88</v>
      </c>
      <c r="W444" s="48"/>
      <c r="X444" s="49">
        <v>2017</v>
      </c>
      <c r="Y444" s="50" t="s">
        <v>4944</v>
      </c>
      <c r="Z444" s="51">
        <f t="shared" si="20"/>
        <v>250.62222222222223</v>
      </c>
      <c r="AA444" s="16">
        <f t="shared" si="20"/>
        <v>280.69688888888891</v>
      </c>
    </row>
    <row r="445" spans="2:27" ht="20.25" x14ac:dyDescent="0.3">
      <c r="B445" s="43" t="s">
        <v>509</v>
      </c>
      <c r="C445" s="14" t="s">
        <v>4521</v>
      </c>
      <c r="D445" s="14" t="s">
        <v>4241</v>
      </c>
      <c r="E445" s="14" t="s">
        <v>4245</v>
      </c>
      <c r="F445" s="14" t="s">
        <v>4225</v>
      </c>
      <c r="G445" s="14" t="s">
        <v>5955</v>
      </c>
      <c r="H445" s="44" t="s">
        <v>3466</v>
      </c>
      <c r="I445" s="45">
        <v>0</v>
      </c>
      <c r="J445" s="14">
        <v>150000000</v>
      </c>
      <c r="K445" s="14" t="s">
        <v>3458</v>
      </c>
      <c r="L445" s="46" t="s">
        <v>3471</v>
      </c>
      <c r="M445" s="14" t="s">
        <v>12072</v>
      </c>
      <c r="N445" s="14" t="s">
        <v>3833</v>
      </c>
      <c r="O445" s="14" t="s">
        <v>3486</v>
      </c>
      <c r="P445" s="14" t="s">
        <v>12071</v>
      </c>
      <c r="Q445" s="44" t="s">
        <v>8224</v>
      </c>
      <c r="R445" s="44" t="s">
        <v>8203</v>
      </c>
      <c r="S445" s="14">
        <v>1</v>
      </c>
      <c r="T445" s="5">
        <v>29582</v>
      </c>
      <c r="U445" s="5">
        <f t="shared" si="18"/>
        <v>29582</v>
      </c>
      <c r="V445" s="47">
        <f t="shared" si="19"/>
        <v>33131.840000000004</v>
      </c>
      <c r="W445" s="48"/>
      <c r="X445" s="49">
        <v>2017</v>
      </c>
      <c r="Y445" s="50" t="s">
        <v>4944</v>
      </c>
      <c r="Z445" s="51">
        <f t="shared" si="20"/>
        <v>82.172222222222217</v>
      </c>
      <c r="AA445" s="16">
        <f t="shared" si="20"/>
        <v>92.032888888888905</v>
      </c>
    </row>
    <row r="446" spans="2:27" ht="20.25" x14ac:dyDescent="0.3">
      <c r="B446" s="43" t="s">
        <v>510</v>
      </c>
      <c r="C446" s="14" t="s">
        <v>4521</v>
      </c>
      <c r="D446" s="14" t="s">
        <v>4221</v>
      </c>
      <c r="E446" s="14" t="s">
        <v>4486</v>
      </c>
      <c r="F446" s="14" t="s">
        <v>4219</v>
      </c>
      <c r="G446" s="14" t="s">
        <v>5956</v>
      </c>
      <c r="H446" s="44" t="s">
        <v>3466</v>
      </c>
      <c r="I446" s="45">
        <v>0</v>
      </c>
      <c r="J446" s="14">
        <v>150000000</v>
      </c>
      <c r="K446" s="14" t="s">
        <v>3458</v>
      </c>
      <c r="L446" s="46" t="s">
        <v>3471</v>
      </c>
      <c r="M446" s="14" t="s">
        <v>12072</v>
      </c>
      <c r="N446" s="14" t="s">
        <v>3833</v>
      </c>
      <c r="O446" s="14" t="s">
        <v>3486</v>
      </c>
      <c r="P446" s="14" t="s">
        <v>12071</v>
      </c>
      <c r="Q446" s="44" t="s">
        <v>8224</v>
      </c>
      <c r="R446" s="44" t="s">
        <v>8203</v>
      </c>
      <c r="S446" s="14">
        <v>4</v>
      </c>
      <c r="T446" s="5">
        <v>370</v>
      </c>
      <c r="U446" s="5">
        <f t="shared" si="18"/>
        <v>1480</v>
      </c>
      <c r="V446" s="47">
        <f t="shared" si="19"/>
        <v>1657.6000000000001</v>
      </c>
      <c r="W446" s="48"/>
      <c r="X446" s="49">
        <v>2017</v>
      </c>
      <c r="Y446" s="50" t="s">
        <v>4944</v>
      </c>
      <c r="Z446" s="51">
        <f t="shared" si="20"/>
        <v>4.1111111111111107</v>
      </c>
      <c r="AA446" s="16">
        <f t="shared" si="20"/>
        <v>4.6044444444444448</v>
      </c>
    </row>
    <row r="447" spans="2:27" ht="20.25" x14ac:dyDescent="0.3">
      <c r="B447" s="43" t="s">
        <v>511</v>
      </c>
      <c r="C447" s="14" t="s">
        <v>4521</v>
      </c>
      <c r="D447" s="14" t="s">
        <v>4242</v>
      </c>
      <c r="E447" s="14" t="s">
        <v>4302</v>
      </c>
      <c r="F447" s="14" t="s">
        <v>4243</v>
      </c>
      <c r="G447" s="14" t="s">
        <v>5957</v>
      </c>
      <c r="H447" s="44" t="s">
        <v>3466</v>
      </c>
      <c r="I447" s="45">
        <v>0</v>
      </c>
      <c r="J447" s="14">
        <v>150000000</v>
      </c>
      <c r="K447" s="14" t="s">
        <v>3458</v>
      </c>
      <c r="L447" s="46" t="s">
        <v>3471</v>
      </c>
      <c r="M447" s="14" t="s">
        <v>12072</v>
      </c>
      <c r="N447" s="14" t="s">
        <v>3833</v>
      </c>
      <c r="O447" s="14" t="s">
        <v>3486</v>
      </c>
      <c r="P447" s="14" t="s">
        <v>12071</v>
      </c>
      <c r="Q447" s="44" t="s">
        <v>8224</v>
      </c>
      <c r="R447" s="44" t="s">
        <v>8203</v>
      </c>
      <c r="S447" s="14">
        <v>8</v>
      </c>
      <c r="T447" s="5">
        <v>1249</v>
      </c>
      <c r="U447" s="5">
        <f t="shared" si="18"/>
        <v>9992</v>
      </c>
      <c r="V447" s="47">
        <f t="shared" si="19"/>
        <v>11191.04</v>
      </c>
      <c r="W447" s="48"/>
      <c r="X447" s="49">
        <v>2017</v>
      </c>
      <c r="Y447" s="50" t="s">
        <v>4944</v>
      </c>
      <c r="Z447" s="51">
        <f t="shared" si="20"/>
        <v>27.755555555555556</v>
      </c>
      <c r="AA447" s="16">
        <f t="shared" si="20"/>
        <v>31.086222222222226</v>
      </c>
    </row>
    <row r="448" spans="2:27" ht="20.25" x14ac:dyDescent="0.3">
      <c r="B448" s="43" t="s">
        <v>512</v>
      </c>
      <c r="C448" s="14" t="s">
        <v>4521</v>
      </c>
      <c r="D448" s="14" t="s">
        <v>4244</v>
      </c>
      <c r="E448" s="14" t="s">
        <v>4245</v>
      </c>
      <c r="F448" s="14" t="s">
        <v>4246</v>
      </c>
      <c r="G448" s="14" t="s">
        <v>5958</v>
      </c>
      <c r="H448" s="44" t="s">
        <v>3466</v>
      </c>
      <c r="I448" s="45">
        <v>0</v>
      </c>
      <c r="J448" s="14">
        <v>150000000</v>
      </c>
      <c r="K448" s="14" t="s">
        <v>3458</v>
      </c>
      <c r="L448" s="46" t="s">
        <v>3471</v>
      </c>
      <c r="M448" s="14" t="s">
        <v>12072</v>
      </c>
      <c r="N448" s="14" t="s">
        <v>3833</v>
      </c>
      <c r="O448" s="14" t="s">
        <v>3486</v>
      </c>
      <c r="P448" s="14" t="s">
        <v>12071</v>
      </c>
      <c r="Q448" s="44" t="s">
        <v>8224</v>
      </c>
      <c r="R448" s="44" t="s">
        <v>8203</v>
      </c>
      <c r="S448" s="14">
        <v>2</v>
      </c>
      <c r="T448" s="5">
        <v>14741</v>
      </c>
      <c r="U448" s="5">
        <f t="shared" si="18"/>
        <v>29482</v>
      </c>
      <c r="V448" s="47">
        <f t="shared" si="19"/>
        <v>33019.840000000004</v>
      </c>
      <c r="W448" s="48"/>
      <c r="X448" s="49">
        <v>2017</v>
      </c>
      <c r="Y448" s="50" t="s">
        <v>4944</v>
      </c>
      <c r="Z448" s="51">
        <f t="shared" si="20"/>
        <v>81.894444444444446</v>
      </c>
      <c r="AA448" s="16">
        <f t="shared" si="20"/>
        <v>91.721777777777788</v>
      </c>
    </row>
    <row r="449" spans="2:27" ht="20.25" x14ac:dyDescent="0.3">
      <c r="B449" s="43" t="s">
        <v>513</v>
      </c>
      <c r="C449" s="14" t="s">
        <v>4521</v>
      </c>
      <c r="D449" s="14" t="s">
        <v>4244</v>
      </c>
      <c r="E449" s="14" t="s">
        <v>4245</v>
      </c>
      <c r="F449" s="14" t="s">
        <v>4246</v>
      </c>
      <c r="G449" s="14" t="s">
        <v>5959</v>
      </c>
      <c r="H449" s="44" t="s">
        <v>3466</v>
      </c>
      <c r="I449" s="45">
        <v>0</v>
      </c>
      <c r="J449" s="14">
        <v>150000000</v>
      </c>
      <c r="K449" s="14" t="s">
        <v>3458</v>
      </c>
      <c r="L449" s="46" t="s">
        <v>3471</v>
      </c>
      <c r="M449" s="14" t="s">
        <v>12072</v>
      </c>
      <c r="N449" s="14" t="s">
        <v>3833</v>
      </c>
      <c r="O449" s="14" t="s">
        <v>3486</v>
      </c>
      <c r="P449" s="14" t="s">
        <v>12071</v>
      </c>
      <c r="Q449" s="44" t="s">
        <v>8224</v>
      </c>
      <c r="R449" s="44" t="s">
        <v>8203</v>
      </c>
      <c r="S449" s="14">
        <v>3</v>
      </c>
      <c r="T449" s="5">
        <v>59167</v>
      </c>
      <c r="U449" s="5">
        <f t="shared" si="18"/>
        <v>177501</v>
      </c>
      <c r="V449" s="47">
        <f t="shared" si="19"/>
        <v>198801.12000000002</v>
      </c>
      <c r="W449" s="48"/>
      <c r="X449" s="49">
        <v>2017</v>
      </c>
      <c r="Y449" s="50" t="s">
        <v>4944</v>
      </c>
      <c r="Z449" s="51">
        <f t="shared" si="20"/>
        <v>493.05833333333334</v>
      </c>
      <c r="AA449" s="16">
        <f t="shared" si="20"/>
        <v>552.22533333333342</v>
      </c>
    </row>
    <row r="450" spans="2:27" ht="20.25" x14ac:dyDescent="0.3">
      <c r="B450" s="43" t="s">
        <v>514</v>
      </c>
      <c r="C450" s="14" t="s">
        <v>4521</v>
      </c>
      <c r="D450" s="14" t="s">
        <v>4247</v>
      </c>
      <c r="E450" s="14" t="s">
        <v>7546</v>
      </c>
      <c r="F450" s="14" t="s">
        <v>4248</v>
      </c>
      <c r="G450" s="14" t="s">
        <v>5960</v>
      </c>
      <c r="H450" s="44" t="s">
        <v>3466</v>
      </c>
      <c r="I450" s="45">
        <v>0</v>
      </c>
      <c r="J450" s="14">
        <v>150000000</v>
      </c>
      <c r="K450" s="14" t="s">
        <v>3458</v>
      </c>
      <c r="L450" s="46" t="s">
        <v>3471</v>
      </c>
      <c r="M450" s="14" t="s">
        <v>12072</v>
      </c>
      <c r="N450" s="14" t="s">
        <v>3833</v>
      </c>
      <c r="O450" s="14" t="s">
        <v>3486</v>
      </c>
      <c r="P450" s="14" t="s">
        <v>12071</v>
      </c>
      <c r="Q450" s="44" t="s">
        <v>8224</v>
      </c>
      <c r="R450" s="44" t="s">
        <v>8203</v>
      </c>
      <c r="S450" s="14">
        <v>3</v>
      </c>
      <c r="T450" s="5">
        <v>15346</v>
      </c>
      <c r="U450" s="5">
        <f t="shared" si="18"/>
        <v>46038</v>
      </c>
      <c r="V450" s="47">
        <f t="shared" si="19"/>
        <v>51562.560000000005</v>
      </c>
      <c r="W450" s="48"/>
      <c r="X450" s="49">
        <v>2017</v>
      </c>
      <c r="Y450" s="50" t="s">
        <v>4944</v>
      </c>
      <c r="Z450" s="51">
        <f t="shared" si="20"/>
        <v>127.88333333333334</v>
      </c>
      <c r="AA450" s="16">
        <f t="shared" si="20"/>
        <v>143.22933333333336</v>
      </c>
    </row>
    <row r="451" spans="2:27" ht="20.25" x14ac:dyDescent="0.3">
      <c r="B451" s="43" t="s">
        <v>515</v>
      </c>
      <c r="C451" s="14" t="s">
        <v>4521</v>
      </c>
      <c r="D451" s="14" t="s">
        <v>4249</v>
      </c>
      <c r="E451" s="14" t="s">
        <v>7546</v>
      </c>
      <c r="F451" s="14" t="s">
        <v>4250</v>
      </c>
      <c r="G451" s="14" t="s">
        <v>5961</v>
      </c>
      <c r="H451" s="44" t="s">
        <v>3466</v>
      </c>
      <c r="I451" s="45">
        <v>0</v>
      </c>
      <c r="J451" s="14">
        <v>150000000</v>
      </c>
      <c r="K451" s="14" t="s">
        <v>3458</v>
      </c>
      <c r="L451" s="46" t="s">
        <v>3471</v>
      </c>
      <c r="M451" s="14" t="s">
        <v>12072</v>
      </c>
      <c r="N451" s="14" t="s">
        <v>3833</v>
      </c>
      <c r="O451" s="14" t="s">
        <v>3486</v>
      </c>
      <c r="P451" s="14" t="s">
        <v>12071</v>
      </c>
      <c r="Q451" s="44" t="s">
        <v>8224</v>
      </c>
      <c r="R451" s="44" t="s">
        <v>8203</v>
      </c>
      <c r="S451" s="14">
        <v>4</v>
      </c>
      <c r="T451" s="5">
        <v>15346</v>
      </c>
      <c r="U451" s="5">
        <f t="shared" si="18"/>
        <v>61384</v>
      </c>
      <c r="V451" s="47">
        <f t="shared" si="19"/>
        <v>68750.080000000002</v>
      </c>
      <c r="W451" s="48"/>
      <c r="X451" s="49">
        <v>2017</v>
      </c>
      <c r="Y451" s="50" t="s">
        <v>4944</v>
      </c>
      <c r="Z451" s="51">
        <f t="shared" si="20"/>
        <v>170.51111111111112</v>
      </c>
      <c r="AA451" s="16">
        <f t="shared" si="20"/>
        <v>190.97244444444445</v>
      </c>
    </row>
    <row r="452" spans="2:27" ht="20.25" x14ac:dyDescent="0.3">
      <c r="B452" s="43" t="s">
        <v>516</v>
      </c>
      <c r="C452" s="14" t="s">
        <v>4521</v>
      </c>
      <c r="D452" s="14" t="s">
        <v>4251</v>
      </c>
      <c r="E452" s="14" t="s">
        <v>7547</v>
      </c>
      <c r="F452" s="14" t="s">
        <v>4252</v>
      </c>
      <c r="G452" s="14" t="s">
        <v>5962</v>
      </c>
      <c r="H452" s="44" t="s">
        <v>3466</v>
      </c>
      <c r="I452" s="45">
        <v>0</v>
      </c>
      <c r="J452" s="14">
        <v>150000000</v>
      </c>
      <c r="K452" s="14" t="s">
        <v>3458</v>
      </c>
      <c r="L452" s="46" t="s">
        <v>3471</v>
      </c>
      <c r="M452" s="14" t="s">
        <v>12072</v>
      </c>
      <c r="N452" s="14" t="s">
        <v>3833</v>
      </c>
      <c r="O452" s="14" t="s">
        <v>3486</v>
      </c>
      <c r="P452" s="14" t="s">
        <v>12071</v>
      </c>
      <c r="Q452" s="44" t="s">
        <v>8224</v>
      </c>
      <c r="R452" s="44" t="s">
        <v>8203</v>
      </c>
      <c r="S452" s="14">
        <v>3</v>
      </c>
      <c r="T452" s="5">
        <v>319871</v>
      </c>
      <c r="U452" s="5">
        <f t="shared" si="18"/>
        <v>959613</v>
      </c>
      <c r="V452" s="47">
        <f t="shared" si="19"/>
        <v>1074766.56</v>
      </c>
      <c r="W452" s="48"/>
      <c r="X452" s="49">
        <v>2017</v>
      </c>
      <c r="Y452" s="50" t="s">
        <v>4944</v>
      </c>
      <c r="Z452" s="51">
        <f t="shared" si="20"/>
        <v>2665.5916666666667</v>
      </c>
      <c r="AA452" s="16">
        <f t="shared" si="20"/>
        <v>2985.4626666666668</v>
      </c>
    </row>
    <row r="453" spans="2:27" ht="20.25" x14ac:dyDescent="0.3">
      <c r="B453" s="43" t="s">
        <v>517</v>
      </c>
      <c r="C453" s="14" t="s">
        <v>4521</v>
      </c>
      <c r="D453" s="14" t="s">
        <v>4253</v>
      </c>
      <c r="E453" s="14" t="s">
        <v>4376</v>
      </c>
      <c r="F453" s="14" t="s">
        <v>4254</v>
      </c>
      <c r="G453" s="14" t="s">
        <v>5963</v>
      </c>
      <c r="H453" s="44" t="s">
        <v>3466</v>
      </c>
      <c r="I453" s="45">
        <v>0</v>
      </c>
      <c r="J453" s="14">
        <v>150000000</v>
      </c>
      <c r="K453" s="14" t="s">
        <v>3458</v>
      </c>
      <c r="L453" s="46" t="s">
        <v>3471</v>
      </c>
      <c r="M453" s="14" t="s">
        <v>12072</v>
      </c>
      <c r="N453" s="14" t="s">
        <v>3833</v>
      </c>
      <c r="O453" s="14" t="s">
        <v>3486</v>
      </c>
      <c r="P453" s="14" t="s">
        <v>12071</v>
      </c>
      <c r="Q453" s="44" t="s">
        <v>8224</v>
      </c>
      <c r="R453" s="44" t="s">
        <v>8203</v>
      </c>
      <c r="S453" s="14">
        <v>4</v>
      </c>
      <c r="T453" s="5">
        <v>2424</v>
      </c>
      <c r="U453" s="5">
        <f t="shared" ref="U453:U516" si="21">S453*T453</f>
        <v>9696</v>
      </c>
      <c r="V453" s="47">
        <f t="shared" ref="V453:V516" si="22">U453*1.12</f>
        <v>10859.52</v>
      </c>
      <c r="W453" s="48"/>
      <c r="X453" s="49">
        <v>2017</v>
      </c>
      <c r="Y453" s="50" t="s">
        <v>4944</v>
      </c>
      <c r="Z453" s="51">
        <f t="shared" ref="Z453:AA516" si="23">U453/360</f>
        <v>26.933333333333334</v>
      </c>
      <c r="AA453" s="16">
        <f t="shared" si="23"/>
        <v>30.165333333333333</v>
      </c>
    </row>
    <row r="454" spans="2:27" ht="20.25" x14ac:dyDescent="0.3">
      <c r="B454" s="43" t="s">
        <v>518</v>
      </c>
      <c r="C454" s="14" t="s">
        <v>4521</v>
      </c>
      <c r="D454" s="14" t="s">
        <v>4255</v>
      </c>
      <c r="E454" s="14" t="s">
        <v>4486</v>
      </c>
      <c r="F454" s="14" t="s">
        <v>4256</v>
      </c>
      <c r="G454" s="14" t="s">
        <v>5964</v>
      </c>
      <c r="H454" s="44" t="s">
        <v>3466</v>
      </c>
      <c r="I454" s="45">
        <v>0</v>
      </c>
      <c r="J454" s="14">
        <v>150000000</v>
      </c>
      <c r="K454" s="14" t="s">
        <v>3458</v>
      </c>
      <c r="L454" s="46" t="s">
        <v>3471</v>
      </c>
      <c r="M454" s="14" t="s">
        <v>12072</v>
      </c>
      <c r="N454" s="14" t="s">
        <v>3833</v>
      </c>
      <c r="O454" s="14" t="s">
        <v>3486</v>
      </c>
      <c r="P454" s="14" t="s">
        <v>12071</v>
      </c>
      <c r="Q454" s="44" t="s">
        <v>8224</v>
      </c>
      <c r="R454" s="44" t="s">
        <v>8203</v>
      </c>
      <c r="S454" s="14">
        <v>6</v>
      </c>
      <c r="T454" s="5">
        <v>370</v>
      </c>
      <c r="U454" s="5">
        <f t="shared" si="21"/>
        <v>2220</v>
      </c>
      <c r="V454" s="47">
        <f t="shared" si="22"/>
        <v>2486.4</v>
      </c>
      <c r="W454" s="48"/>
      <c r="X454" s="49">
        <v>2017</v>
      </c>
      <c r="Y454" s="50" t="s">
        <v>4944</v>
      </c>
      <c r="Z454" s="51">
        <f t="shared" si="23"/>
        <v>6.166666666666667</v>
      </c>
      <c r="AA454" s="16">
        <f t="shared" si="23"/>
        <v>6.9066666666666672</v>
      </c>
    </row>
    <row r="455" spans="2:27" ht="20.25" x14ac:dyDescent="0.3">
      <c r="B455" s="43" t="s">
        <v>519</v>
      </c>
      <c r="C455" s="14" t="s">
        <v>4521</v>
      </c>
      <c r="D455" s="14" t="s">
        <v>4257</v>
      </c>
      <c r="E455" s="14" t="s">
        <v>4326</v>
      </c>
      <c r="F455" s="14" t="s">
        <v>4258</v>
      </c>
      <c r="G455" s="14" t="s">
        <v>5965</v>
      </c>
      <c r="H455" s="44" t="s">
        <v>3466</v>
      </c>
      <c r="I455" s="45">
        <v>0</v>
      </c>
      <c r="J455" s="14">
        <v>150000000</v>
      </c>
      <c r="K455" s="14" t="s">
        <v>3458</v>
      </c>
      <c r="L455" s="46" t="s">
        <v>3471</v>
      </c>
      <c r="M455" s="14" t="s">
        <v>12072</v>
      </c>
      <c r="N455" s="14" t="s">
        <v>3833</v>
      </c>
      <c r="O455" s="14" t="s">
        <v>3486</v>
      </c>
      <c r="P455" s="14" t="s">
        <v>12071</v>
      </c>
      <c r="Q455" s="44" t="s">
        <v>8224</v>
      </c>
      <c r="R455" s="44" t="s">
        <v>8203</v>
      </c>
      <c r="S455" s="14">
        <v>1</v>
      </c>
      <c r="T455" s="5">
        <v>332801</v>
      </c>
      <c r="U455" s="5">
        <f t="shared" si="21"/>
        <v>332801</v>
      </c>
      <c r="V455" s="47">
        <f t="shared" si="22"/>
        <v>372737.12000000005</v>
      </c>
      <c r="W455" s="48"/>
      <c r="X455" s="49">
        <v>2017</v>
      </c>
      <c r="Y455" s="50" t="s">
        <v>4944</v>
      </c>
      <c r="Z455" s="51">
        <f t="shared" si="23"/>
        <v>924.44722222222219</v>
      </c>
      <c r="AA455" s="16">
        <f t="shared" si="23"/>
        <v>1035.3808888888891</v>
      </c>
    </row>
    <row r="456" spans="2:27" ht="20.25" x14ac:dyDescent="0.3">
      <c r="B456" s="43" t="s">
        <v>520</v>
      </c>
      <c r="C456" s="14" t="s">
        <v>4521</v>
      </c>
      <c r="D456" s="14" t="s">
        <v>4259</v>
      </c>
      <c r="E456" s="14" t="s">
        <v>4326</v>
      </c>
      <c r="F456" s="14" t="s">
        <v>4260</v>
      </c>
      <c r="G456" s="14" t="s">
        <v>5966</v>
      </c>
      <c r="H456" s="44" t="s">
        <v>3466</v>
      </c>
      <c r="I456" s="45">
        <v>0</v>
      </c>
      <c r="J456" s="14">
        <v>150000000</v>
      </c>
      <c r="K456" s="14" t="s">
        <v>3458</v>
      </c>
      <c r="L456" s="46" t="s">
        <v>3471</v>
      </c>
      <c r="M456" s="14" t="s">
        <v>12072</v>
      </c>
      <c r="N456" s="14" t="s">
        <v>3833</v>
      </c>
      <c r="O456" s="14" t="s">
        <v>3486</v>
      </c>
      <c r="P456" s="14" t="s">
        <v>12071</v>
      </c>
      <c r="Q456" s="44" t="s">
        <v>8224</v>
      </c>
      <c r="R456" s="44" t="s">
        <v>8203</v>
      </c>
      <c r="S456" s="14">
        <v>1</v>
      </c>
      <c r="T456" s="5">
        <v>360559</v>
      </c>
      <c r="U456" s="5">
        <f t="shared" si="21"/>
        <v>360559</v>
      </c>
      <c r="V456" s="47">
        <f t="shared" si="22"/>
        <v>403826.08</v>
      </c>
      <c r="W456" s="48"/>
      <c r="X456" s="49">
        <v>2017</v>
      </c>
      <c r="Y456" s="50" t="s">
        <v>4944</v>
      </c>
      <c r="Z456" s="51">
        <f t="shared" si="23"/>
        <v>1001.5527777777778</v>
      </c>
      <c r="AA456" s="16">
        <f t="shared" si="23"/>
        <v>1121.7391111111112</v>
      </c>
    </row>
    <row r="457" spans="2:27" ht="20.25" x14ac:dyDescent="0.3">
      <c r="B457" s="43" t="s">
        <v>521</v>
      </c>
      <c r="C457" s="14" t="s">
        <v>4521</v>
      </c>
      <c r="D457" s="14" t="s">
        <v>4259</v>
      </c>
      <c r="E457" s="14" t="s">
        <v>4326</v>
      </c>
      <c r="F457" s="14" t="s">
        <v>4260</v>
      </c>
      <c r="G457" s="14" t="s">
        <v>5967</v>
      </c>
      <c r="H457" s="44" t="s">
        <v>3466</v>
      </c>
      <c r="I457" s="45">
        <v>0</v>
      </c>
      <c r="J457" s="14">
        <v>150000000</v>
      </c>
      <c r="K457" s="14" t="s">
        <v>3458</v>
      </c>
      <c r="L457" s="46" t="s">
        <v>3471</v>
      </c>
      <c r="M457" s="14" t="s">
        <v>12072</v>
      </c>
      <c r="N457" s="14" t="s">
        <v>3833</v>
      </c>
      <c r="O457" s="14" t="s">
        <v>3486</v>
      </c>
      <c r="P457" s="14" t="s">
        <v>12071</v>
      </c>
      <c r="Q457" s="44" t="s">
        <v>8224</v>
      </c>
      <c r="R457" s="44" t="s">
        <v>8203</v>
      </c>
      <c r="S457" s="14">
        <v>1</v>
      </c>
      <c r="T457" s="5">
        <v>351315</v>
      </c>
      <c r="U457" s="5">
        <f t="shared" si="21"/>
        <v>351315</v>
      </c>
      <c r="V457" s="47">
        <f t="shared" si="22"/>
        <v>393472.80000000005</v>
      </c>
      <c r="W457" s="48"/>
      <c r="X457" s="49">
        <v>2017</v>
      </c>
      <c r="Y457" s="50" t="s">
        <v>4944</v>
      </c>
      <c r="Z457" s="51">
        <f t="shared" si="23"/>
        <v>975.875</v>
      </c>
      <c r="AA457" s="16">
        <f t="shared" si="23"/>
        <v>1092.98</v>
      </c>
    </row>
    <row r="458" spans="2:27" ht="20.25" x14ac:dyDescent="0.3">
      <c r="B458" s="43" t="s">
        <v>522</v>
      </c>
      <c r="C458" s="14" t="s">
        <v>4521</v>
      </c>
      <c r="D458" s="14" t="s">
        <v>4261</v>
      </c>
      <c r="E458" s="14" t="s">
        <v>7548</v>
      </c>
      <c r="F458" s="14" t="s">
        <v>4262</v>
      </c>
      <c r="G458" s="14" t="s">
        <v>5968</v>
      </c>
      <c r="H458" s="44" t="s">
        <v>3466</v>
      </c>
      <c r="I458" s="45">
        <v>0</v>
      </c>
      <c r="J458" s="14">
        <v>150000000</v>
      </c>
      <c r="K458" s="14" t="s">
        <v>3458</v>
      </c>
      <c r="L458" s="46" t="s">
        <v>3471</v>
      </c>
      <c r="M458" s="14" t="s">
        <v>12072</v>
      </c>
      <c r="N458" s="14" t="s">
        <v>3833</v>
      </c>
      <c r="O458" s="14" t="s">
        <v>3486</v>
      </c>
      <c r="P458" s="14" t="s">
        <v>12071</v>
      </c>
      <c r="Q458" s="44" t="s">
        <v>8224</v>
      </c>
      <c r="R458" s="44" t="s">
        <v>8203</v>
      </c>
      <c r="S458" s="14">
        <v>7</v>
      </c>
      <c r="T458" s="5">
        <v>924</v>
      </c>
      <c r="U458" s="5">
        <f t="shared" si="21"/>
        <v>6468</v>
      </c>
      <c r="V458" s="47">
        <f t="shared" si="22"/>
        <v>7244.1600000000008</v>
      </c>
      <c r="W458" s="48"/>
      <c r="X458" s="49">
        <v>2017</v>
      </c>
      <c r="Y458" s="50" t="s">
        <v>4944</v>
      </c>
      <c r="Z458" s="51">
        <f t="shared" si="23"/>
        <v>17.966666666666665</v>
      </c>
      <c r="AA458" s="16">
        <f t="shared" si="23"/>
        <v>20.122666666666667</v>
      </c>
    </row>
    <row r="459" spans="2:27" ht="20.25" x14ac:dyDescent="0.3">
      <c r="B459" s="43" t="s">
        <v>523</v>
      </c>
      <c r="C459" s="14" t="s">
        <v>4521</v>
      </c>
      <c r="D459" s="14" t="s">
        <v>4261</v>
      </c>
      <c r="E459" s="14" t="s">
        <v>7548</v>
      </c>
      <c r="F459" s="14" t="s">
        <v>4262</v>
      </c>
      <c r="G459" s="14" t="s">
        <v>5969</v>
      </c>
      <c r="H459" s="44" t="s">
        <v>3466</v>
      </c>
      <c r="I459" s="45">
        <v>0</v>
      </c>
      <c r="J459" s="14">
        <v>150000000</v>
      </c>
      <c r="K459" s="14" t="s">
        <v>3458</v>
      </c>
      <c r="L459" s="46" t="s">
        <v>3471</v>
      </c>
      <c r="M459" s="14" t="s">
        <v>12072</v>
      </c>
      <c r="N459" s="14" t="s">
        <v>3833</v>
      </c>
      <c r="O459" s="14" t="s">
        <v>3486</v>
      </c>
      <c r="P459" s="14" t="s">
        <v>12071</v>
      </c>
      <c r="Q459" s="44" t="s">
        <v>8224</v>
      </c>
      <c r="R459" s="44" t="s">
        <v>8203</v>
      </c>
      <c r="S459" s="14">
        <v>6</v>
      </c>
      <c r="T459" s="5">
        <v>1664</v>
      </c>
      <c r="U459" s="5">
        <f t="shared" si="21"/>
        <v>9984</v>
      </c>
      <c r="V459" s="47">
        <f t="shared" si="22"/>
        <v>11182.080000000002</v>
      </c>
      <c r="W459" s="48"/>
      <c r="X459" s="49">
        <v>2017</v>
      </c>
      <c r="Y459" s="50" t="s">
        <v>4944</v>
      </c>
      <c r="Z459" s="51">
        <f t="shared" si="23"/>
        <v>27.733333333333334</v>
      </c>
      <c r="AA459" s="16">
        <f t="shared" si="23"/>
        <v>31.061333333333337</v>
      </c>
    </row>
    <row r="460" spans="2:27" ht="20.25" x14ac:dyDescent="0.3">
      <c r="B460" s="43" t="s">
        <v>524</v>
      </c>
      <c r="C460" s="14" t="s">
        <v>4521</v>
      </c>
      <c r="D460" s="14" t="s">
        <v>4263</v>
      </c>
      <c r="E460" s="14" t="s">
        <v>4264</v>
      </c>
      <c r="F460" s="14" t="s">
        <v>4265</v>
      </c>
      <c r="G460" s="14" t="s">
        <v>5970</v>
      </c>
      <c r="H460" s="44" t="s">
        <v>3466</v>
      </c>
      <c r="I460" s="45">
        <v>0</v>
      </c>
      <c r="J460" s="14">
        <v>150000000</v>
      </c>
      <c r="K460" s="14" t="s">
        <v>3458</v>
      </c>
      <c r="L460" s="46" t="s">
        <v>3471</v>
      </c>
      <c r="M460" s="14" t="s">
        <v>12072</v>
      </c>
      <c r="N460" s="14" t="s">
        <v>3833</v>
      </c>
      <c r="O460" s="14" t="s">
        <v>3486</v>
      </c>
      <c r="P460" s="14" t="s">
        <v>12071</v>
      </c>
      <c r="Q460" s="44" t="s">
        <v>8224</v>
      </c>
      <c r="R460" s="44" t="s">
        <v>8203</v>
      </c>
      <c r="S460" s="14">
        <v>4</v>
      </c>
      <c r="T460" s="5">
        <v>16740</v>
      </c>
      <c r="U460" s="5">
        <f t="shared" si="21"/>
        <v>66960</v>
      </c>
      <c r="V460" s="47">
        <f t="shared" si="22"/>
        <v>74995.200000000012</v>
      </c>
      <c r="W460" s="48"/>
      <c r="X460" s="49">
        <v>2017</v>
      </c>
      <c r="Y460" s="50" t="s">
        <v>4944</v>
      </c>
      <c r="Z460" s="51">
        <f t="shared" si="23"/>
        <v>186</v>
      </c>
      <c r="AA460" s="16">
        <f t="shared" si="23"/>
        <v>208.32000000000002</v>
      </c>
    </row>
    <row r="461" spans="2:27" ht="20.25" x14ac:dyDescent="0.3">
      <c r="B461" s="43" t="s">
        <v>525</v>
      </c>
      <c r="C461" s="14" t="s">
        <v>4521</v>
      </c>
      <c r="D461" s="14" t="s">
        <v>4251</v>
      </c>
      <c r="E461" s="14" t="s">
        <v>7547</v>
      </c>
      <c r="F461" s="14" t="s">
        <v>4252</v>
      </c>
      <c r="G461" s="14" t="s">
        <v>5971</v>
      </c>
      <c r="H461" s="44" t="s">
        <v>3466</v>
      </c>
      <c r="I461" s="45">
        <v>0</v>
      </c>
      <c r="J461" s="14">
        <v>150000000</v>
      </c>
      <c r="K461" s="14" t="s">
        <v>3458</v>
      </c>
      <c r="L461" s="46" t="s">
        <v>3471</v>
      </c>
      <c r="M461" s="14" t="s">
        <v>12072</v>
      </c>
      <c r="N461" s="14" t="s">
        <v>3833</v>
      </c>
      <c r="O461" s="14" t="s">
        <v>3486</v>
      </c>
      <c r="P461" s="14" t="s">
        <v>12071</v>
      </c>
      <c r="Q461" s="44" t="s">
        <v>8224</v>
      </c>
      <c r="R461" s="44" t="s">
        <v>8203</v>
      </c>
      <c r="S461" s="14">
        <v>1</v>
      </c>
      <c r="T461" s="5">
        <v>349441</v>
      </c>
      <c r="U461" s="5">
        <f t="shared" si="21"/>
        <v>349441</v>
      </c>
      <c r="V461" s="47">
        <f t="shared" si="22"/>
        <v>391373.92000000004</v>
      </c>
      <c r="W461" s="48"/>
      <c r="X461" s="49">
        <v>2017</v>
      </c>
      <c r="Y461" s="50" t="s">
        <v>4944</v>
      </c>
      <c r="Z461" s="51">
        <f t="shared" si="23"/>
        <v>970.66944444444448</v>
      </c>
      <c r="AA461" s="16">
        <f t="shared" si="23"/>
        <v>1087.1497777777779</v>
      </c>
    </row>
    <row r="462" spans="2:27" ht="20.25" x14ac:dyDescent="0.3">
      <c r="B462" s="43" t="s">
        <v>526</v>
      </c>
      <c r="C462" s="14" t="s">
        <v>4521</v>
      </c>
      <c r="D462" s="14" t="s">
        <v>4266</v>
      </c>
      <c r="E462" s="14" t="s">
        <v>4900</v>
      </c>
      <c r="F462" s="14" t="s">
        <v>4267</v>
      </c>
      <c r="G462" s="14" t="s">
        <v>5972</v>
      </c>
      <c r="H462" s="44" t="s">
        <v>3466</v>
      </c>
      <c r="I462" s="45">
        <v>0</v>
      </c>
      <c r="J462" s="14">
        <v>150000000</v>
      </c>
      <c r="K462" s="14" t="s">
        <v>3458</v>
      </c>
      <c r="L462" s="46" t="s">
        <v>3471</v>
      </c>
      <c r="M462" s="14" t="s">
        <v>12072</v>
      </c>
      <c r="N462" s="14" t="s">
        <v>3833</v>
      </c>
      <c r="O462" s="14" t="s">
        <v>3486</v>
      </c>
      <c r="P462" s="14" t="s">
        <v>12071</v>
      </c>
      <c r="Q462" s="44" t="s">
        <v>8224</v>
      </c>
      <c r="R462" s="44" t="s">
        <v>8203</v>
      </c>
      <c r="S462" s="14">
        <v>3</v>
      </c>
      <c r="T462" s="5">
        <v>8320</v>
      </c>
      <c r="U462" s="5">
        <f t="shared" si="21"/>
        <v>24960</v>
      </c>
      <c r="V462" s="47">
        <f t="shared" si="22"/>
        <v>27955.200000000004</v>
      </c>
      <c r="W462" s="48"/>
      <c r="X462" s="49">
        <v>2017</v>
      </c>
      <c r="Y462" s="50" t="s">
        <v>4944</v>
      </c>
      <c r="Z462" s="51">
        <f t="shared" si="23"/>
        <v>69.333333333333329</v>
      </c>
      <c r="AA462" s="16">
        <f t="shared" si="23"/>
        <v>77.65333333333335</v>
      </c>
    </row>
    <row r="463" spans="2:27" ht="20.25" x14ac:dyDescent="0.3">
      <c r="B463" s="43" t="s">
        <v>527</v>
      </c>
      <c r="C463" s="14" t="s">
        <v>4521</v>
      </c>
      <c r="D463" s="14" t="s">
        <v>4242</v>
      </c>
      <c r="E463" s="14" t="s">
        <v>4302</v>
      </c>
      <c r="F463" s="14" t="s">
        <v>4243</v>
      </c>
      <c r="G463" s="14" t="s">
        <v>5973</v>
      </c>
      <c r="H463" s="44" t="s">
        <v>3466</v>
      </c>
      <c r="I463" s="45">
        <v>0</v>
      </c>
      <c r="J463" s="14">
        <v>150000000</v>
      </c>
      <c r="K463" s="14" t="s">
        <v>3458</v>
      </c>
      <c r="L463" s="46" t="s">
        <v>3471</v>
      </c>
      <c r="M463" s="14" t="s">
        <v>12072</v>
      </c>
      <c r="N463" s="14" t="s">
        <v>3833</v>
      </c>
      <c r="O463" s="14" t="s">
        <v>3486</v>
      </c>
      <c r="P463" s="14" t="s">
        <v>12071</v>
      </c>
      <c r="Q463" s="44" t="s">
        <v>8224</v>
      </c>
      <c r="R463" s="44" t="s">
        <v>8203</v>
      </c>
      <c r="S463" s="14">
        <v>4</v>
      </c>
      <c r="T463" s="5">
        <v>3498</v>
      </c>
      <c r="U463" s="5">
        <f t="shared" si="21"/>
        <v>13992</v>
      </c>
      <c r="V463" s="47">
        <f t="shared" si="22"/>
        <v>15671.04</v>
      </c>
      <c r="W463" s="48"/>
      <c r="X463" s="49">
        <v>2017</v>
      </c>
      <c r="Y463" s="50" t="s">
        <v>4944</v>
      </c>
      <c r="Z463" s="51">
        <f t="shared" si="23"/>
        <v>38.866666666666667</v>
      </c>
      <c r="AA463" s="16">
        <f t="shared" si="23"/>
        <v>43.530666666666669</v>
      </c>
    </row>
    <row r="464" spans="2:27" ht="20.25" x14ac:dyDescent="0.3">
      <c r="B464" s="43" t="s">
        <v>528</v>
      </c>
      <c r="C464" s="14" t="s">
        <v>4521</v>
      </c>
      <c r="D464" s="14" t="s">
        <v>4242</v>
      </c>
      <c r="E464" s="14" t="s">
        <v>4302</v>
      </c>
      <c r="F464" s="14" t="s">
        <v>4243</v>
      </c>
      <c r="G464" s="14" t="s">
        <v>5974</v>
      </c>
      <c r="H464" s="44" t="s">
        <v>3466</v>
      </c>
      <c r="I464" s="45">
        <v>0</v>
      </c>
      <c r="J464" s="14">
        <v>150000000</v>
      </c>
      <c r="K464" s="14" t="s">
        <v>3458</v>
      </c>
      <c r="L464" s="46" t="s">
        <v>3471</v>
      </c>
      <c r="M464" s="14" t="s">
        <v>12072</v>
      </c>
      <c r="N464" s="14" t="s">
        <v>3833</v>
      </c>
      <c r="O464" s="14" t="s">
        <v>3486</v>
      </c>
      <c r="P464" s="14" t="s">
        <v>12071</v>
      </c>
      <c r="Q464" s="44" t="s">
        <v>8224</v>
      </c>
      <c r="R464" s="44" t="s">
        <v>8203</v>
      </c>
      <c r="S464" s="14">
        <v>3</v>
      </c>
      <c r="T464" s="5">
        <v>924</v>
      </c>
      <c r="U464" s="5">
        <f t="shared" si="21"/>
        <v>2772</v>
      </c>
      <c r="V464" s="47">
        <f t="shared" si="22"/>
        <v>3104.6400000000003</v>
      </c>
      <c r="W464" s="48"/>
      <c r="X464" s="49">
        <v>2017</v>
      </c>
      <c r="Y464" s="50" t="s">
        <v>4944</v>
      </c>
      <c r="Z464" s="51">
        <f t="shared" si="23"/>
        <v>7.7</v>
      </c>
      <c r="AA464" s="16">
        <f t="shared" si="23"/>
        <v>8.6240000000000006</v>
      </c>
    </row>
    <row r="465" spans="2:27" ht="20.25" x14ac:dyDescent="0.3">
      <c r="B465" s="43" t="s">
        <v>529</v>
      </c>
      <c r="C465" s="14" t="s">
        <v>4521</v>
      </c>
      <c r="D465" s="14" t="s">
        <v>4242</v>
      </c>
      <c r="E465" s="14" t="s">
        <v>4302</v>
      </c>
      <c r="F465" s="14" t="s">
        <v>4243</v>
      </c>
      <c r="G465" s="14" t="s">
        <v>5975</v>
      </c>
      <c r="H465" s="44" t="s">
        <v>3466</v>
      </c>
      <c r="I465" s="45">
        <v>0</v>
      </c>
      <c r="J465" s="14">
        <v>150000000</v>
      </c>
      <c r="K465" s="14" t="s">
        <v>3458</v>
      </c>
      <c r="L465" s="46" t="s">
        <v>3471</v>
      </c>
      <c r="M465" s="14" t="s">
        <v>12072</v>
      </c>
      <c r="N465" s="14" t="s">
        <v>3833</v>
      </c>
      <c r="O465" s="14" t="s">
        <v>3486</v>
      </c>
      <c r="P465" s="14" t="s">
        <v>12071</v>
      </c>
      <c r="Q465" s="44" t="s">
        <v>8224</v>
      </c>
      <c r="R465" s="44" t="s">
        <v>8203</v>
      </c>
      <c r="S465" s="14">
        <v>3</v>
      </c>
      <c r="T465" s="5">
        <v>1109</v>
      </c>
      <c r="U465" s="5">
        <f t="shared" si="21"/>
        <v>3327</v>
      </c>
      <c r="V465" s="47">
        <f t="shared" si="22"/>
        <v>3726.2400000000002</v>
      </c>
      <c r="W465" s="48"/>
      <c r="X465" s="49">
        <v>2017</v>
      </c>
      <c r="Y465" s="50" t="s">
        <v>4944</v>
      </c>
      <c r="Z465" s="51">
        <f t="shared" si="23"/>
        <v>9.2416666666666671</v>
      </c>
      <c r="AA465" s="16">
        <f t="shared" si="23"/>
        <v>10.350666666666667</v>
      </c>
    </row>
    <row r="466" spans="2:27" ht="20.25" x14ac:dyDescent="0.3">
      <c r="B466" s="43" t="s">
        <v>530</v>
      </c>
      <c r="C466" s="14" t="s">
        <v>4521</v>
      </c>
      <c r="D466" s="14" t="s">
        <v>4268</v>
      </c>
      <c r="E466" s="14" t="s">
        <v>4269</v>
      </c>
      <c r="F466" s="14" t="s">
        <v>4270</v>
      </c>
      <c r="G466" s="14" t="s">
        <v>5976</v>
      </c>
      <c r="H466" s="44" t="s">
        <v>3466</v>
      </c>
      <c r="I466" s="45">
        <v>0</v>
      </c>
      <c r="J466" s="14">
        <v>150000000</v>
      </c>
      <c r="K466" s="14" t="s">
        <v>3458</v>
      </c>
      <c r="L466" s="46" t="s">
        <v>3471</v>
      </c>
      <c r="M466" s="14" t="s">
        <v>12072</v>
      </c>
      <c r="N466" s="14" t="s">
        <v>3833</v>
      </c>
      <c r="O466" s="14" t="s">
        <v>3486</v>
      </c>
      <c r="P466" s="14" t="s">
        <v>12071</v>
      </c>
      <c r="Q466" s="44" t="s">
        <v>8224</v>
      </c>
      <c r="R466" s="44" t="s">
        <v>8203</v>
      </c>
      <c r="S466" s="14">
        <v>4</v>
      </c>
      <c r="T466" s="5">
        <v>13742</v>
      </c>
      <c r="U466" s="5">
        <f t="shared" si="21"/>
        <v>54968</v>
      </c>
      <c r="V466" s="47">
        <f t="shared" si="22"/>
        <v>61564.160000000003</v>
      </c>
      <c r="W466" s="48"/>
      <c r="X466" s="49">
        <v>2017</v>
      </c>
      <c r="Y466" s="50" t="s">
        <v>4944</v>
      </c>
      <c r="Z466" s="51">
        <f t="shared" si="23"/>
        <v>152.6888888888889</v>
      </c>
      <c r="AA466" s="16">
        <f t="shared" si="23"/>
        <v>171.01155555555556</v>
      </c>
    </row>
    <row r="467" spans="2:27" ht="20.25" x14ac:dyDescent="0.3">
      <c r="B467" s="43" t="s">
        <v>531</v>
      </c>
      <c r="C467" s="14" t="s">
        <v>4521</v>
      </c>
      <c r="D467" s="14" t="s">
        <v>4271</v>
      </c>
      <c r="E467" s="14" t="s">
        <v>7549</v>
      </c>
      <c r="F467" s="14" t="s">
        <v>4272</v>
      </c>
      <c r="G467" s="14" t="s">
        <v>5977</v>
      </c>
      <c r="H467" s="44" t="s">
        <v>3466</v>
      </c>
      <c r="I467" s="45">
        <v>0</v>
      </c>
      <c r="J467" s="14">
        <v>150000000</v>
      </c>
      <c r="K467" s="14" t="s">
        <v>3458</v>
      </c>
      <c r="L467" s="46" t="s">
        <v>3471</v>
      </c>
      <c r="M467" s="14" t="s">
        <v>12072</v>
      </c>
      <c r="N467" s="14" t="s">
        <v>3833</v>
      </c>
      <c r="O467" s="14" t="s">
        <v>3486</v>
      </c>
      <c r="P467" s="14" t="s">
        <v>12071</v>
      </c>
      <c r="Q467" s="44" t="s">
        <v>8224</v>
      </c>
      <c r="R467" s="44" t="s">
        <v>8203</v>
      </c>
      <c r="S467" s="14">
        <v>2</v>
      </c>
      <c r="T467" s="5">
        <v>35729</v>
      </c>
      <c r="U467" s="5">
        <f t="shared" si="21"/>
        <v>71458</v>
      </c>
      <c r="V467" s="47">
        <f t="shared" si="22"/>
        <v>80032.960000000006</v>
      </c>
      <c r="W467" s="48"/>
      <c r="X467" s="49">
        <v>2017</v>
      </c>
      <c r="Y467" s="50" t="s">
        <v>4944</v>
      </c>
      <c r="Z467" s="51">
        <f t="shared" si="23"/>
        <v>198.49444444444444</v>
      </c>
      <c r="AA467" s="16">
        <f t="shared" si="23"/>
        <v>222.3137777777778</v>
      </c>
    </row>
    <row r="468" spans="2:27" ht="20.25" x14ac:dyDescent="0.3">
      <c r="B468" s="43" t="s">
        <v>532</v>
      </c>
      <c r="C468" s="14" t="s">
        <v>4521</v>
      </c>
      <c r="D468" s="14" t="s">
        <v>4273</v>
      </c>
      <c r="E468" s="14" t="s">
        <v>4274</v>
      </c>
      <c r="F468" s="14" t="s">
        <v>4275</v>
      </c>
      <c r="G468" s="14" t="s">
        <v>5978</v>
      </c>
      <c r="H468" s="44" t="s">
        <v>3466</v>
      </c>
      <c r="I468" s="45">
        <v>0</v>
      </c>
      <c r="J468" s="14">
        <v>150000000</v>
      </c>
      <c r="K468" s="14" t="s">
        <v>3458</v>
      </c>
      <c r="L468" s="46" t="s">
        <v>3471</v>
      </c>
      <c r="M468" s="14" t="s">
        <v>12072</v>
      </c>
      <c r="N468" s="14" t="s">
        <v>3833</v>
      </c>
      <c r="O468" s="14" t="s">
        <v>3486</v>
      </c>
      <c r="P468" s="14" t="s">
        <v>12071</v>
      </c>
      <c r="Q468" s="44" t="s">
        <v>8224</v>
      </c>
      <c r="R468" s="44" t="s">
        <v>8203</v>
      </c>
      <c r="S468" s="14">
        <v>10</v>
      </c>
      <c r="T468" s="5">
        <v>175</v>
      </c>
      <c r="U468" s="5">
        <f t="shared" si="21"/>
        <v>1750</v>
      </c>
      <c r="V468" s="47">
        <f t="shared" si="22"/>
        <v>1960.0000000000002</v>
      </c>
      <c r="W468" s="48"/>
      <c r="X468" s="49">
        <v>2017</v>
      </c>
      <c r="Y468" s="50" t="s">
        <v>4944</v>
      </c>
      <c r="Z468" s="51">
        <f t="shared" si="23"/>
        <v>4.8611111111111107</v>
      </c>
      <c r="AA468" s="16">
        <f t="shared" si="23"/>
        <v>5.4444444444444446</v>
      </c>
    </row>
    <row r="469" spans="2:27" ht="20.25" x14ac:dyDescent="0.3">
      <c r="B469" s="43" t="s">
        <v>533</v>
      </c>
      <c r="C469" s="14" t="s">
        <v>4521</v>
      </c>
      <c r="D469" s="14" t="s">
        <v>4273</v>
      </c>
      <c r="E469" s="14" t="s">
        <v>4274</v>
      </c>
      <c r="F469" s="14" t="s">
        <v>4275</v>
      </c>
      <c r="G469" s="14" t="s">
        <v>5979</v>
      </c>
      <c r="H469" s="44" t="s">
        <v>3466</v>
      </c>
      <c r="I469" s="45">
        <v>0</v>
      </c>
      <c r="J469" s="14">
        <v>150000000</v>
      </c>
      <c r="K469" s="14" t="s">
        <v>3458</v>
      </c>
      <c r="L469" s="46" t="s">
        <v>3471</v>
      </c>
      <c r="M469" s="14" t="s">
        <v>12072</v>
      </c>
      <c r="N469" s="14" t="s">
        <v>3833</v>
      </c>
      <c r="O469" s="14" t="s">
        <v>3486</v>
      </c>
      <c r="P469" s="14" t="s">
        <v>12071</v>
      </c>
      <c r="Q469" s="44" t="s">
        <v>8224</v>
      </c>
      <c r="R469" s="44" t="s">
        <v>8203</v>
      </c>
      <c r="S469" s="14">
        <v>6</v>
      </c>
      <c r="T469" s="5">
        <v>1664</v>
      </c>
      <c r="U469" s="5">
        <f t="shared" si="21"/>
        <v>9984</v>
      </c>
      <c r="V469" s="47">
        <f t="shared" si="22"/>
        <v>11182.080000000002</v>
      </c>
      <c r="W469" s="48"/>
      <c r="X469" s="49">
        <v>2017</v>
      </c>
      <c r="Y469" s="50" t="s">
        <v>4944</v>
      </c>
      <c r="Z469" s="51">
        <f t="shared" si="23"/>
        <v>27.733333333333334</v>
      </c>
      <c r="AA469" s="16">
        <f t="shared" si="23"/>
        <v>31.061333333333337</v>
      </c>
    </row>
    <row r="470" spans="2:27" ht="20.25" x14ac:dyDescent="0.3">
      <c r="B470" s="43" t="s">
        <v>534</v>
      </c>
      <c r="C470" s="14" t="s">
        <v>4521</v>
      </c>
      <c r="D470" s="14" t="s">
        <v>4276</v>
      </c>
      <c r="E470" s="14" t="s">
        <v>7550</v>
      </c>
      <c r="F470" s="14" t="s">
        <v>4277</v>
      </c>
      <c r="G470" s="14" t="s">
        <v>5980</v>
      </c>
      <c r="H470" s="44" t="s">
        <v>3466</v>
      </c>
      <c r="I470" s="45">
        <v>0</v>
      </c>
      <c r="J470" s="14">
        <v>150000000</v>
      </c>
      <c r="K470" s="14" t="s">
        <v>3458</v>
      </c>
      <c r="L470" s="46" t="s">
        <v>3471</v>
      </c>
      <c r="M470" s="14" t="s">
        <v>12072</v>
      </c>
      <c r="N470" s="14" t="s">
        <v>3833</v>
      </c>
      <c r="O470" s="14" t="s">
        <v>3486</v>
      </c>
      <c r="P470" s="14" t="s">
        <v>12071</v>
      </c>
      <c r="Q470" s="44" t="s">
        <v>8224</v>
      </c>
      <c r="R470" s="44" t="s">
        <v>8203</v>
      </c>
      <c r="S470" s="14">
        <v>4</v>
      </c>
      <c r="T470" s="5">
        <v>3248</v>
      </c>
      <c r="U470" s="5">
        <f t="shared" si="21"/>
        <v>12992</v>
      </c>
      <c r="V470" s="47">
        <f t="shared" si="22"/>
        <v>14551.04</v>
      </c>
      <c r="W470" s="48"/>
      <c r="X470" s="49">
        <v>2017</v>
      </c>
      <c r="Y470" s="50" t="s">
        <v>4944</v>
      </c>
      <c r="Z470" s="51">
        <f t="shared" si="23"/>
        <v>36.088888888888889</v>
      </c>
      <c r="AA470" s="16">
        <f t="shared" si="23"/>
        <v>40.419555555555561</v>
      </c>
    </row>
    <row r="471" spans="2:27" ht="20.25" x14ac:dyDescent="0.3">
      <c r="B471" s="43" t="s">
        <v>535</v>
      </c>
      <c r="C471" s="14" t="s">
        <v>4521</v>
      </c>
      <c r="D471" s="14" t="s">
        <v>4278</v>
      </c>
      <c r="E471" s="14" t="s">
        <v>4350</v>
      </c>
      <c r="F471" s="14" t="s">
        <v>4279</v>
      </c>
      <c r="G471" s="14" t="s">
        <v>5981</v>
      </c>
      <c r="H471" s="44" t="s">
        <v>3466</v>
      </c>
      <c r="I471" s="45">
        <v>0</v>
      </c>
      <c r="J471" s="14">
        <v>150000000</v>
      </c>
      <c r="K471" s="14" t="s">
        <v>3458</v>
      </c>
      <c r="L471" s="46" t="s">
        <v>3471</v>
      </c>
      <c r="M471" s="14" t="s">
        <v>12072</v>
      </c>
      <c r="N471" s="14" t="s">
        <v>3833</v>
      </c>
      <c r="O471" s="14" t="s">
        <v>3486</v>
      </c>
      <c r="P471" s="14" t="s">
        <v>12071</v>
      </c>
      <c r="Q471" s="44" t="s">
        <v>8224</v>
      </c>
      <c r="R471" s="44" t="s">
        <v>8203</v>
      </c>
      <c r="S471" s="14">
        <v>4</v>
      </c>
      <c r="T471" s="5">
        <v>915237</v>
      </c>
      <c r="U471" s="5">
        <f t="shared" si="21"/>
        <v>3660948</v>
      </c>
      <c r="V471" s="47">
        <f t="shared" si="22"/>
        <v>4100261.7600000002</v>
      </c>
      <c r="W471" s="48"/>
      <c r="X471" s="49">
        <v>2017</v>
      </c>
      <c r="Y471" s="50" t="s">
        <v>4944</v>
      </c>
      <c r="Z471" s="51">
        <f t="shared" si="23"/>
        <v>10169.299999999999</v>
      </c>
      <c r="AA471" s="16">
        <f t="shared" si="23"/>
        <v>11389.616</v>
      </c>
    </row>
    <row r="472" spans="2:27" ht="20.25" x14ac:dyDescent="0.3">
      <c r="B472" s="43" t="s">
        <v>536</v>
      </c>
      <c r="C472" s="14" t="s">
        <v>4521</v>
      </c>
      <c r="D472" s="14" t="s">
        <v>4280</v>
      </c>
      <c r="E472" s="14" t="s">
        <v>4281</v>
      </c>
      <c r="F472" s="14" t="s">
        <v>4282</v>
      </c>
      <c r="G472" s="14" t="s">
        <v>5982</v>
      </c>
      <c r="H472" s="44" t="s">
        <v>3457</v>
      </c>
      <c r="I472" s="45">
        <v>0</v>
      </c>
      <c r="J472" s="14">
        <v>150000000</v>
      </c>
      <c r="K472" s="14" t="s">
        <v>3458</v>
      </c>
      <c r="L472" s="46" t="s">
        <v>3471</v>
      </c>
      <c r="M472" s="14" t="s">
        <v>12072</v>
      </c>
      <c r="N472" s="14" t="s">
        <v>3833</v>
      </c>
      <c r="O472" s="14" t="s">
        <v>3486</v>
      </c>
      <c r="P472" s="14" t="s">
        <v>12071</v>
      </c>
      <c r="Q472" s="44" t="s">
        <v>8224</v>
      </c>
      <c r="R472" s="44" t="s">
        <v>8203</v>
      </c>
      <c r="S472" s="14">
        <v>17</v>
      </c>
      <c r="T472" s="5">
        <v>915237</v>
      </c>
      <c r="U472" s="5">
        <f t="shared" si="21"/>
        <v>15559029</v>
      </c>
      <c r="V472" s="47">
        <f t="shared" si="22"/>
        <v>17426112.48</v>
      </c>
      <c r="W472" s="48"/>
      <c r="X472" s="49">
        <v>2017</v>
      </c>
      <c r="Y472" s="50" t="s">
        <v>4944</v>
      </c>
      <c r="Z472" s="51">
        <f t="shared" si="23"/>
        <v>43219.525000000001</v>
      </c>
      <c r="AA472" s="16">
        <f t="shared" si="23"/>
        <v>48405.868000000002</v>
      </c>
    </row>
    <row r="473" spans="2:27" ht="20.25" x14ac:dyDescent="0.3">
      <c r="B473" s="43" t="s">
        <v>537</v>
      </c>
      <c r="C473" s="14" t="s">
        <v>4521</v>
      </c>
      <c r="D473" s="14" t="s">
        <v>4280</v>
      </c>
      <c r="E473" s="14" t="s">
        <v>4281</v>
      </c>
      <c r="F473" s="14" t="s">
        <v>4282</v>
      </c>
      <c r="G473" s="14" t="s">
        <v>5983</v>
      </c>
      <c r="H473" s="44" t="s">
        <v>3457</v>
      </c>
      <c r="I473" s="45">
        <v>0</v>
      </c>
      <c r="J473" s="14">
        <v>150000000</v>
      </c>
      <c r="K473" s="14" t="s">
        <v>3458</v>
      </c>
      <c r="L473" s="46" t="s">
        <v>3471</v>
      </c>
      <c r="M473" s="14" t="s">
        <v>12072</v>
      </c>
      <c r="N473" s="14" t="s">
        <v>3833</v>
      </c>
      <c r="O473" s="14" t="s">
        <v>3486</v>
      </c>
      <c r="P473" s="14" t="s">
        <v>12071</v>
      </c>
      <c r="Q473" s="44" t="s">
        <v>8224</v>
      </c>
      <c r="R473" s="44" t="s">
        <v>8203</v>
      </c>
      <c r="S473" s="14">
        <v>10</v>
      </c>
      <c r="T473" s="5">
        <v>669324</v>
      </c>
      <c r="U473" s="5">
        <f t="shared" si="21"/>
        <v>6693240</v>
      </c>
      <c r="V473" s="47">
        <f t="shared" si="22"/>
        <v>7496428.8000000007</v>
      </c>
      <c r="W473" s="48"/>
      <c r="X473" s="49">
        <v>2017</v>
      </c>
      <c r="Y473" s="50" t="s">
        <v>4944</v>
      </c>
      <c r="Z473" s="51">
        <f t="shared" si="23"/>
        <v>18592.333333333332</v>
      </c>
      <c r="AA473" s="16">
        <f t="shared" si="23"/>
        <v>20823.413333333334</v>
      </c>
    </row>
    <row r="474" spans="2:27" ht="20.25" x14ac:dyDescent="0.3">
      <c r="B474" s="43" t="s">
        <v>538</v>
      </c>
      <c r="C474" s="14" t="s">
        <v>4521</v>
      </c>
      <c r="D474" s="14" t="s">
        <v>4280</v>
      </c>
      <c r="E474" s="14" t="s">
        <v>4281</v>
      </c>
      <c r="F474" s="14" t="s">
        <v>4282</v>
      </c>
      <c r="G474" s="14" t="s">
        <v>5984</v>
      </c>
      <c r="H474" s="44" t="s">
        <v>3457</v>
      </c>
      <c r="I474" s="45">
        <v>0</v>
      </c>
      <c r="J474" s="14">
        <v>150000000</v>
      </c>
      <c r="K474" s="14" t="s">
        <v>3458</v>
      </c>
      <c r="L474" s="46" t="s">
        <v>3471</v>
      </c>
      <c r="M474" s="14" t="s">
        <v>12072</v>
      </c>
      <c r="N474" s="14" t="s">
        <v>3833</v>
      </c>
      <c r="O474" s="14" t="s">
        <v>3486</v>
      </c>
      <c r="P474" s="14" t="s">
        <v>12071</v>
      </c>
      <c r="Q474" s="44" t="s">
        <v>8224</v>
      </c>
      <c r="R474" s="44" t="s">
        <v>8203</v>
      </c>
      <c r="S474" s="14">
        <v>10</v>
      </c>
      <c r="T474" s="5">
        <v>669349</v>
      </c>
      <c r="U474" s="5">
        <f t="shared" si="21"/>
        <v>6693490</v>
      </c>
      <c r="V474" s="47">
        <f t="shared" si="22"/>
        <v>7496708.8000000007</v>
      </c>
      <c r="W474" s="48"/>
      <c r="X474" s="49">
        <v>2017</v>
      </c>
      <c r="Y474" s="50" t="s">
        <v>4944</v>
      </c>
      <c r="Z474" s="51">
        <f t="shared" si="23"/>
        <v>18593.027777777777</v>
      </c>
      <c r="AA474" s="16">
        <f t="shared" si="23"/>
        <v>20824.191111111115</v>
      </c>
    </row>
    <row r="475" spans="2:27" ht="20.25" x14ac:dyDescent="0.3">
      <c r="B475" s="43" t="s">
        <v>539</v>
      </c>
      <c r="C475" s="14" t="s">
        <v>4521</v>
      </c>
      <c r="D475" s="14" t="s">
        <v>4283</v>
      </c>
      <c r="E475" s="14" t="s">
        <v>4281</v>
      </c>
      <c r="F475" s="14" t="s">
        <v>4284</v>
      </c>
      <c r="G475" s="14" t="s">
        <v>5985</v>
      </c>
      <c r="H475" s="44" t="s">
        <v>3466</v>
      </c>
      <c r="I475" s="45">
        <v>0</v>
      </c>
      <c r="J475" s="14">
        <v>150000000</v>
      </c>
      <c r="K475" s="14" t="s">
        <v>3458</v>
      </c>
      <c r="L475" s="46" t="s">
        <v>3471</v>
      </c>
      <c r="M475" s="14" t="s">
        <v>12072</v>
      </c>
      <c r="N475" s="14" t="s">
        <v>3833</v>
      </c>
      <c r="O475" s="14" t="s">
        <v>3486</v>
      </c>
      <c r="P475" s="14" t="s">
        <v>12071</v>
      </c>
      <c r="Q475" s="44" t="s">
        <v>8234</v>
      </c>
      <c r="R475" s="44" t="s">
        <v>8211</v>
      </c>
      <c r="S475" s="14">
        <v>8</v>
      </c>
      <c r="T475" s="5">
        <v>34759</v>
      </c>
      <c r="U475" s="5">
        <f t="shared" si="21"/>
        <v>278072</v>
      </c>
      <c r="V475" s="47">
        <f t="shared" si="22"/>
        <v>311440.64000000001</v>
      </c>
      <c r="W475" s="48"/>
      <c r="X475" s="49">
        <v>2017</v>
      </c>
      <c r="Y475" s="50" t="s">
        <v>4944</v>
      </c>
      <c r="Z475" s="51">
        <f t="shared" si="23"/>
        <v>772.42222222222222</v>
      </c>
      <c r="AA475" s="16">
        <f t="shared" si="23"/>
        <v>865.11288888888896</v>
      </c>
    </row>
    <row r="476" spans="2:27" ht="20.25" x14ac:dyDescent="0.3">
      <c r="B476" s="43" t="s">
        <v>540</v>
      </c>
      <c r="C476" s="14" t="s">
        <v>4521</v>
      </c>
      <c r="D476" s="14" t="s">
        <v>4285</v>
      </c>
      <c r="E476" s="14" t="s">
        <v>4281</v>
      </c>
      <c r="F476" s="14" t="s">
        <v>4286</v>
      </c>
      <c r="G476" s="14" t="s">
        <v>5986</v>
      </c>
      <c r="H476" s="44" t="s">
        <v>3466</v>
      </c>
      <c r="I476" s="45">
        <v>0</v>
      </c>
      <c r="J476" s="14">
        <v>150000000</v>
      </c>
      <c r="K476" s="14" t="s">
        <v>3458</v>
      </c>
      <c r="L476" s="46" t="s">
        <v>3471</v>
      </c>
      <c r="M476" s="14" t="s">
        <v>12072</v>
      </c>
      <c r="N476" s="14" t="s">
        <v>3833</v>
      </c>
      <c r="O476" s="14" t="s">
        <v>3486</v>
      </c>
      <c r="P476" s="14" t="s">
        <v>12071</v>
      </c>
      <c r="Q476" s="44" t="s">
        <v>8224</v>
      </c>
      <c r="R476" s="44" t="s">
        <v>8203</v>
      </c>
      <c r="S476" s="14">
        <v>9</v>
      </c>
      <c r="T476" s="5">
        <v>445583</v>
      </c>
      <c r="U476" s="5">
        <f t="shared" si="21"/>
        <v>4010247</v>
      </c>
      <c r="V476" s="47">
        <f t="shared" si="22"/>
        <v>4491476.6400000006</v>
      </c>
      <c r="W476" s="48"/>
      <c r="X476" s="49">
        <v>2017</v>
      </c>
      <c r="Y476" s="50" t="s">
        <v>4944</v>
      </c>
      <c r="Z476" s="51">
        <f t="shared" si="23"/>
        <v>11139.575000000001</v>
      </c>
      <c r="AA476" s="16">
        <f t="shared" si="23"/>
        <v>12476.324000000002</v>
      </c>
    </row>
    <row r="477" spans="2:27" ht="20.25" x14ac:dyDescent="0.3">
      <c r="B477" s="43" t="s">
        <v>541</v>
      </c>
      <c r="C477" s="14" t="s">
        <v>4521</v>
      </c>
      <c r="D477" s="14" t="s">
        <v>4283</v>
      </c>
      <c r="E477" s="14" t="s">
        <v>4281</v>
      </c>
      <c r="F477" s="14" t="s">
        <v>4284</v>
      </c>
      <c r="G477" s="14" t="s">
        <v>5987</v>
      </c>
      <c r="H477" s="44" t="s">
        <v>3466</v>
      </c>
      <c r="I477" s="45">
        <v>0</v>
      </c>
      <c r="J477" s="14">
        <v>150000000</v>
      </c>
      <c r="K477" s="14" t="s">
        <v>3458</v>
      </c>
      <c r="L477" s="46" t="s">
        <v>3471</v>
      </c>
      <c r="M477" s="14" t="s">
        <v>12072</v>
      </c>
      <c r="N477" s="14" t="s">
        <v>3833</v>
      </c>
      <c r="O477" s="14" t="s">
        <v>3486</v>
      </c>
      <c r="P477" s="14" t="s">
        <v>12071</v>
      </c>
      <c r="Q477" s="44" t="s">
        <v>8234</v>
      </c>
      <c r="R477" s="44" t="s">
        <v>8211</v>
      </c>
      <c r="S477" s="14">
        <v>8</v>
      </c>
      <c r="T477" s="5">
        <v>52693</v>
      </c>
      <c r="U477" s="5">
        <f t="shared" si="21"/>
        <v>421544</v>
      </c>
      <c r="V477" s="47">
        <f t="shared" si="22"/>
        <v>472129.28000000003</v>
      </c>
      <c r="W477" s="48"/>
      <c r="X477" s="49">
        <v>2017</v>
      </c>
      <c r="Y477" s="50" t="s">
        <v>4944</v>
      </c>
      <c r="Z477" s="51">
        <f t="shared" si="23"/>
        <v>1170.9555555555555</v>
      </c>
      <c r="AA477" s="16">
        <f t="shared" si="23"/>
        <v>1311.4702222222222</v>
      </c>
    </row>
    <row r="478" spans="2:27" ht="20.25" x14ac:dyDescent="0.3">
      <c r="B478" s="43" t="s">
        <v>542</v>
      </c>
      <c r="C478" s="14" t="s">
        <v>4521</v>
      </c>
      <c r="D478" s="14" t="s">
        <v>4283</v>
      </c>
      <c r="E478" s="14" t="s">
        <v>4281</v>
      </c>
      <c r="F478" s="14" t="s">
        <v>4284</v>
      </c>
      <c r="G478" s="14" t="s">
        <v>5988</v>
      </c>
      <c r="H478" s="44" t="s">
        <v>3466</v>
      </c>
      <c r="I478" s="45">
        <v>0</v>
      </c>
      <c r="J478" s="14">
        <v>150000000</v>
      </c>
      <c r="K478" s="14" t="s">
        <v>3458</v>
      </c>
      <c r="L478" s="46" t="s">
        <v>3471</v>
      </c>
      <c r="M478" s="14" t="s">
        <v>12072</v>
      </c>
      <c r="N478" s="14" t="s">
        <v>3833</v>
      </c>
      <c r="O478" s="14" t="s">
        <v>3486</v>
      </c>
      <c r="P478" s="14" t="s">
        <v>12071</v>
      </c>
      <c r="Q478" s="44" t="s">
        <v>8234</v>
      </c>
      <c r="R478" s="44" t="s">
        <v>8211</v>
      </c>
      <c r="S478" s="14">
        <v>6</v>
      </c>
      <c r="T478" s="5">
        <v>71007</v>
      </c>
      <c r="U478" s="5">
        <f t="shared" si="21"/>
        <v>426042</v>
      </c>
      <c r="V478" s="47">
        <f t="shared" si="22"/>
        <v>477167.04000000004</v>
      </c>
      <c r="W478" s="48"/>
      <c r="X478" s="49">
        <v>2017</v>
      </c>
      <c r="Y478" s="50" t="s">
        <v>4944</v>
      </c>
      <c r="Z478" s="51">
        <f t="shared" si="23"/>
        <v>1183.45</v>
      </c>
      <c r="AA478" s="16">
        <f t="shared" si="23"/>
        <v>1325.4640000000002</v>
      </c>
    </row>
    <row r="479" spans="2:27" ht="20.25" x14ac:dyDescent="0.3">
      <c r="B479" s="43" t="s">
        <v>543</v>
      </c>
      <c r="C479" s="14" t="s">
        <v>4521</v>
      </c>
      <c r="D479" s="14" t="s">
        <v>4283</v>
      </c>
      <c r="E479" s="14" t="s">
        <v>4281</v>
      </c>
      <c r="F479" s="14" t="s">
        <v>4284</v>
      </c>
      <c r="G479" s="14" t="s">
        <v>5989</v>
      </c>
      <c r="H479" s="44" t="s">
        <v>3466</v>
      </c>
      <c r="I479" s="45">
        <v>0</v>
      </c>
      <c r="J479" s="14">
        <v>150000000</v>
      </c>
      <c r="K479" s="14" t="s">
        <v>3458</v>
      </c>
      <c r="L479" s="46" t="s">
        <v>3471</v>
      </c>
      <c r="M479" s="14" t="s">
        <v>12072</v>
      </c>
      <c r="N479" s="14" t="s">
        <v>3833</v>
      </c>
      <c r="O479" s="14" t="s">
        <v>3486</v>
      </c>
      <c r="P479" s="14" t="s">
        <v>12071</v>
      </c>
      <c r="Q479" s="44" t="s">
        <v>8234</v>
      </c>
      <c r="R479" s="44" t="s">
        <v>8211</v>
      </c>
      <c r="S479" s="14">
        <v>5</v>
      </c>
      <c r="T479" s="5">
        <v>130162</v>
      </c>
      <c r="U479" s="5">
        <f t="shared" si="21"/>
        <v>650810</v>
      </c>
      <c r="V479" s="47">
        <f t="shared" si="22"/>
        <v>728907.20000000007</v>
      </c>
      <c r="W479" s="48"/>
      <c r="X479" s="49">
        <v>2017</v>
      </c>
      <c r="Y479" s="50" t="s">
        <v>4944</v>
      </c>
      <c r="Z479" s="51">
        <f t="shared" si="23"/>
        <v>1807.8055555555557</v>
      </c>
      <c r="AA479" s="16">
        <f t="shared" si="23"/>
        <v>2024.7422222222224</v>
      </c>
    </row>
    <row r="480" spans="2:27" ht="20.25" x14ac:dyDescent="0.3">
      <c r="B480" s="43" t="s">
        <v>544</v>
      </c>
      <c r="C480" s="14" t="s">
        <v>4521</v>
      </c>
      <c r="D480" s="14" t="s">
        <v>4287</v>
      </c>
      <c r="E480" s="14" t="s">
        <v>4281</v>
      </c>
      <c r="F480" s="14" t="s">
        <v>4288</v>
      </c>
      <c r="G480" s="14" t="s">
        <v>5990</v>
      </c>
      <c r="H480" s="44" t="s">
        <v>3466</v>
      </c>
      <c r="I480" s="45">
        <v>0</v>
      </c>
      <c r="J480" s="14">
        <v>150000000</v>
      </c>
      <c r="K480" s="14" t="s">
        <v>3458</v>
      </c>
      <c r="L480" s="46" t="s">
        <v>3471</v>
      </c>
      <c r="M480" s="14" t="s">
        <v>12072</v>
      </c>
      <c r="N480" s="14" t="s">
        <v>3833</v>
      </c>
      <c r="O480" s="14" t="s">
        <v>3486</v>
      </c>
      <c r="P480" s="14" t="s">
        <v>12071</v>
      </c>
      <c r="Q480" s="44" t="s">
        <v>8234</v>
      </c>
      <c r="R480" s="44" t="s">
        <v>8211</v>
      </c>
      <c r="S480" s="14">
        <v>2</v>
      </c>
      <c r="T480" s="5">
        <v>120178</v>
      </c>
      <c r="U480" s="5">
        <f t="shared" si="21"/>
        <v>240356</v>
      </c>
      <c r="V480" s="47">
        <f t="shared" si="22"/>
        <v>269198.72000000003</v>
      </c>
      <c r="W480" s="48"/>
      <c r="X480" s="49">
        <v>2017</v>
      </c>
      <c r="Y480" s="50" t="s">
        <v>4944</v>
      </c>
      <c r="Z480" s="51">
        <f t="shared" si="23"/>
        <v>667.65555555555557</v>
      </c>
      <c r="AA480" s="16">
        <f t="shared" si="23"/>
        <v>747.77422222222231</v>
      </c>
    </row>
    <row r="481" spans="2:27" ht="20.25" x14ac:dyDescent="0.3">
      <c r="B481" s="43" t="s">
        <v>545</v>
      </c>
      <c r="C481" s="14" t="s">
        <v>4521</v>
      </c>
      <c r="D481" s="14" t="s">
        <v>4280</v>
      </c>
      <c r="E481" s="14" t="s">
        <v>4281</v>
      </c>
      <c r="F481" s="14" t="s">
        <v>4282</v>
      </c>
      <c r="G481" s="14" t="s">
        <v>5991</v>
      </c>
      <c r="H481" s="44" t="s">
        <v>3466</v>
      </c>
      <c r="I481" s="45">
        <v>0</v>
      </c>
      <c r="J481" s="14">
        <v>150000000</v>
      </c>
      <c r="K481" s="14" t="s">
        <v>3458</v>
      </c>
      <c r="L481" s="46" t="s">
        <v>3471</v>
      </c>
      <c r="M481" s="14" t="s">
        <v>12072</v>
      </c>
      <c r="N481" s="14" t="s">
        <v>3833</v>
      </c>
      <c r="O481" s="14" t="s">
        <v>3486</v>
      </c>
      <c r="P481" s="14" t="s">
        <v>12071</v>
      </c>
      <c r="Q481" s="44" t="s">
        <v>8224</v>
      </c>
      <c r="R481" s="44" t="s">
        <v>8203</v>
      </c>
      <c r="S481" s="14">
        <v>4</v>
      </c>
      <c r="T481" s="5">
        <v>133120</v>
      </c>
      <c r="U481" s="5">
        <f t="shared" si="21"/>
        <v>532480</v>
      </c>
      <c r="V481" s="47">
        <f t="shared" si="22"/>
        <v>596377.60000000009</v>
      </c>
      <c r="W481" s="48"/>
      <c r="X481" s="49">
        <v>2017</v>
      </c>
      <c r="Y481" s="50" t="s">
        <v>4944</v>
      </c>
      <c r="Z481" s="51">
        <f t="shared" si="23"/>
        <v>1479.1111111111111</v>
      </c>
      <c r="AA481" s="16">
        <f t="shared" si="23"/>
        <v>1656.6044444444447</v>
      </c>
    </row>
    <row r="482" spans="2:27" ht="20.25" x14ac:dyDescent="0.3">
      <c r="B482" s="43" t="s">
        <v>546</v>
      </c>
      <c r="C482" s="14" t="s">
        <v>4521</v>
      </c>
      <c r="D482" s="14" t="s">
        <v>4289</v>
      </c>
      <c r="E482" s="14" t="s">
        <v>4281</v>
      </c>
      <c r="F482" s="14" t="s">
        <v>4290</v>
      </c>
      <c r="G482" s="14" t="s">
        <v>5992</v>
      </c>
      <c r="H482" s="44" t="s">
        <v>3466</v>
      </c>
      <c r="I482" s="45">
        <v>0</v>
      </c>
      <c r="J482" s="14">
        <v>150000000</v>
      </c>
      <c r="K482" s="14" t="s">
        <v>3458</v>
      </c>
      <c r="L482" s="46" t="s">
        <v>3471</v>
      </c>
      <c r="M482" s="14" t="s">
        <v>12072</v>
      </c>
      <c r="N482" s="14" t="s">
        <v>3833</v>
      </c>
      <c r="O482" s="14" t="s">
        <v>3486</v>
      </c>
      <c r="P482" s="14" t="s">
        <v>12071</v>
      </c>
      <c r="Q482" s="44" t="s">
        <v>8234</v>
      </c>
      <c r="R482" s="44" t="s">
        <v>8211</v>
      </c>
      <c r="S482" s="14">
        <v>2</v>
      </c>
      <c r="T482" s="5">
        <v>129423</v>
      </c>
      <c r="U482" s="5">
        <f t="shared" si="21"/>
        <v>258846</v>
      </c>
      <c r="V482" s="47">
        <f t="shared" si="22"/>
        <v>289907.52</v>
      </c>
      <c r="W482" s="48"/>
      <c r="X482" s="49">
        <v>2017</v>
      </c>
      <c r="Y482" s="50" t="s">
        <v>4944</v>
      </c>
      <c r="Z482" s="51">
        <f t="shared" si="23"/>
        <v>719.01666666666665</v>
      </c>
      <c r="AA482" s="16">
        <f t="shared" si="23"/>
        <v>805.29866666666669</v>
      </c>
    </row>
    <row r="483" spans="2:27" ht="20.25" x14ac:dyDescent="0.3">
      <c r="B483" s="43" t="s">
        <v>547</v>
      </c>
      <c r="C483" s="14" t="s">
        <v>4521</v>
      </c>
      <c r="D483" s="14" t="s">
        <v>4291</v>
      </c>
      <c r="E483" s="14" t="s">
        <v>4281</v>
      </c>
      <c r="F483" s="14" t="s">
        <v>4292</v>
      </c>
      <c r="G483" s="14" t="s">
        <v>5993</v>
      </c>
      <c r="H483" s="44" t="s">
        <v>3466</v>
      </c>
      <c r="I483" s="45">
        <v>0</v>
      </c>
      <c r="J483" s="14">
        <v>150000000</v>
      </c>
      <c r="K483" s="14" t="s">
        <v>3458</v>
      </c>
      <c r="L483" s="46" t="s">
        <v>3471</v>
      </c>
      <c r="M483" s="14" t="s">
        <v>12072</v>
      </c>
      <c r="N483" s="14" t="s">
        <v>3833</v>
      </c>
      <c r="O483" s="14" t="s">
        <v>3486</v>
      </c>
      <c r="P483" s="14" t="s">
        <v>12071</v>
      </c>
      <c r="Q483" s="44" t="s">
        <v>8234</v>
      </c>
      <c r="R483" s="44" t="s">
        <v>8211</v>
      </c>
      <c r="S483" s="14">
        <v>2</v>
      </c>
      <c r="T483" s="5">
        <v>153458</v>
      </c>
      <c r="U483" s="5">
        <f t="shared" si="21"/>
        <v>306916</v>
      </c>
      <c r="V483" s="47">
        <f t="shared" si="22"/>
        <v>343745.92000000004</v>
      </c>
      <c r="W483" s="48"/>
      <c r="X483" s="49">
        <v>2017</v>
      </c>
      <c r="Y483" s="50" t="s">
        <v>4944</v>
      </c>
      <c r="Z483" s="51">
        <f t="shared" si="23"/>
        <v>852.54444444444448</v>
      </c>
      <c r="AA483" s="16">
        <f t="shared" si="23"/>
        <v>954.84977777777794</v>
      </c>
    </row>
    <row r="484" spans="2:27" ht="20.25" x14ac:dyDescent="0.3">
      <c r="B484" s="43" t="s">
        <v>548</v>
      </c>
      <c r="C484" s="14" t="s">
        <v>4521</v>
      </c>
      <c r="D484" s="14" t="s">
        <v>4293</v>
      </c>
      <c r="E484" s="14" t="s">
        <v>4296</v>
      </c>
      <c r="F484" s="14" t="s">
        <v>4294</v>
      </c>
      <c r="G484" s="14" t="s">
        <v>5994</v>
      </c>
      <c r="H484" s="44" t="s">
        <v>3466</v>
      </c>
      <c r="I484" s="45">
        <v>0</v>
      </c>
      <c r="J484" s="14">
        <v>150000000</v>
      </c>
      <c r="K484" s="14" t="s">
        <v>3458</v>
      </c>
      <c r="L484" s="46" t="s">
        <v>3471</v>
      </c>
      <c r="M484" s="14" t="s">
        <v>12072</v>
      </c>
      <c r="N484" s="14" t="s">
        <v>3833</v>
      </c>
      <c r="O484" s="14" t="s">
        <v>3486</v>
      </c>
      <c r="P484" s="14" t="s">
        <v>12071</v>
      </c>
      <c r="Q484" s="44" t="s">
        <v>8224</v>
      </c>
      <c r="R484" s="44" t="s">
        <v>8203</v>
      </c>
      <c r="S484" s="14">
        <v>2</v>
      </c>
      <c r="T484" s="5">
        <v>120178</v>
      </c>
      <c r="U484" s="5">
        <f t="shared" si="21"/>
        <v>240356</v>
      </c>
      <c r="V484" s="47">
        <f t="shared" si="22"/>
        <v>269198.72000000003</v>
      </c>
      <c r="W484" s="48"/>
      <c r="X484" s="49">
        <v>2017</v>
      </c>
      <c r="Y484" s="50" t="s">
        <v>4944</v>
      </c>
      <c r="Z484" s="51">
        <f t="shared" si="23"/>
        <v>667.65555555555557</v>
      </c>
      <c r="AA484" s="16">
        <f t="shared" si="23"/>
        <v>747.77422222222231</v>
      </c>
    </row>
    <row r="485" spans="2:27" ht="20.25" x14ac:dyDescent="0.3">
      <c r="B485" s="43" t="s">
        <v>549</v>
      </c>
      <c r="C485" s="14" t="s">
        <v>4521</v>
      </c>
      <c r="D485" s="14" t="s">
        <v>4293</v>
      </c>
      <c r="E485" s="14" t="s">
        <v>4296</v>
      </c>
      <c r="F485" s="14" t="s">
        <v>4294</v>
      </c>
      <c r="G485" s="14" t="s">
        <v>5995</v>
      </c>
      <c r="H485" s="44" t="s">
        <v>3466</v>
      </c>
      <c r="I485" s="45">
        <v>0</v>
      </c>
      <c r="J485" s="14">
        <v>150000000</v>
      </c>
      <c r="K485" s="14" t="s">
        <v>3458</v>
      </c>
      <c r="L485" s="46" t="s">
        <v>3471</v>
      </c>
      <c r="M485" s="14" t="s">
        <v>12072</v>
      </c>
      <c r="N485" s="14" t="s">
        <v>3833</v>
      </c>
      <c r="O485" s="14" t="s">
        <v>3486</v>
      </c>
      <c r="P485" s="14" t="s">
        <v>12071</v>
      </c>
      <c r="Q485" s="44" t="s">
        <v>8224</v>
      </c>
      <c r="R485" s="44" t="s">
        <v>8203</v>
      </c>
      <c r="S485" s="14">
        <v>2</v>
      </c>
      <c r="T485" s="5">
        <v>153458</v>
      </c>
      <c r="U485" s="5">
        <f t="shared" si="21"/>
        <v>306916</v>
      </c>
      <c r="V485" s="47">
        <f t="shared" si="22"/>
        <v>343745.92000000004</v>
      </c>
      <c r="W485" s="48"/>
      <c r="X485" s="49">
        <v>2017</v>
      </c>
      <c r="Y485" s="50" t="s">
        <v>4944</v>
      </c>
      <c r="Z485" s="51">
        <f t="shared" si="23"/>
        <v>852.54444444444448</v>
      </c>
      <c r="AA485" s="16">
        <f t="shared" si="23"/>
        <v>954.84977777777794</v>
      </c>
    </row>
    <row r="486" spans="2:27" ht="20.25" x14ac:dyDescent="0.3">
      <c r="B486" s="43" t="s">
        <v>550</v>
      </c>
      <c r="C486" s="14" t="s">
        <v>4521</v>
      </c>
      <c r="D486" s="14" t="s">
        <v>4293</v>
      </c>
      <c r="E486" s="14" t="s">
        <v>4296</v>
      </c>
      <c r="F486" s="14" t="s">
        <v>4294</v>
      </c>
      <c r="G486" s="14" t="s">
        <v>5996</v>
      </c>
      <c r="H486" s="44" t="s">
        <v>3466</v>
      </c>
      <c r="I486" s="45">
        <v>0</v>
      </c>
      <c r="J486" s="14">
        <v>150000000</v>
      </c>
      <c r="K486" s="14" t="s">
        <v>3458</v>
      </c>
      <c r="L486" s="46" t="s">
        <v>3471</v>
      </c>
      <c r="M486" s="14" t="s">
        <v>12072</v>
      </c>
      <c r="N486" s="14" t="s">
        <v>3833</v>
      </c>
      <c r="O486" s="14" t="s">
        <v>3486</v>
      </c>
      <c r="P486" s="14" t="s">
        <v>12071</v>
      </c>
      <c r="Q486" s="44" t="s">
        <v>8224</v>
      </c>
      <c r="R486" s="44" t="s">
        <v>8203</v>
      </c>
      <c r="S486" s="14">
        <v>1</v>
      </c>
      <c r="T486" s="5">
        <v>149760</v>
      </c>
      <c r="U486" s="5">
        <f t="shared" si="21"/>
        <v>149760</v>
      </c>
      <c r="V486" s="47">
        <f t="shared" si="22"/>
        <v>167731.20000000001</v>
      </c>
      <c r="W486" s="48"/>
      <c r="X486" s="49">
        <v>2017</v>
      </c>
      <c r="Y486" s="50" t="s">
        <v>4944</v>
      </c>
      <c r="Z486" s="51">
        <f t="shared" si="23"/>
        <v>416</v>
      </c>
      <c r="AA486" s="16">
        <f t="shared" si="23"/>
        <v>465.92</v>
      </c>
    </row>
    <row r="487" spans="2:27" ht="20.25" x14ac:dyDescent="0.3">
      <c r="B487" s="43" t="s">
        <v>551</v>
      </c>
      <c r="C487" s="14" t="s">
        <v>4521</v>
      </c>
      <c r="D487" s="14" t="s">
        <v>4293</v>
      </c>
      <c r="E487" s="14" t="s">
        <v>4296</v>
      </c>
      <c r="F487" s="14" t="s">
        <v>4294</v>
      </c>
      <c r="G487" s="14" t="s">
        <v>5997</v>
      </c>
      <c r="H487" s="44" t="s">
        <v>3466</v>
      </c>
      <c r="I487" s="45">
        <v>0</v>
      </c>
      <c r="J487" s="14">
        <v>150000000</v>
      </c>
      <c r="K487" s="14" t="s">
        <v>3458</v>
      </c>
      <c r="L487" s="46" t="s">
        <v>3471</v>
      </c>
      <c r="M487" s="14" t="s">
        <v>12072</v>
      </c>
      <c r="N487" s="14" t="s">
        <v>3833</v>
      </c>
      <c r="O487" s="14" t="s">
        <v>3486</v>
      </c>
      <c r="P487" s="14" t="s">
        <v>12071</v>
      </c>
      <c r="Q487" s="44" t="s">
        <v>8224</v>
      </c>
      <c r="R487" s="44" t="s">
        <v>8203</v>
      </c>
      <c r="S487" s="14">
        <v>2</v>
      </c>
      <c r="T487" s="5">
        <v>119254</v>
      </c>
      <c r="U487" s="5">
        <f t="shared" si="21"/>
        <v>238508</v>
      </c>
      <c r="V487" s="47">
        <f t="shared" si="22"/>
        <v>267128.96000000002</v>
      </c>
      <c r="W487" s="48"/>
      <c r="X487" s="49">
        <v>2017</v>
      </c>
      <c r="Y487" s="50" t="s">
        <v>4944</v>
      </c>
      <c r="Z487" s="51">
        <f t="shared" si="23"/>
        <v>662.52222222222224</v>
      </c>
      <c r="AA487" s="16">
        <f t="shared" si="23"/>
        <v>742.024888888889</v>
      </c>
    </row>
    <row r="488" spans="2:27" ht="20.25" x14ac:dyDescent="0.3">
      <c r="B488" s="43" t="s">
        <v>552</v>
      </c>
      <c r="C488" s="14" t="s">
        <v>4521</v>
      </c>
      <c r="D488" s="14" t="s">
        <v>4293</v>
      </c>
      <c r="E488" s="14" t="s">
        <v>4296</v>
      </c>
      <c r="F488" s="14" t="s">
        <v>4294</v>
      </c>
      <c r="G488" s="14" t="s">
        <v>5998</v>
      </c>
      <c r="H488" s="44" t="s">
        <v>3466</v>
      </c>
      <c r="I488" s="45">
        <v>0</v>
      </c>
      <c r="J488" s="14">
        <v>150000000</v>
      </c>
      <c r="K488" s="14" t="s">
        <v>3458</v>
      </c>
      <c r="L488" s="46" t="s">
        <v>3471</v>
      </c>
      <c r="M488" s="14" t="s">
        <v>12072</v>
      </c>
      <c r="N488" s="14" t="s">
        <v>3833</v>
      </c>
      <c r="O488" s="14" t="s">
        <v>3486</v>
      </c>
      <c r="P488" s="14" t="s">
        <v>12071</v>
      </c>
      <c r="Q488" s="44" t="s">
        <v>8224</v>
      </c>
      <c r="R488" s="44" t="s">
        <v>8203</v>
      </c>
      <c r="S488" s="14">
        <v>2</v>
      </c>
      <c r="T488" s="5">
        <v>137917</v>
      </c>
      <c r="U488" s="5">
        <f t="shared" si="21"/>
        <v>275834</v>
      </c>
      <c r="V488" s="47">
        <f t="shared" si="22"/>
        <v>308934.08</v>
      </c>
      <c r="W488" s="48"/>
      <c r="X488" s="49">
        <v>2017</v>
      </c>
      <c r="Y488" s="50" t="s">
        <v>4944</v>
      </c>
      <c r="Z488" s="51">
        <f t="shared" si="23"/>
        <v>766.20555555555552</v>
      </c>
      <c r="AA488" s="16">
        <f t="shared" si="23"/>
        <v>858.15022222222228</v>
      </c>
    </row>
    <row r="489" spans="2:27" ht="20.25" x14ac:dyDescent="0.3">
      <c r="B489" s="43" t="s">
        <v>553</v>
      </c>
      <c r="C489" s="14" t="s">
        <v>4521</v>
      </c>
      <c r="D489" s="14" t="s">
        <v>4293</v>
      </c>
      <c r="E489" s="14" t="s">
        <v>4296</v>
      </c>
      <c r="F489" s="14" t="s">
        <v>4294</v>
      </c>
      <c r="G489" s="14" t="s">
        <v>5999</v>
      </c>
      <c r="H489" s="44" t="s">
        <v>3466</v>
      </c>
      <c r="I489" s="45">
        <v>0</v>
      </c>
      <c r="J489" s="14">
        <v>150000000</v>
      </c>
      <c r="K489" s="14" t="s">
        <v>3458</v>
      </c>
      <c r="L489" s="46" t="s">
        <v>3471</v>
      </c>
      <c r="M489" s="14" t="s">
        <v>12072</v>
      </c>
      <c r="N489" s="14" t="s">
        <v>3833</v>
      </c>
      <c r="O489" s="14" t="s">
        <v>3486</v>
      </c>
      <c r="P489" s="14" t="s">
        <v>12071</v>
      </c>
      <c r="Q489" s="44" t="s">
        <v>8224</v>
      </c>
      <c r="R489" s="44" t="s">
        <v>8203</v>
      </c>
      <c r="S489" s="14">
        <v>2</v>
      </c>
      <c r="T489" s="5">
        <v>83200</v>
      </c>
      <c r="U489" s="5">
        <f t="shared" si="21"/>
        <v>166400</v>
      </c>
      <c r="V489" s="47">
        <f t="shared" si="22"/>
        <v>186368.00000000003</v>
      </c>
      <c r="W489" s="48"/>
      <c r="X489" s="49">
        <v>2017</v>
      </c>
      <c r="Y489" s="50" t="s">
        <v>4944</v>
      </c>
      <c r="Z489" s="51">
        <f t="shared" si="23"/>
        <v>462.22222222222223</v>
      </c>
      <c r="AA489" s="16">
        <f t="shared" si="23"/>
        <v>517.68888888888898</v>
      </c>
    </row>
    <row r="490" spans="2:27" ht="20.25" x14ac:dyDescent="0.3">
      <c r="B490" s="43" t="s">
        <v>554</v>
      </c>
      <c r="C490" s="14" t="s">
        <v>4521</v>
      </c>
      <c r="D490" s="14" t="s">
        <v>4295</v>
      </c>
      <c r="E490" s="14" t="s">
        <v>4296</v>
      </c>
      <c r="F490" s="14" t="s">
        <v>4297</v>
      </c>
      <c r="G490" s="14" t="s">
        <v>6000</v>
      </c>
      <c r="H490" s="44" t="s">
        <v>3466</v>
      </c>
      <c r="I490" s="45">
        <v>0</v>
      </c>
      <c r="J490" s="14">
        <v>150000000</v>
      </c>
      <c r="K490" s="14" t="s">
        <v>3458</v>
      </c>
      <c r="L490" s="46" t="s">
        <v>3471</v>
      </c>
      <c r="M490" s="14" t="s">
        <v>12072</v>
      </c>
      <c r="N490" s="14" t="s">
        <v>3833</v>
      </c>
      <c r="O490" s="14" t="s">
        <v>3486</v>
      </c>
      <c r="P490" s="14" t="s">
        <v>12071</v>
      </c>
      <c r="Q490" s="44" t="s">
        <v>8224</v>
      </c>
      <c r="R490" s="44" t="s">
        <v>8203</v>
      </c>
      <c r="S490" s="14">
        <v>1</v>
      </c>
      <c r="T490" s="5">
        <v>103688</v>
      </c>
      <c r="U490" s="5">
        <f t="shared" si="21"/>
        <v>103688</v>
      </c>
      <c r="V490" s="47">
        <f t="shared" si="22"/>
        <v>116130.56000000001</v>
      </c>
      <c r="W490" s="48"/>
      <c r="X490" s="49">
        <v>2017</v>
      </c>
      <c r="Y490" s="50" t="s">
        <v>4944</v>
      </c>
      <c r="Z490" s="51">
        <f t="shared" si="23"/>
        <v>288.02222222222224</v>
      </c>
      <c r="AA490" s="16">
        <f t="shared" si="23"/>
        <v>322.58488888888894</v>
      </c>
    </row>
    <row r="491" spans="2:27" ht="20.25" x14ac:dyDescent="0.3">
      <c r="B491" s="43" t="s">
        <v>555</v>
      </c>
      <c r="C491" s="14" t="s">
        <v>4521</v>
      </c>
      <c r="D491" s="14" t="s">
        <v>4298</v>
      </c>
      <c r="E491" s="14" t="s">
        <v>4299</v>
      </c>
      <c r="F491" s="14" t="s">
        <v>4300</v>
      </c>
      <c r="G491" s="14" t="s">
        <v>6001</v>
      </c>
      <c r="H491" s="44" t="s">
        <v>3466</v>
      </c>
      <c r="I491" s="45">
        <v>0</v>
      </c>
      <c r="J491" s="14">
        <v>150000000</v>
      </c>
      <c r="K491" s="14" t="s">
        <v>3458</v>
      </c>
      <c r="L491" s="46" t="s">
        <v>3471</v>
      </c>
      <c r="M491" s="14" t="s">
        <v>12072</v>
      </c>
      <c r="N491" s="14" t="s">
        <v>3833</v>
      </c>
      <c r="O491" s="14" t="s">
        <v>3486</v>
      </c>
      <c r="P491" s="14" t="s">
        <v>12071</v>
      </c>
      <c r="Q491" s="44" t="s">
        <v>8234</v>
      </c>
      <c r="R491" s="44" t="s">
        <v>8211</v>
      </c>
      <c r="S491" s="14">
        <v>1</v>
      </c>
      <c r="T491" s="5">
        <v>42525</v>
      </c>
      <c r="U491" s="5">
        <f t="shared" si="21"/>
        <v>42525</v>
      </c>
      <c r="V491" s="47">
        <f t="shared" si="22"/>
        <v>47628.000000000007</v>
      </c>
      <c r="W491" s="48"/>
      <c r="X491" s="49">
        <v>2017</v>
      </c>
      <c r="Y491" s="50" t="s">
        <v>4944</v>
      </c>
      <c r="Z491" s="51">
        <f t="shared" si="23"/>
        <v>118.125</v>
      </c>
      <c r="AA491" s="16">
        <f t="shared" si="23"/>
        <v>132.30000000000001</v>
      </c>
    </row>
    <row r="492" spans="2:27" ht="20.25" x14ac:dyDescent="0.3">
      <c r="B492" s="43" t="s">
        <v>556</v>
      </c>
      <c r="C492" s="14" t="s">
        <v>4521</v>
      </c>
      <c r="D492" s="14" t="s">
        <v>4301</v>
      </c>
      <c r="E492" s="14" t="s">
        <v>4302</v>
      </c>
      <c r="F492" s="14" t="s">
        <v>4303</v>
      </c>
      <c r="G492" s="14" t="s">
        <v>6002</v>
      </c>
      <c r="H492" s="44" t="s">
        <v>3466</v>
      </c>
      <c r="I492" s="45">
        <v>0</v>
      </c>
      <c r="J492" s="14">
        <v>150000000</v>
      </c>
      <c r="K492" s="14" t="s">
        <v>3458</v>
      </c>
      <c r="L492" s="46" t="s">
        <v>3471</v>
      </c>
      <c r="M492" s="14" t="s">
        <v>12072</v>
      </c>
      <c r="N492" s="14" t="s">
        <v>3833</v>
      </c>
      <c r="O492" s="14" t="s">
        <v>3486</v>
      </c>
      <c r="P492" s="14" t="s">
        <v>12071</v>
      </c>
      <c r="Q492" s="44" t="s">
        <v>8224</v>
      </c>
      <c r="R492" s="44" t="s">
        <v>8203</v>
      </c>
      <c r="S492" s="14">
        <v>1</v>
      </c>
      <c r="T492" s="5">
        <v>19988</v>
      </c>
      <c r="U492" s="5">
        <f t="shared" si="21"/>
        <v>19988</v>
      </c>
      <c r="V492" s="47">
        <f t="shared" si="22"/>
        <v>22386.560000000001</v>
      </c>
      <c r="W492" s="48"/>
      <c r="X492" s="49">
        <v>2017</v>
      </c>
      <c r="Y492" s="50" t="s">
        <v>4944</v>
      </c>
      <c r="Z492" s="51">
        <f t="shared" si="23"/>
        <v>55.522222222222226</v>
      </c>
      <c r="AA492" s="16">
        <f t="shared" si="23"/>
        <v>62.184888888888892</v>
      </c>
    </row>
    <row r="493" spans="2:27" ht="20.25" x14ac:dyDescent="0.3">
      <c r="B493" s="43" t="s">
        <v>557</v>
      </c>
      <c r="C493" s="14" t="s">
        <v>4521</v>
      </c>
      <c r="D493" s="14" t="s">
        <v>4301</v>
      </c>
      <c r="E493" s="14" t="s">
        <v>4302</v>
      </c>
      <c r="F493" s="14" t="s">
        <v>4303</v>
      </c>
      <c r="G493" s="14" t="s">
        <v>6003</v>
      </c>
      <c r="H493" s="44" t="s">
        <v>3466</v>
      </c>
      <c r="I493" s="45">
        <v>0</v>
      </c>
      <c r="J493" s="14">
        <v>150000000</v>
      </c>
      <c r="K493" s="14" t="s">
        <v>3458</v>
      </c>
      <c r="L493" s="46" t="s">
        <v>3471</v>
      </c>
      <c r="M493" s="14" t="s">
        <v>12072</v>
      </c>
      <c r="N493" s="14" t="s">
        <v>3833</v>
      </c>
      <c r="O493" s="14" t="s">
        <v>3486</v>
      </c>
      <c r="P493" s="14" t="s">
        <v>12071</v>
      </c>
      <c r="Q493" s="44" t="s">
        <v>8224</v>
      </c>
      <c r="R493" s="44" t="s">
        <v>8203</v>
      </c>
      <c r="S493" s="14">
        <v>2</v>
      </c>
      <c r="T493" s="5">
        <v>19988</v>
      </c>
      <c r="U493" s="5">
        <f t="shared" si="21"/>
        <v>39976</v>
      </c>
      <c r="V493" s="47">
        <f t="shared" si="22"/>
        <v>44773.120000000003</v>
      </c>
      <c r="W493" s="48"/>
      <c r="X493" s="49">
        <v>2017</v>
      </c>
      <c r="Y493" s="50" t="s">
        <v>4944</v>
      </c>
      <c r="Z493" s="51">
        <f t="shared" si="23"/>
        <v>111.04444444444445</v>
      </c>
      <c r="AA493" s="16">
        <f t="shared" si="23"/>
        <v>124.36977777777778</v>
      </c>
    </row>
    <row r="494" spans="2:27" ht="20.25" x14ac:dyDescent="0.3">
      <c r="B494" s="43" t="s">
        <v>558</v>
      </c>
      <c r="C494" s="14" t="s">
        <v>4521</v>
      </c>
      <c r="D494" s="14" t="s">
        <v>4301</v>
      </c>
      <c r="E494" s="14" t="s">
        <v>4302</v>
      </c>
      <c r="F494" s="14" t="s">
        <v>4303</v>
      </c>
      <c r="G494" s="14" t="s">
        <v>6004</v>
      </c>
      <c r="H494" s="44" t="s">
        <v>3466</v>
      </c>
      <c r="I494" s="45">
        <v>0</v>
      </c>
      <c r="J494" s="14">
        <v>150000000</v>
      </c>
      <c r="K494" s="14" t="s">
        <v>3458</v>
      </c>
      <c r="L494" s="46" t="s">
        <v>3471</v>
      </c>
      <c r="M494" s="14" t="s">
        <v>12072</v>
      </c>
      <c r="N494" s="14" t="s">
        <v>3833</v>
      </c>
      <c r="O494" s="14" t="s">
        <v>3486</v>
      </c>
      <c r="P494" s="14" t="s">
        <v>12071</v>
      </c>
      <c r="Q494" s="44" t="s">
        <v>8224</v>
      </c>
      <c r="R494" s="44" t="s">
        <v>8203</v>
      </c>
      <c r="S494" s="14">
        <v>3</v>
      </c>
      <c r="T494" s="5">
        <v>19988</v>
      </c>
      <c r="U494" s="5">
        <f t="shared" si="21"/>
        <v>59964</v>
      </c>
      <c r="V494" s="47">
        <f t="shared" si="22"/>
        <v>67159.680000000008</v>
      </c>
      <c r="W494" s="48"/>
      <c r="X494" s="49">
        <v>2017</v>
      </c>
      <c r="Y494" s="50" t="s">
        <v>4944</v>
      </c>
      <c r="Z494" s="51">
        <f t="shared" si="23"/>
        <v>166.56666666666666</v>
      </c>
      <c r="AA494" s="16">
        <f t="shared" si="23"/>
        <v>186.55466666666669</v>
      </c>
    </row>
    <row r="495" spans="2:27" ht="20.25" x14ac:dyDescent="0.3">
      <c r="B495" s="43" t="s">
        <v>559</v>
      </c>
      <c r="C495" s="14" t="s">
        <v>4521</v>
      </c>
      <c r="D495" s="14" t="s">
        <v>4301</v>
      </c>
      <c r="E495" s="14" t="s">
        <v>4302</v>
      </c>
      <c r="F495" s="14" t="s">
        <v>4303</v>
      </c>
      <c r="G495" s="14" t="s">
        <v>6005</v>
      </c>
      <c r="H495" s="44" t="s">
        <v>3466</v>
      </c>
      <c r="I495" s="45">
        <v>0</v>
      </c>
      <c r="J495" s="14">
        <v>150000000</v>
      </c>
      <c r="K495" s="14" t="s">
        <v>3458</v>
      </c>
      <c r="L495" s="46" t="s">
        <v>3471</v>
      </c>
      <c r="M495" s="14" t="s">
        <v>12072</v>
      </c>
      <c r="N495" s="14" t="s">
        <v>3833</v>
      </c>
      <c r="O495" s="14" t="s">
        <v>3486</v>
      </c>
      <c r="P495" s="14" t="s">
        <v>12071</v>
      </c>
      <c r="Q495" s="44" t="s">
        <v>8224</v>
      </c>
      <c r="R495" s="44" t="s">
        <v>8203</v>
      </c>
      <c r="S495" s="14">
        <v>2</v>
      </c>
      <c r="T495" s="5">
        <v>19988</v>
      </c>
      <c r="U495" s="5">
        <f t="shared" si="21"/>
        <v>39976</v>
      </c>
      <c r="V495" s="47">
        <f t="shared" si="22"/>
        <v>44773.120000000003</v>
      </c>
      <c r="W495" s="48"/>
      <c r="X495" s="49">
        <v>2017</v>
      </c>
      <c r="Y495" s="50" t="s">
        <v>4944</v>
      </c>
      <c r="Z495" s="51">
        <f t="shared" si="23"/>
        <v>111.04444444444445</v>
      </c>
      <c r="AA495" s="16">
        <f t="shared" si="23"/>
        <v>124.36977777777778</v>
      </c>
    </row>
    <row r="496" spans="2:27" ht="20.25" x14ac:dyDescent="0.3">
      <c r="B496" s="43" t="s">
        <v>560</v>
      </c>
      <c r="C496" s="14" t="s">
        <v>4521</v>
      </c>
      <c r="D496" s="14" t="s">
        <v>4301</v>
      </c>
      <c r="E496" s="14" t="s">
        <v>4302</v>
      </c>
      <c r="F496" s="14" t="s">
        <v>4303</v>
      </c>
      <c r="G496" s="14" t="s">
        <v>6006</v>
      </c>
      <c r="H496" s="44" t="s">
        <v>3466</v>
      </c>
      <c r="I496" s="45">
        <v>0</v>
      </c>
      <c r="J496" s="14">
        <v>150000000</v>
      </c>
      <c r="K496" s="14" t="s">
        <v>3458</v>
      </c>
      <c r="L496" s="46" t="s">
        <v>3471</v>
      </c>
      <c r="M496" s="14" t="s">
        <v>12072</v>
      </c>
      <c r="N496" s="14" t="s">
        <v>3833</v>
      </c>
      <c r="O496" s="14" t="s">
        <v>3486</v>
      </c>
      <c r="P496" s="14" t="s">
        <v>12071</v>
      </c>
      <c r="Q496" s="44" t="s">
        <v>8224</v>
      </c>
      <c r="R496" s="44" t="s">
        <v>8203</v>
      </c>
      <c r="S496" s="14">
        <v>2</v>
      </c>
      <c r="T496" s="5">
        <v>19988</v>
      </c>
      <c r="U496" s="5">
        <f t="shared" si="21"/>
        <v>39976</v>
      </c>
      <c r="V496" s="47">
        <f t="shared" si="22"/>
        <v>44773.120000000003</v>
      </c>
      <c r="W496" s="48"/>
      <c r="X496" s="49">
        <v>2017</v>
      </c>
      <c r="Y496" s="50" t="s">
        <v>4944</v>
      </c>
      <c r="Z496" s="51">
        <f t="shared" si="23"/>
        <v>111.04444444444445</v>
      </c>
      <c r="AA496" s="16">
        <f t="shared" si="23"/>
        <v>124.36977777777778</v>
      </c>
    </row>
    <row r="497" spans="2:27" ht="20.25" x14ac:dyDescent="0.3">
      <c r="B497" s="43" t="s">
        <v>561</v>
      </c>
      <c r="C497" s="14" t="s">
        <v>4521</v>
      </c>
      <c r="D497" s="14" t="s">
        <v>4304</v>
      </c>
      <c r="E497" s="14" t="s">
        <v>4299</v>
      </c>
      <c r="F497" s="14" t="s">
        <v>4305</v>
      </c>
      <c r="G497" s="14" t="s">
        <v>6007</v>
      </c>
      <c r="H497" s="44" t="s">
        <v>3466</v>
      </c>
      <c r="I497" s="45">
        <v>0</v>
      </c>
      <c r="J497" s="14">
        <v>150000000</v>
      </c>
      <c r="K497" s="14" t="s">
        <v>3458</v>
      </c>
      <c r="L497" s="46" t="s">
        <v>3471</v>
      </c>
      <c r="M497" s="14" t="s">
        <v>12072</v>
      </c>
      <c r="N497" s="14" t="s">
        <v>3833</v>
      </c>
      <c r="O497" s="14" t="s">
        <v>3486</v>
      </c>
      <c r="P497" s="14" t="s">
        <v>12071</v>
      </c>
      <c r="Q497" s="44" t="s">
        <v>8234</v>
      </c>
      <c r="R497" s="44" t="s">
        <v>8211</v>
      </c>
      <c r="S497" s="14">
        <v>1</v>
      </c>
      <c r="T497" s="5">
        <v>42525</v>
      </c>
      <c r="U497" s="5">
        <f t="shared" si="21"/>
        <v>42525</v>
      </c>
      <c r="V497" s="47">
        <f t="shared" si="22"/>
        <v>47628.000000000007</v>
      </c>
      <c r="W497" s="48"/>
      <c r="X497" s="49">
        <v>2017</v>
      </c>
      <c r="Y497" s="50" t="s">
        <v>4944</v>
      </c>
      <c r="Z497" s="51">
        <f t="shared" si="23"/>
        <v>118.125</v>
      </c>
      <c r="AA497" s="16">
        <f t="shared" si="23"/>
        <v>132.30000000000001</v>
      </c>
    </row>
    <row r="498" spans="2:27" ht="20.25" x14ac:dyDescent="0.3">
      <c r="B498" s="43" t="s">
        <v>562</v>
      </c>
      <c r="C498" s="14" t="s">
        <v>4521</v>
      </c>
      <c r="D498" s="14" t="s">
        <v>4306</v>
      </c>
      <c r="E498" s="14" t="s">
        <v>4299</v>
      </c>
      <c r="F498" s="14" t="s">
        <v>4307</v>
      </c>
      <c r="G498" s="14" t="s">
        <v>6008</v>
      </c>
      <c r="H498" s="44" t="s">
        <v>3466</v>
      </c>
      <c r="I498" s="45">
        <v>0</v>
      </c>
      <c r="J498" s="14">
        <v>150000000</v>
      </c>
      <c r="K498" s="14" t="s">
        <v>3458</v>
      </c>
      <c r="L498" s="46" t="s">
        <v>3471</v>
      </c>
      <c r="M498" s="14" t="s">
        <v>12072</v>
      </c>
      <c r="N498" s="14" t="s">
        <v>3833</v>
      </c>
      <c r="O498" s="14" t="s">
        <v>3486</v>
      </c>
      <c r="P498" s="14" t="s">
        <v>12071</v>
      </c>
      <c r="Q498" s="44" t="s">
        <v>8234</v>
      </c>
      <c r="R498" s="44" t="s">
        <v>8211</v>
      </c>
      <c r="S498" s="14">
        <v>1</v>
      </c>
      <c r="T498" s="5">
        <v>42525</v>
      </c>
      <c r="U498" s="5">
        <f t="shared" si="21"/>
        <v>42525</v>
      </c>
      <c r="V498" s="47">
        <f t="shared" si="22"/>
        <v>47628.000000000007</v>
      </c>
      <c r="W498" s="48"/>
      <c r="X498" s="49">
        <v>2017</v>
      </c>
      <c r="Y498" s="50" t="s">
        <v>4944</v>
      </c>
      <c r="Z498" s="51">
        <f t="shared" si="23"/>
        <v>118.125</v>
      </c>
      <c r="AA498" s="16">
        <f t="shared" si="23"/>
        <v>132.30000000000001</v>
      </c>
    </row>
    <row r="499" spans="2:27" ht="20.25" x14ac:dyDescent="0.3">
      <c r="B499" s="43" t="s">
        <v>563</v>
      </c>
      <c r="C499" s="14" t="s">
        <v>4521</v>
      </c>
      <c r="D499" s="14" t="s">
        <v>4308</v>
      </c>
      <c r="E499" s="14" t="s">
        <v>4299</v>
      </c>
      <c r="F499" s="14" t="s">
        <v>4309</v>
      </c>
      <c r="G499" s="14" t="s">
        <v>6009</v>
      </c>
      <c r="H499" s="44" t="s">
        <v>3466</v>
      </c>
      <c r="I499" s="45">
        <v>0</v>
      </c>
      <c r="J499" s="14">
        <v>150000000</v>
      </c>
      <c r="K499" s="14" t="s">
        <v>3458</v>
      </c>
      <c r="L499" s="46" t="s">
        <v>3471</v>
      </c>
      <c r="M499" s="14" t="s">
        <v>12072</v>
      </c>
      <c r="N499" s="14" t="s">
        <v>3833</v>
      </c>
      <c r="O499" s="14" t="s">
        <v>3486</v>
      </c>
      <c r="P499" s="14" t="s">
        <v>12071</v>
      </c>
      <c r="Q499" s="44" t="s">
        <v>8234</v>
      </c>
      <c r="R499" s="44" t="s">
        <v>8211</v>
      </c>
      <c r="S499" s="14">
        <v>1</v>
      </c>
      <c r="T499" s="5">
        <v>52693</v>
      </c>
      <c r="U499" s="5">
        <f t="shared" si="21"/>
        <v>52693</v>
      </c>
      <c r="V499" s="47">
        <f t="shared" si="22"/>
        <v>59016.160000000003</v>
      </c>
      <c r="W499" s="48"/>
      <c r="X499" s="49">
        <v>2017</v>
      </c>
      <c r="Y499" s="50" t="s">
        <v>4944</v>
      </c>
      <c r="Z499" s="51">
        <f t="shared" si="23"/>
        <v>146.36944444444444</v>
      </c>
      <c r="AA499" s="16">
        <f t="shared" si="23"/>
        <v>163.93377777777778</v>
      </c>
    </row>
    <row r="500" spans="2:27" ht="20.25" x14ac:dyDescent="0.3">
      <c r="B500" s="43" t="s">
        <v>564</v>
      </c>
      <c r="C500" s="14" t="s">
        <v>4521</v>
      </c>
      <c r="D500" s="14" t="s">
        <v>4310</v>
      </c>
      <c r="E500" s="14" t="s">
        <v>4299</v>
      </c>
      <c r="F500" s="14" t="s">
        <v>4311</v>
      </c>
      <c r="G500" s="14" t="s">
        <v>6010</v>
      </c>
      <c r="H500" s="44" t="s">
        <v>3466</v>
      </c>
      <c r="I500" s="45">
        <v>0</v>
      </c>
      <c r="J500" s="14">
        <v>150000000</v>
      </c>
      <c r="K500" s="14" t="s">
        <v>3458</v>
      </c>
      <c r="L500" s="46" t="s">
        <v>3471</v>
      </c>
      <c r="M500" s="14" t="s">
        <v>12072</v>
      </c>
      <c r="N500" s="14" t="s">
        <v>3833</v>
      </c>
      <c r="O500" s="14" t="s">
        <v>3486</v>
      </c>
      <c r="P500" s="14" t="s">
        <v>12071</v>
      </c>
      <c r="Q500" s="44" t="s">
        <v>8234</v>
      </c>
      <c r="R500" s="44" t="s">
        <v>8211</v>
      </c>
      <c r="S500" s="14">
        <v>1</v>
      </c>
      <c r="T500" s="5">
        <v>59165</v>
      </c>
      <c r="U500" s="5">
        <f t="shared" si="21"/>
        <v>59165</v>
      </c>
      <c r="V500" s="47">
        <f t="shared" si="22"/>
        <v>66264.800000000003</v>
      </c>
      <c r="W500" s="48"/>
      <c r="X500" s="49">
        <v>2017</v>
      </c>
      <c r="Y500" s="50" t="s">
        <v>4944</v>
      </c>
      <c r="Z500" s="51">
        <f t="shared" si="23"/>
        <v>164.34722222222223</v>
      </c>
      <c r="AA500" s="16">
        <f t="shared" si="23"/>
        <v>184.06888888888889</v>
      </c>
    </row>
    <row r="501" spans="2:27" ht="20.25" x14ac:dyDescent="0.3">
      <c r="B501" s="43" t="s">
        <v>565</v>
      </c>
      <c r="C501" s="14" t="s">
        <v>4521</v>
      </c>
      <c r="D501" s="14" t="s">
        <v>4312</v>
      </c>
      <c r="E501" s="14" t="s">
        <v>4299</v>
      </c>
      <c r="F501" s="14" t="s">
        <v>4313</v>
      </c>
      <c r="G501" s="14" t="s">
        <v>6011</v>
      </c>
      <c r="H501" s="44" t="s">
        <v>3466</v>
      </c>
      <c r="I501" s="45">
        <v>0</v>
      </c>
      <c r="J501" s="14">
        <v>150000000</v>
      </c>
      <c r="K501" s="14" t="s">
        <v>3458</v>
      </c>
      <c r="L501" s="46" t="s">
        <v>3471</v>
      </c>
      <c r="M501" s="14" t="s">
        <v>12072</v>
      </c>
      <c r="N501" s="14" t="s">
        <v>3833</v>
      </c>
      <c r="O501" s="14" t="s">
        <v>3486</v>
      </c>
      <c r="P501" s="14" t="s">
        <v>12071</v>
      </c>
      <c r="Q501" s="44" t="s">
        <v>8234</v>
      </c>
      <c r="R501" s="44" t="s">
        <v>8211</v>
      </c>
      <c r="S501" s="14">
        <v>1</v>
      </c>
      <c r="T501" s="5">
        <v>57865</v>
      </c>
      <c r="U501" s="5">
        <f t="shared" si="21"/>
        <v>57865</v>
      </c>
      <c r="V501" s="47">
        <f t="shared" si="22"/>
        <v>64808.800000000003</v>
      </c>
      <c r="W501" s="48"/>
      <c r="X501" s="49">
        <v>2017</v>
      </c>
      <c r="Y501" s="50" t="s">
        <v>4944</v>
      </c>
      <c r="Z501" s="51">
        <f t="shared" si="23"/>
        <v>160.73611111111111</v>
      </c>
      <c r="AA501" s="16">
        <f t="shared" si="23"/>
        <v>180.02444444444444</v>
      </c>
    </row>
    <row r="502" spans="2:27" ht="20.25" x14ac:dyDescent="0.3">
      <c r="B502" s="43" t="s">
        <v>566</v>
      </c>
      <c r="C502" s="14" t="s">
        <v>4521</v>
      </c>
      <c r="D502" s="14" t="s">
        <v>4314</v>
      </c>
      <c r="E502" s="14" t="s">
        <v>4299</v>
      </c>
      <c r="F502" s="14" t="s">
        <v>4315</v>
      </c>
      <c r="G502" s="14" t="s">
        <v>6012</v>
      </c>
      <c r="H502" s="44" t="s">
        <v>3466</v>
      </c>
      <c r="I502" s="45">
        <v>0</v>
      </c>
      <c r="J502" s="14">
        <v>150000000</v>
      </c>
      <c r="K502" s="14" t="s">
        <v>3458</v>
      </c>
      <c r="L502" s="46" t="s">
        <v>3471</v>
      </c>
      <c r="M502" s="14" t="s">
        <v>12072</v>
      </c>
      <c r="N502" s="14" t="s">
        <v>3833</v>
      </c>
      <c r="O502" s="14" t="s">
        <v>3486</v>
      </c>
      <c r="P502" s="14" t="s">
        <v>12071</v>
      </c>
      <c r="Q502" s="44" t="s">
        <v>8234</v>
      </c>
      <c r="R502" s="44" t="s">
        <v>8211</v>
      </c>
      <c r="S502" s="14">
        <v>1</v>
      </c>
      <c r="T502" s="5">
        <v>36978</v>
      </c>
      <c r="U502" s="5">
        <f t="shared" si="21"/>
        <v>36978</v>
      </c>
      <c r="V502" s="47">
        <f t="shared" si="22"/>
        <v>41415.360000000001</v>
      </c>
      <c r="W502" s="48"/>
      <c r="X502" s="49">
        <v>2017</v>
      </c>
      <c r="Y502" s="50" t="s">
        <v>4944</v>
      </c>
      <c r="Z502" s="51">
        <f t="shared" si="23"/>
        <v>102.71666666666667</v>
      </c>
      <c r="AA502" s="16">
        <f t="shared" si="23"/>
        <v>115.04266666666666</v>
      </c>
    </row>
    <row r="503" spans="2:27" ht="20.25" x14ac:dyDescent="0.3">
      <c r="B503" s="43" t="s">
        <v>567</v>
      </c>
      <c r="C503" s="14" t="s">
        <v>4521</v>
      </c>
      <c r="D503" s="14" t="s">
        <v>4316</v>
      </c>
      <c r="E503" s="14" t="s">
        <v>4392</v>
      </c>
      <c r="F503" s="14" t="s">
        <v>4317</v>
      </c>
      <c r="G503" s="14" t="s">
        <v>6013</v>
      </c>
      <c r="H503" s="44" t="s">
        <v>3466</v>
      </c>
      <c r="I503" s="45">
        <v>0</v>
      </c>
      <c r="J503" s="14">
        <v>150000000</v>
      </c>
      <c r="K503" s="14" t="s">
        <v>3458</v>
      </c>
      <c r="L503" s="46" t="s">
        <v>3471</v>
      </c>
      <c r="M503" s="14" t="s">
        <v>12072</v>
      </c>
      <c r="N503" s="14" t="s">
        <v>3833</v>
      </c>
      <c r="O503" s="14" t="s">
        <v>3486</v>
      </c>
      <c r="P503" s="14" t="s">
        <v>12071</v>
      </c>
      <c r="Q503" s="44" t="s">
        <v>8224</v>
      </c>
      <c r="R503" s="44" t="s">
        <v>8203</v>
      </c>
      <c r="S503" s="14">
        <v>2</v>
      </c>
      <c r="T503" s="5">
        <v>93919</v>
      </c>
      <c r="U503" s="5">
        <f t="shared" si="21"/>
        <v>187838</v>
      </c>
      <c r="V503" s="47">
        <f t="shared" si="22"/>
        <v>210378.56000000003</v>
      </c>
      <c r="W503" s="48"/>
      <c r="X503" s="49">
        <v>2017</v>
      </c>
      <c r="Y503" s="50" t="s">
        <v>4944</v>
      </c>
      <c r="Z503" s="51">
        <f t="shared" si="23"/>
        <v>521.77222222222224</v>
      </c>
      <c r="AA503" s="16">
        <f t="shared" si="23"/>
        <v>584.38488888888901</v>
      </c>
    </row>
    <row r="504" spans="2:27" ht="20.25" x14ac:dyDescent="0.3">
      <c r="B504" s="43" t="s">
        <v>568</v>
      </c>
      <c r="C504" s="14" t="s">
        <v>4521</v>
      </c>
      <c r="D504" s="14" t="s">
        <v>4316</v>
      </c>
      <c r="E504" s="14" t="s">
        <v>4392</v>
      </c>
      <c r="F504" s="14" t="s">
        <v>4317</v>
      </c>
      <c r="G504" s="14" t="s">
        <v>6014</v>
      </c>
      <c r="H504" s="44" t="s">
        <v>3466</v>
      </c>
      <c r="I504" s="45">
        <v>0</v>
      </c>
      <c r="J504" s="14">
        <v>150000000</v>
      </c>
      <c r="K504" s="14" t="s">
        <v>3458</v>
      </c>
      <c r="L504" s="46" t="s">
        <v>3471</v>
      </c>
      <c r="M504" s="14" t="s">
        <v>12072</v>
      </c>
      <c r="N504" s="14" t="s">
        <v>3833</v>
      </c>
      <c r="O504" s="14" t="s">
        <v>3486</v>
      </c>
      <c r="P504" s="14" t="s">
        <v>12071</v>
      </c>
      <c r="Q504" s="44" t="s">
        <v>8224</v>
      </c>
      <c r="R504" s="44" t="s">
        <v>8203</v>
      </c>
      <c r="S504" s="14">
        <v>2</v>
      </c>
      <c r="T504" s="5">
        <v>93919</v>
      </c>
      <c r="U504" s="5">
        <f t="shared" si="21"/>
        <v>187838</v>
      </c>
      <c r="V504" s="47">
        <f t="shared" si="22"/>
        <v>210378.56000000003</v>
      </c>
      <c r="W504" s="48"/>
      <c r="X504" s="49">
        <v>2017</v>
      </c>
      <c r="Y504" s="50" t="s">
        <v>4944</v>
      </c>
      <c r="Z504" s="51">
        <f t="shared" si="23"/>
        <v>521.77222222222224</v>
      </c>
      <c r="AA504" s="16">
        <f t="shared" si="23"/>
        <v>584.38488888888901</v>
      </c>
    </row>
    <row r="505" spans="2:27" ht="20.25" x14ac:dyDescent="0.3">
      <c r="B505" s="43" t="s">
        <v>569</v>
      </c>
      <c r="C505" s="14" t="s">
        <v>4521</v>
      </c>
      <c r="D505" s="14" t="s">
        <v>4316</v>
      </c>
      <c r="E505" s="14" t="s">
        <v>4392</v>
      </c>
      <c r="F505" s="14" t="s">
        <v>4317</v>
      </c>
      <c r="G505" s="14" t="s">
        <v>6015</v>
      </c>
      <c r="H505" s="44" t="s">
        <v>3466</v>
      </c>
      <c r="I505" s="45">
        <v>0</v>
      </c>
      <c r="J505" s="14">
        <v>150000000</v>
      </c>
      <c r="K505" s="14" t="s">
        <v>3458</v>
      </c>
      <c r="L505" s="46" t="s">
        <v>3471</v>
      </c>
      <c r="M505" s="14" t="s">
        <v>12072</v>
      </c>
      <c r="N505" s="14" t="s">
        <v>3833</v>
      </c>
      <c r="O505" s="14" t="s">
        <v>3486</v>
      </c>
      <c r="P505" s="14" t="s">
        <v>12071</v>
      </c>
      <c r="Q505" s="44" t="s">
        <v>8224</v>
      </c>
      <c r="R505" s="44" t="s">
        <v>8203</v>
      </c>
      <c r="S505" s="14">
        <v>1</v>
      </c>
      <c r="T505" s="5">
        <v>45298</v>
      </c>
      <c r="U505" s="5">
        <f t="shared" si="21"/>
        <v>45298</v>
      </c>
      <c r="V505" s="47">
        <f t="shared" si="22"/>
        <v>50733.760000000002</v>
      </c>
      <c r="W505" s="48"/>
      <c r="X505" s="49">
        <v>2017</v>
      </c>
      <c r="Y505" s="50" t="s">
        <v>4944</v>
      </c>
      <c r="Z505" s="51">
        <f t="shared" si="23"/>
        <v>125.82777777777778</v>
      </c>
      <c r="AA505" s="16">
        <f t="shared" si="23"/>
        <v>140.92711111111112</v>
      </c>
    </row>
    <row r="506" spans="2:27" ht="20.25" x14ac:dyDescent="0.3">
      <c r="B506" s="43" t="s">
        <v>570</v>
      </c>
      <c r="C506" s="14" t="s">
        <v>4521</v>
      </c>
      <c r="D506" s="14" t="s">
        <v>4318</v>
      </c>
      <c r="E506" s="14" t="s">
        <v>4392</v>
      </c>
      <c r="F506" s="14" t="s">
        <v>4319</v>
      </c>
      <c r="G506" s="14" t="s">
        <v>6016</v>
      </c>
      <c r="H506" s="44" t="s">
        <v>3466</v>
      </c>
      <c r="I506" s="45">
        <v>0</v>
      </c>
      <c r="J506" s="14">
        <v>150000000</v>
      </c>
      <c r="K506" s="14" t="s">
        <v>3458</v>
      </c>
      <c r="L506" s="46" t="s">
        <v>3471</v>
      </c>
      <c r="M506" s="14" t="s">
        <v>12072</v>
      </c>
      <c r="N506" s="14" t="s">
        <v>3833</v>
      </c>
      <c r="O506" s="14" t="s">
        <v>3486</v>
      </c>
      <c r="P506" s="14" t="s">
        <v>12071</v>
      </c>
      <c r="Q506" s="44" t="s">
        <v>8224</v>
      </c>
      <c r="R506" s="44" t="s">
        <v>8203</v>
      </c>
      <c r="S506" s="14">
        <v>2</v>
      </c>
      <c r="T506" s="5">
        <v>426345</v>
      </c>
      <c r="U506" s="5">
        <f t="shared" si="21"/>
        <v>852690</v>
      </c>
      <c r="V506" s="47">
        <f t="shared" si="22"/>
        <v>955012.8</v>
      </c>
      <c r="W506" s="48"/>
      <c r="X506" s="49">
        <v>2017</v>
      </c>
      <c r="Y506" s="50" t="s">
        <v>4944</v>
      </c>
      <c r="Z506" s="51">
        <f t="shared" si="23"/>
        <v>2368.5833333333335</v>
      </c>
      <c r="AA506" s="16">
        <f t="shared" si="23"/>
        <v>2652.8133333333335</v>
      </c>
    </row>
    <row r="507" spans="2:27" ht="20.25" x14ac:dyDescent="0.3">
      <c r="B507" s="43" t="s">
        <v>571</v>
      </c>
      <c r="C507" s="14" t="s">
        <v>4521</v>
      </c>
      <c r="D507" s="14" t="s">
        <v>4320</v>
      </c>
      <c r="E507" s="14" t="s">
        <v>4392</v>
      </c>
      <c r="F507" s="14" t="s">
        <v>4321</v>
      </c>
      <c r="G507" s="14" t="s">
        <v>6017</v>
      </c>
      <c r="H507" s="44" t="s">
        <v>3466</v>
      </c>
      <c r="I507" s="45">
        <v>0</v>
      </c>
      <c r="J507" s="14">
        <v>150000000</v>
      </c>
      <c r="K507" s="14" t="s">
        <v>3458</v>
      </c>
      <c r="L507" s="46" t="s">
        <v>3471</v>
      </c>
      <c r="M507" s="14" t="s">
        <v>12072</v>
      </c>
      <c r="N507" s="14" t="s">
        <v>3833</v>
      </c>
      <c r="O507" s="14" t="s">
        <v>3486</v>
      </c>
      <c r="P507" s="14" t="s">
        <v>12071</v>
      </c>
      <c r="Q507" s="44" t="s">
        <v>8224</v>
      </c>
      <c r="R507" s="44" t="s">
        <v>8203</v>
      </c>
      <c r="S507" s="14">
        <v>3</v>
      </c>
      <c r="T507" s="5">
        <v>129422</v>
      </c>
      <c r="U507" s="5">
        <f t="shared" si="21"/>
        <v>388266</v>
      </c>
      <c r="V507" s="47">
        <f t="shared" si="22"/>
        <v>434857.92000000004</v>
      </c>
      <c r="W507" s="48"/>
      <c r="X507" s="49">
        <v>2017</v>
      </c>
      <c r="Y507" s="50" t="s">
        <v>4944</v>
      </c>
      <c r="Z507" s="51">
        <f t="shared" si="23"/>
        <v>1078.5166666666667</v>
      </c>
      <c r="AA507" s="16">
        <f t="shared" si="23"/>
        <v>1207.9386666666667</v>
      </c>
    </row>
    <row r="508" spans="2:27" ht="20.25" x14ac:dyDescent="0.3">
      <c r="B508" s="43" t="s">
        <v>572</v>
      </c>
      <c r="C508" s="14" t="s">
        <v>4521</v>
      </c>
      <c r="D508" s="14" t="s">
        <v>4320</v>
      </c>
      <c r="E508" s="14" t="s">
        <v>4392</v>
      </c>
      <c r="F508" s="14" t="s">
        <v>4321</v>
      </c>
      <c r="G508" s="14" t="s">
        <v>6018</v>
      </c>
      <c r="H508" s="44" t="s">
        <v>3466</v>
      </c>
      <c r="I508" s="45">
        <v>0</v>
      </c>
      <c r="J508" s="14">
        <v>150000000</v>
      </c>
      <c r="K508" s="14" t="s">
        <v>3458</v>
      </c>
      <c r="L508" s="46" t="s">
        <v>3471</v>
      </c>
      <c r="M508" s="14" t="s">
        <v>12072</v>
      </c>
      <c r="N508" s="14" t="s">
        <v>3833</v>
      </c>
      <c r="O508" s="14" t="s">
        <v>3486</v>
      </c>
      <c r="P508" s="14" t="s">
        <v>12071</v>
      </c>
      <c r="Q508" s="44" t="s">
        <v>8224</v>
      </c>
      <c r="R508" s="44" t="s">
        <v>8203</v>
      </c>
      <c r="S508" s="14">
        <v>2</v>
      </c>
      <c r="T508" s="5">
        <v>175645</v>
      </c>
      <c r="U508" s="5">
        <f t="shared" si="21"/>
        <v>351290</v>
      </c>
      <c r="V508" s="47">
        <f t="shared" si="22"/>
        <v>393444.80000000005</v>
      </c>
      <c r="W508" s="48"/>
      <c r="X508" s="49">
        <v>2017</v>
      </c>
      <c r="Y508" s="50" t="s">
        <v>4944</v>
      </c>
      <c r="Z508" s="51">
        <f t="shared" si="23"/>
        <v>975.80555555555554</v>
      </c>
      <c r="AA508" s="16">
        <f t="shared" si="23"/>
        <v>1092.9022222222225</v>
      </c>
    </row>
    <row r="509" spans="2:27" ht="20.25" x14ac:dyDescent="0.3">
      <c r="B509" s="43" t="s">
        <v>573</v>
      </c>
      <c r="C509" s="14" t="s">
        <v>4521</v>
      </c>
      <c r="D509" s="14" t="s">
        <v>4322</v>
      </c>
      <c r="E509" s="14" t="s">
        <v>4323</v>
      </c>
      <c r="F509" s="14" t="s">
        <v>4324</v>
      </c>
      <c r="G509" s="14" t="s">
        <v>6019</v>
      </c>
      <c r="H509" s="44" t="s">
        <v>3466</v>
      </c>
      <c r="I509" s="45">
        <v>0</v>
      </c>
      <c r="J509" s="14">
        <v>150000000</v>
      </c>
      <c r="K509" s="14" t="s">
        <v>3458</v>
      </c>
      <c r="L509" s="46" t="s">
        <v>3471</v>
      </c>
      <c r="M509" s="14" t="s">
        <v>12072</v>
      </c>
      <c r="N509" s="14" t="s">
        <v>3833</v>
      </c>
      <c r="O509" s="14" t="s">
        <v>3486</v>
      </c>
      <c r="P509" s="14" t="s">
        <v>12071</v>
      </c>
      <c r="Q509" s="44" t="s">
        <v>8224</v>
      </c>
      <c r="R509" s="44" t="s">
        <v>8203</v>
      </c>
      <c r="S509" s="14">
        <v>1</v>
      </c>
      <c r="T509" s="5">
        <v>153408</v>
      </c>
      <c r="U509" s="5">
        <f t="shared" si="21"/>
        <v>153408</v>
      </c>
      <c r="V509" s="47">
        <f t="shared" si="22"/>
        <v>171816.96000000002</v>
      </c>
      <c r="W509" s="48"/>
      <c r="X509" s="49">
        <v>2017</v>
      </c>
      <c r="Y509" s="50" t="s">
        <v>4944</v>
      </c>
      <c r="Z509" s="51">
        <f t="shared" si="23"/>
        <v>426.13333333333333</v>
      </c>
      <c r="AA509" s="16">
        <f t="shared" si="23"/>
        <v>477.26933333333341</v>
      </c>
    </row>
    <row r="510" spans="2:27" ht="20.25" x14ac:dyDescent="0.3">
      <c r="B510" s="43" t="s">
        <v>574</v>
      </c>
      <c r="C510" s="14" t="s">
        <v>4521</v>
      </c>
      <c r="D510" s="14" t="s">
        <v>4325</v>
      </c>
      <c r="E510" s="14" t="s">
        <v>4326</v>
      </c>
      <c r="F510" s="14" t="s">
        <v>4327</v>
      </c>
      <c r="G510" s="14" t="s">
        <v>6020</v>
      </c>
      <c r="H510" s="44" t="s">
        <v>3466</v>
      </c>
      <c r="I510" s="45">
        <v>0</v>
      </c>
      <c r="J510" s="14">
        <v>150000000</v>
      </c>
      <c r="K510" s="14" t="s">
        <v>3458</v>
      </c>
      <c r="L510" s="46" t="s">
        <v>3471</v>
      </c>
      <c r="M510" s="14" t="s">
        <v>12072</v>
      </c>
      <c r="N510" s="14" t="s">
        <v>3833</v>
      </c>
      <c r="O510" s="14" t="s">
        <v>3486</v>
      </c>
      <c r="P510" s="14" t="s">
        <v>12071</v>
      </c>
      <c r="Q510" s="44" t="s">
        <v>8224</v>
      </c>
      <c r="R510" s="44" t="s">
        <v>8203</v>
      </c>
      <c r="S510" s="14">
        <v>3</v>
      </c>
      <c r="T510" s="5">
        <v>39726</v>
      </c>
      <c r="U510" s="5">
        <f t="shared" si="21"/>
        <v>119178</v>
      </c>
      <c r="V510" s="47">
        <f t="shared" si="22"/>
        <v>133479.36000000002</v>
      </c>
      <c r="W510" s="48"/>
      <c r="X510" s="49">
        <v>2017</v>
      </c>
      <c r="Y510" s="50" t="s">
        <v>4944</v>
      </c>
      <c r="Z510" s="51">
        <f t="shared" si="23"/>
        <v>331.05</v>
      </c>
      <c r="AA510" s="16">
        <f t="shared" si="23"/>
        <v>370.77600000000007</v>
      </c>
    </row>
    <row r="511" spans="2:27" ht="20.25" x14ac:dyDescent="0.3">
      <c r="B511" s="43" t="s">
        <v>575</v>
      </c>
      <c r="C511" s="14" t="s">
        <v>4521</v>
      </c>
      <c r="D511" s="14" t="s">
        <v>4328</v>
      </c>
      <c r="E511" s="14" t="s">
        <v>4326</v>
      </c>
      <c r="F511" s="14" t="s">
        <v>4329</v>
      </c>
      <c r="G511" s="14" t="s">
        <v>6021</v>
      </c>
      <c r="H511" s="44" t="s">
        <v>3466</v>
      </c>
      <c r="I511" s="45">
        <v>0</v>
      </c>
      <c r="J511" s="14">
        <v>150000000</v>
      </c>
      <c r="K511" s="14" t="s">
        <v>3458</v>
      </c>
      <c r="L511" s="46" t="s">
        <v>3471</v>
      </c>
      <c r="M511" s="14" t="s">
        <v>12072</v>
      </c>
      <c r="N511" s="14" t="s">
        <v>3833</v>
      </c>
      <c r="O511" s="14" t="s">
        <v>3486</v>
      </c>
      <c r="P511" s="14" t="s">
        <v>12071</v>
      </c>
      <c r="Q511" s="44" t="s">
        <v>8224</v>
      </c>
      <c r="R511" s="44" t="s">
        <v>8203</v>
      </c>
      <c r="S511" s="14">
        <v>2</v>
      </c>
      <c r="T511" s="5">
        <v>39726</v>
      </c>
      <c r="U511" s="5">
        <f t="shared" si="21"/>
        <v>79452</v>
      </c>
      <c r="V511" s="47">
        <f t="shared" si="22"/>
        <v>88986.240000000005</v>
      </c>
      <c r="W511" s="48"/>
      <c r="X511" s="49">
        <v>2017</v>
      </c>
      <c r="Y511" s="50" t="s">
        <v>4944</v>
      </c>
      <c r="Z511" s="51">
        <f t="shared" si="23"/>
        <v>220.7</v>
      </c>
      <c r="AA511" s="16">
        <f t="shared" si="23"/>
        <v>247.18400000000003</v>
      </c>
    </row>
    <row r="512" spans="2:27" ht="20.25" x14ac:dyDescent="0.3">
      <c r="B512" s="43" t="s">
        <v>576</v>
      </c>
      <c r="C512" s="14" t="s">
        <v>4521</v>
      </c>
      <c r="D512" s="14" t="s">
        <v>4330</v>
      </c>
      <c r="E512" s="14" t="s">
        <v>4326</v>
      </c>
      <c r="F512" s="14" t="s">
        <v>4331</v>
      </c>
      <c r="G512" s="14" t="s">
        <v>6022</v>
      </c>
      <c r="H512" s="44" t="s">
        <v>3466</v>
      </c>
      <c r="I512" s="45">
        <v>0</v>
      </c>
      <c r="J512" s="14">
        <v>150000000</v>
      </c>
      <c r="K512" s="14" t="s">
        <v>3458</v>
      </c>
      <c r="L512" s="46" t="s">
        <v>3471</v>
      </c>
      <c r="M512" s="14" t="s">
        <v>12072</v>
      </c>
      <c r="N512" s="14" t="s">
        <v>3833</v>
      </c>
      <c r="O512" s="14" t="s">
        <v>3486</v>
      </c>
      <c r="P512" s="14" t="s">
        <v>12071</v>
      </c>
      <c r="Q512" s="44" t="s">
        <v>8224</v>
      </c>
      <c r="R512" s="44" t="s">
        <v>8203</v>
      </c>
      <c r="S512" s="14">
        <v>3</v>
      </c>
      <c r="T512" s="5">
        <v>51214</v>
      </c>
      <c r="U512" s="5">
        <f t="shared" si="21"/>
        <v>153642</v>
      </c>
      <c r="V512" s="47">
        <f t="shared" si="22"/>
        <v>172079.04</v>
      </c>
      <c r="W512" s="48"/>
      <c r="X512" s="49">
        <v>2017</v>
      </c>
      <c r="Y512" s="50" t="s">
        <v>4944</v>
      </c>
      <c r="Z512" s="51">
        <f t="shared" si="23"/>
        <v>426.78333333333336</v>
      </c>
      <c r="AA512" s="16">
        <f t="shared" si="23"/>
        <v>477.99733333333336</v>
      </c>
    </row>
    <row r="513" spans="2:27" ht="20.25" x14ac:dyDescent="0.3">
      <c r="B513" s="43" t="s">
        <v>577</v>
      </c>
      <c r="C513" s="14" t="s">
        <v>4521</v>
      </c>
      <c r="D513" s="14" t="s">
        <v>4332</v>
      </c>
      <c r="E513" s="14" t="s">
        <v>4326</v>
      </c>
      <c r="F513" s="14" t="s">
        <v>4333</v>
      </c>
      <c r="G513" s="14" t="s">
        <v>6023</v>
      </c>
      <c r="H513" s="44" t="s">
        <v>3466</v>
      </c>
      <c r="I513" s="45">
        <v>0</v>
      </c>
      <c r="J513" s="14">
        <v>150000000</v>
      </c>
      <c r="K513" s="14" t="s">
        <v>3458</v>
      </c>
      <c r="L513" s="46" t="s">
        <v>3471</v>
      </c>
      <c r="M513" s="14" t="s">
        <v>12072</v>
      </c>
      <c r="N513" s="14" t="s">
        <v>3833</v>
      </c>
      <c r="O513" s="14" t="s">
        <v>3486</v>
      </c>
      <c r="P513" s="14" t="s">
        <v>12071</v>
      </c>
      <c r="Q513" s="44" t="s">
        <v>8224</v>
      </c>
      <c r="R513" s="44" t="s">
        <v>8203</v>
      </c>
      <c r="S513" s="14">
        <v>3</v>
      </c>
      <c r="T513" s="5">
        <v>60089</v>
      </c>
      <c r="U513" s="5">
        <f t="shared" si="21"/>
        <v>180267</v>
      </c>
      <c r="V513" s="47">
        <f t="shared" si="22"/>
        <v>201899.04</v>
      </c>
      <c r="W513" s="48"/>
      <c r="X513" s="49">
        <v>2017</v>
      </c>
      <c r="Y513" s="50" t="s">
        <v>4944</v>
      </c>
      <c r="Z513" s="51">
        <f t="shared" si="23"/>
        <v>500.74166666666667</v>
      </c>
      <c r="AA513" s="16">
        <f t="shared" si="23"/>
        <v>560.83066666666673</v>
      </c>
    </row>
    <row r="514" spans="2:27" ht="20.25" x14ac:dyDescent="0.3">
      <c r="B514" s="43" t="s">
        <v>578</v>
      </c>
      <c r="C514" s="14" t="s">
        <v>4521</v>
      </c>
      <c r="D514" s="14" t="s">
        <v>4334</v>
      </c>
      <c r="E514" s="14" t="s">
        <v>4326</v>
      </c>
      <c r="F514" s="14" t="s">
        <v>4335</v>
      </c>
      <c r="G514" s="14" t="s">
        <v>6024</v>
      </c>
      <c r="H514" s="44" t="s">
        <v>3466</v>
      </c>
      <c r="I514" s="45">
        <v>0</v>
      </c>
      <c r="J514" s="14">
        <v>150000000</v>
      </c>
      <c r="K514" s="14" t="s">
        <v>3458</v>
      </c>
      <c r="L514" s="46" t="s">
        <v>3471</v>
      </c>
      <c r="M514" s="14" t="s">
        <v>12072</v>
      </c>
      <c r="N514" s="14" t="s">
        <v>3833</v>
      </c>
      <c r="O514" s="14" t="s">
        <v>3486</v>
      </c>
      <c r="P514" s="14" t="s">
        <v>12071</v>
      </c>
      <c r="Q514" s="44" t="s">
        <v>8224</v>
      </c>
      <c r="R514" s="44" t="s">
        <v>8203</v>
      </c>
      <c r="S514" s="14">
        <v>3</v>
      </c>
      <c r="T514" s="5">
        <v>25884</v>
      </c>
      <c r="U514" s="5">
        <f t="shared" si="21"/>
        <v>77652</v>
      </c>
      <c r="V514" s="47">
        <f t="shared" si="22"/>
        <v>86970.240000000005</v>
      </c>
      <c r="W514" s="48"/>
      <c r="X514" s="49">
        <v>2017</v>
      </c>
      <c r="Y514" s="50" t="s">
        <v>4944</v>
      </c>
      <c r="Z514" s="51">
        <f t="shared" si="23"/>
        <v>215.7</v>
      </c>
      <c r="AA514" s="16">
        <f t="shared" si="23"/>
        <v>241.584</v>
      </c>
    </row>
    <row r="515" spans="2:27" ht="20.25" x14ac:dyDescent="0.3">
      <c r="B515" s="43" t="s">
        <v>579</v>
      </c>
      <c r="C515" s="14" t="s">
        <v>4521</v>
      </c>
      <c r="D515" s="14" t="s">
        <v>4336</v>
      </c>
      <c r="E515" s="14" t="s">
        <v>4326</v>
      </c>
      <c r="F515" s="14" t="s">
        <v>4337</v>
      </c>
      <c r="G515" s="14" t="s">
        <v>6025</v>
      </c>
      <c r="H515" s="44" t="s">
        <v>3466</v>
      </c>
      <c r="I515" s="45">
        <v>0</v>
      </c>
      <c r="J515" s="14">
        <v>150000000</v>
      </c>
      <c r="K515" s="14" t="s">
        <v>3458</v>
      </c>
      <c r="L515" s="46" t="s">
        <v>3471</v>
      </c>
      <c r="M515" s="14" t="s">
        <v>12072</v>
      </c>
      <c r="N515" s="14" t="s">
        <v>3833</v>
      </c>
      <c r="O515" s="14" t="s">
        <v>3486</v>
      </c>
      <c r="P515" s="14" t="s">
        <v>12071</v>
      </c>
      <c r="Q515" s="44" t="s">
        <v>8224</v>
      </c>
      <c r="R515" s="44" t="s">
        <v>8203</v>
      </c>
      <c r="S515" s="14">
        <v>4</v>
      </c>
      <c r="T515" s="5">
        <v>16640</v>
      </c>
      <c r="U515" s="5">
        <f t="shared" si="21"/>
        <v>66560</v>
      </c>
      <c r="V515" s="47">
        <f t="shared" si="22"/>
        <v>74547.200000000012</v>
      </c>
      <c r="W515" s="48"/>
      <c r="X515" s="49">
        <v>2017</v>
      </c>
      <c r="Y515" s="50" t="s">
        <v>4944</v>
      </c>
      <c r="Z515" s="51">
        <f t="shared" si="23"/>
        <v>184.88888888888889</v>
      </c>
      <c r="AA515" s="16">
        <f t="shared" si="23"/>
        <v>207.07555555555558</v>
      </c>
    </row>
    <row r="516" spans="2:27" ht="20.25" x14ac:dyDescent="0.3">
      <c r="B516" s="43" t="s">
        <v>580</v>
      </c>
      <c r="C516" s="14" t="s">
        <v>4521</v>
      </c>
      <c r="D516" s="14" t="s">
        <v>4338</v>
      </c>
      <c r="E516" s="14" t="s">
        <v>4326</v>
      </c>
      <c r="F516" s="14" t="s">
        <v>4339</v>
      </c>
      <c r="G516" s="14" t="s">
        <v>6026</v>
      </c>
      <c r="H516" s="44" t="s">
        <v>3466</v>
      </c>
      <c r="I516" s="45">
        <v>0</v>
      </c>
      <c r="J516" s="14">
        <v>150000000</v>
      </c>
      <c r="K516" s="14" t="s">
        <v>3458</v>
      </c>
      <c r="L516" s="46" t="s">
        <v>3471</v>
      </c>
      <c r="M516" s="14" t="s">
        <v>12072</v>
      </c>
      <c r="N516" s="14" t="s">
        <v>3833</v>
      </c>
      <c r="O516" s="14" t="s">
        <v>3486</v>
      </c>
      <c r="P516" s="14" t="s">
        <v>12071</v>
      </c>
      <c r="Q516" s="44" t="s">
        <v>8224</v>
      </c>
      <c r="R516" s="44" t="s">
        <v>8203</v>
      </c>
      <c r="S516" s="14">
        <v>4</v>
      </c>
      <c r="T516" s="5">
        <v>15341</v>
      </c>
      <c r="U516" s="5">
        <f t="shared" si="21"/>
        <v>61364</v>
      </c>
      <c r="V516" s="47">
        <f t="shared" si="22"/>
        <v>68727.680000000008</v>
      </c>
      <c r="W516" s="48"/>
      <c r="X516" s="49">
        <v>2017</v>
      </c>
      <c r="Y516" s="50" t="s">
        <v>4944</v>
      </c>
      <c r="Z516" s="51">
        <f t="shared" si="23"/>
        <v>170.45555555555555</v>
      </c>
      <c r="AA516" s="16">
        <f t="shared" si="23"/>
        <v>190.91022222222225</v>
      </c>
    </row>
    <row r="517" spans="2:27" ht="20.25" x14ac:dyDescent="0.3">
      <c r="B517" s="43" t="s">
        <v>581</v>
      </c>
      <c r="C517" s="14" t="s">
        <v>4521</v>
      </c>
      <c r="D517" s="14" t="s">
        <v>4340</v>
      </c>
      <c r="E517" s="14" t="s">
        <v>4326</v>
      </c>
      <c r="F517" s="14" t="s">
        <v>4341</v>
      </c>
      <c r="G517" s="14" t="s">
        <v>6027</v>
      </c>
      <c r="H517" s="44" t="s">
        <v>3466</v>
      </c>
      <c r="I517" s="45">
        <v>0</v>
      </c>
      <c r="J517" s="14">
        <v>150000000</v>
      </c>
      <c r="K517" s="14" t="s">
        <v>3458</v>
      </c>
      <c r="L517" s="46" t="s">
        <v>3471</v>
      </c>
      <c r="M517" s="14" t="s">
        <v>12072</v>
      </c>
      <c r="N517" s="14" t="s">
        <v>3833</v>
      </c>
      <c r="O517" s="14" t="s">
        <v>3486</v>
      </c>
      <c r="P517" s="14" t="s">
        <v>12071</v>
      </c>
      <c r="Q517" s="44" t="s">
        <v>8224</v>
      </c>
      <c r="R517" s="44" t="s">
        <v>8203</v>
      </c>
      <c r="S517" s="14">
        <v>4</v>
      </c>
      <c r="T517" s="5">
        <v>13867</v>
      </c>
      <c r="U517" s="5">
        <f t="shared" ref="U517:U580" si="24">S517*T517</f>
        <v>55468</v>
      </c>
      <c r="V517" s="47">
        <f t="shared" ref="V517:V580" si="25">U517*1.12</f>
        <v>62124.160000000003</v>
      </c>
      <c r="W517" s="48"/>
      <c r="X517" s="49">
        <v>2017</v>
      </c>
      <c r="Y517" s="50" t="s">
        <v>4944</v>
      </c>
      <c r="Z517" s="51">
        <f t="shared" ref="Z517:AA580" si="26">U517/360</f>
        <v>154.07777777777778</v>
      </c>
      <c r="AA517" s="16">
        <f t="shared" si="26"/>
        <v>172.56711111111113</v>
      </c>
    </row>
    <row r="518" spans="2:27" ht="20.25" x14ac:dyDescent="0.3">
      <c r="B518" s="43" t="s">
        <v>582</v>
      </c>
      <c r="C518" s="14" t="s">
        <v>4521</v>
      </c>
      <c r="D518" s="14" t="s">
        <v>4342</v>
      </c>
      <c r="E518" s="14" t="s">
        <v>4326</v>
      </c>
      <c r="F518" s="14" t="s">
        <v>7551</v>
      </c>
      <c r="G518" s="14" t="s">
        <v>6028</v>
      </c>
      <c r="H518" s="44" t="s">
        <v>3466</v>
      </c>
      <c r="I518" s="45">
        <v>0</v>
      </c>
      <c r="J518" s="14">
        <v>150000000</v>
      </c>
      <c r="K518" s="14" t="s">
        <v>3458</v>
      </c>
      <c r="L518" s="46" t="s">
        <v>3471</v>
      </c>
      <c r="M518" s="14" t="s">
        <v>12072</v>
      </c>
      <c r="N518" s="14" t="s">
        <v>3833</v>
      </c>
      <c r="O518" s="14" t="s">
        <v>3486</v>
      </c>
      <c r="P518" s="14" t="s">
        <v>12071</v>
      </c>
      <c r="Q518" s="44" t="s">
        <v>8224</v>
      </c>
      <c r="R518" s="44" t="s">
        <v>8203</v>
      </c>
      <c r="S518" s="14">
        <v>3</v>
      </c>
      <c r="T518" s="5">
        <v>7396</v>
      </c>
      <c r="U518" s="5">
        <f t="shared" si="24"/>
        <v>22188</v>
      </c>
      <c r="V518" s="47">
        <f t="shared" si="25"/>
        <v>24850.560000000001</v>
      </c>
      <c r="W518" s="48"/>
      <c r="X518" s="49">
        <v>2017</v>
      </c>
      <c r="Y518" s="50" t="s">
        <v>4944</v>
      </c>
      <c r="Z518" s="51">
        <f t="shared" si="26"/>
        <v>61.633333333333333</v>
      </c>
      <c r="AA518" s="16">
        <f t="shared" si="26"/>
        <v>69.029333333333341</v>
      </c>
    </row>
    <row r="519" spans="2:27" ht="20.25" x14ac:dyDescent="0.3">
      <c r="B519" s="43" t="s">
        <v>583</v>
      </c>
      <c r="C519" s="14" t="s">
        <v>4521</v>
      </c>
      <c r="D519" s="14" t="s">
        <v>4343</v>
      </c>
      <c r="E519" s="14" t="s">
        <v>4326</v>
      </c>
      <c r="F519" s="14" t="s">
        <v>4344</v>
      </c>
      <c r="G519" s="14" t="s">
        <v>6029</v>
      </c>
      <c r="H519" s="44" t="s">
        <v>3466</v>
      </c>
      <c r="I519" s="45">
        <v>0</v>
      </c>
      <c r="J519" s="14">
        <v>150000000</v>
      </c>
      <c r="K519" s="14" t="s">
        <v>3458</v>
      </c>
      <c r="L519" s="46" t="s">
        <v>3471</v>
      </c>
      <c r="M519" s="14" t="s">
        <v>12072</v>
      </c>
      <c r="N519" s="14" t="s">
        <v>3833</v>
      </c>
      <c r="O519" s="14" t="s">
        <v>3486</v>
      </c>
      <c r="P519" s="14" t="s">
        <v>12071</v>
      </c>
      <c r="Q519" s="44" t="s">
        <v>8224</v>
      </c>
      <c r="R519" s="44" t="s">
        <v>8203</v>
      </c>
      <c r="S519" s="14">
        <v>2</v>
      </c>
      <c r="T519" s="5">
        <v>5347</v>
      </c>
      <c r="U519" s="5">
        <f t="shared" si="24"/>
        <v>10694</v>
      </c>
      <c r="V519" s="47">
        <f t="shared" si="25"/>
        <v>11977.28</v>
      </c>
      <c r="W519" s="48"/>
      <c r="X519" s="49">
        <v>2017</v>
      </c>
      <c r="Y519" s="50" t="s">
        <v>4944</v>
      </c>
      <c r="Z519" s="51">
        <f t="shared" si="26"/>
        <v>29.705555555555556</v>
      </c>
      <c r="AA519" s="16">
        <f t="shared" si="26"/>
        <v>33.270222222222223</v>
      </c>
    </row>
    <row r="520" spans="2:27" ht="20.25" x14ac:dyDescent="0.3">
      <c r="B520" s="43" t="s">
        <v>584</v>
      </c>
      <c r="C520" s="14" t="s">
        <v>4521</v>
      </c>
      <c r="D520" s="14" t="s">
        <v>4345</v>
      </c>
      <c r="E520" s="14" t="s">
        <v>4326</v>
      </c>
      <c r="F520" s="14" t="s">
        <v>4346</v>
      </c>
      <c r="G520" s="14" t="s">
        <v>6030</v>
      </c>
      <c r="H520" s="44" t="s">
        <v>3466</v>
      </c>
      <c r="I520" s="45">
        <v>0</v>
      </c>
      <c r="J520" s="14">
        <v>150000000</v>
      </c>
      <c r="K520" s="14" t="s">
        <v>3458</v>
      </c>
      <c r="L520" s="46" t="s">
        <v>3471</v>
      </c>
      <c r="M520" s="14" t="s">
        <v>12072</v>
      </c>
      <c r="N520" s="14" t="s">
        <v>3833</v>
      </c>
      <c r="O520" s="14" t="s">
        <v>3486</v>
      </c>
      <c r="P520" s="14" t="s">
        <v>12071</v>
      </c>
      <c r="Q520" s="44" t="s">
        <v>8224</v>
      </c>
      <c r="R520" s="44" t="s">
        <v>8203</v>
      </c>
      <c r="S520" s="14">
        <v>3</v>
      </c>
      <c r="T520" s="5">
        <v>6471</v>
      </c>
      <c r="U520" s="5">
        <f t="shared" si="24"/>
        <v>19413</v>
      </c>
      <c r="V520" s="47">
        <f t="shared" si="25"/>
        <v>21742.560000000001</v>
      </c>
      <c r="W520" s="48"/>
      <c r="X520" s="49">
        <v>2017</v>
      </c>
      <c r="Y520" s="50" t="s">
        <v>4944</v>
      </c>
      <c r="Z520" s="51">
        <f t="shared" si="26"/>
        <v>53.924999999999997</v>
      </c>
      <c r="AA520" s="16">
        <f t="shared" si="26"/>
        <v>60.396000000000001</v>
      </c>
    </row>
    <row r="521" spans="2:27" ht="20.25" x14ac:dyDescent="0.3">
      <c r="B521" s="43" t="s">
        <v>585</v>
      </c>
      <c r="C521" s="14" t="s">
        <v>4521</v>
      </c>
      <c r="D521" s="14" t="s">
        <v>4347</v>
      </c>
      <c r="E521" s="14" t="s">
        <v>4326</v>
      </c>
      <c r="F521" s="14" t="s">
        <v>4348</v>
      </c>
      <c r="G521" s="14" t="s">
        <v>6031</v>
      </c>
      <c r="H521" s="44" t="s">
        <v>3466</v>
      </c>
      <c r="I521" s="45">
        <v>0</v>
      </c>
      <c r="J521" s="14">
        <v>150000000</v>
      </c>
      <c r="K521" s="14" t="s">
        <v>3458</v>
      </c>
      <c r="L521" s="46" t="s">
        <v>3471</v>
      </c>
      <c r="M521" s="14" t="s">
        <v>12072</v>
      </c>
      <c r="N521" s="14" t="s">
        <v>3833</v>
      </c>
      <c r="O521" s="14" t="s">
        <v>3486</v>
      </c>
      <c r="P521" s="14" t="s">
        <v>12071</v>
      </c>
      <c r="Q521" s="44" t="s">
        <v>8224</v>
      </c>
      <c r="R521" s="44" t="s">
        <v>8203</v>
      </c>
      <c r="S521" s="14">
        <v>4</v>
      </c>
      <c r="T521" s="5">
        <v>36978</v>
      </c>
      <c r="U521" s="5">
        <f t="shared" si="24"/>
        <v>147912</v>
      </c>
      <c r="V521" s="47">
        <f t="shared" si="25"/>
        <v>165661.44</v>
      </c>
      <c r="W521" s="48"/>
      <c r="X521" s="49">
        <v>2017</v>
      </c>
      <c r="Y521" s="50" t="s">
        <v>4944</v>
      </c>
      <c r="Z521" s="51">
        <f t="shared" si="26"/>
        <v>410.86666666666667</v>
      </c>
      <c r="AA521" s="16">
        <f t="shared" si="26"/>
        <v>460.17066666666665</v>
      </c>
    </row>
    <row r="522" spans="2:27" ht="20.25" x14ac:dyDescent="0.3">
      <c r="B522" s="43" t="s">
        <v>586</v>
      </c>
      <c r="C522" s="14" t="s">
        <v>4521</v>
      </c>
      <c r="D522" s="14" t="s">
        <v>4349</v>
      </c>
      <c r="E522" s="14" t="s">
        <v>4350</v>
      </c>
      <c r="F522" s="14" t="s">
        <v>4351</v>
      </c>
      <c r="G522" s="14" t="s">
        <v>6032</v>
      </c>
      <c r="H522" s="44" t="s">
        <v>3466</v>
      </c>
      <c r="I522" s="45">
        <v>0</v>
      </c>
      <c r="J522" s="14">
        <v>150000000</v>
      </c>
      <c r="K522" s="14" t="s">
        <v>3458</v>
      </c>
      <c r="L522" s="46" t="s">
        <v>3471</v>
      </c>
      <c r="M522" s="14" t="s">
        <v>12072</v>
      </c>
      <c r="N522" s="14" t="s">
        <v>3833</v>
      </c>
      <c r="O522" s="14" t="s">
        <v>3486</v>
      </c>
      <c r="P522" s="14" t="s">
        <v>12071</v>
      </c>
      <c r="Q522" s="44" t="s">
        <v>8224</v>
      </c>
      <c r="R522" s="44" t="s">
        <v>8203</v>
      </c>
      <c r="S522" s="14">
        <v>5</v>
      </c>
      <c r="T522" s="5">
        <v>29582</v>
      </c>
      <c r="U522" s="5">
        <f t="shared" si="24"/>
        <v>147910</v>
      </c>
      <c r="V522" s="47">
        <f t="shared" si="25"/>
        <v>165659.20000000001</v>
      </c>
      <c r="W522" s="48"/>
      <c r="X522" s="49">
        <v>2017</v>
      </c>
      <c r="Y522" s="50" t="s">
        <v>4944</v>
      </c>
      <c r="Z522" s="51">
        <f t="shared" si="26"/>
        <v>410.86111111111109</v>
      </c>
      <c r="AA522" s="16">
        <f t="shared" si="26"/>
        <v>460.16444444444448</v>
      </c>
    </row>
    <row r="523" spans="2:27" ht="20.25" x14ac:dyDescent="0.3">
      <c r="B523" s="43" t="s">
        <v>587</v>
      </c>
      <c r="C523" s="14" t="s">
        <v>4521</v>
      </c>
      <c r="D523" s="14" t="s">
        <v>4352</v>
      </c>
      <c r="E523" s="14" t="s">
        <v>4350</v>
      </c>
      <c r="F523" s="14" t="s">
        <v>7552</v>
      </c>
      <c r="G523" s="14" t="s">
        <v>6033</v>
      </c>
      <c r="H523" s="44" t="s">
        <v>3466</v>
      </c>
      <c r="I523" s="45">
        <v>0</v>
      </c>
      <c r="J523" s="14">
        <v>150000000</v>
      </c>
      <c r="K523" s="14" t="s">
        <v>3458</v>
      </c>
      <c r="L523" s="46" t="s">
        <v>3471</v>
      </c>
      <c r="M523" s="14" t="s">
        <v>12072</v>
      </c>
      <c r="N523" s="14" t="s">
        <v>3833</v>
      </c>
      <c r="O523" s="14" t="s">
        <v>3486</v>
      </c>
      <c r="P523" s="14" t="s">
        <v>12071</v>
      </c>
      <c r="Q523" s="44" t="s">
        <v>8224</v>
      </c>
      <c r="R523" s="44" t="s">
        <v>8203</v>
      </c>
      <c r="S523" s="14">
        <v>5</v>
      </c>
      <c r="T523" s="5">
        <v>26234</v>
      </c>
      <c r="U523" s="5">
        <f t="shared" si="24"/>
        <v>131170</v>
      </c>
      <c r="V523" s="47">
        <f t="shared" si="25"/>
        <v>146910.40000000002</v>
      </c>
      <c r="W523" s="48"/>
      <c r="X523" s="49">
        <v>2017</v>
      </c>
      <c r="Y523" s="50" t="s">
        <v>4944</v>
      </c>
      <c r="Z523" s="51">
        <f t="shared" si="26"/>
        <v>364.36111111111109</v>
      </c>
      <c r="AA523" s="16">
        <f t="shared" si="26"/>
        <v>408.0844444444445</v>
      </c>
    </row>
    <row r="524" spans="2:27" ht="20.25" x14ac:dyDescent="0.3">
      <c r="B524" s="43" t="s">
        <v>588</v>
      </c>
      <c r="C524" s="14" t="s">
        <v>4521</v>
      </c>
      <c r="D524" s="14" t="s">
        <v>4353</v>
      </c>
      <c r="E524" s="14" t="s">
        <v>4900</v>
      </c>
      <c r="F524" s="14" t="s">
        <v>4354</v>
      </c>
      <c r="G524" s="14" t="s">
        <v>6034</v>
      </c>
      <c r="H524" s="44" t="s">
        <v>3466</v>
      </c>
      <c r="I524" s="45">
        <v>0</v>
      </c>
      <c r="J524" s="14">
        <v>150000000</v>
      </c>
      <c r="K524" s="14" t="s">
        <v>3458</v>
      </c>
      <c r="L524" s="46" t="s">
        <v>3471</v>
      </c>
      <c r="M524" s="14" t="s">
        <v>12072</v>
      </c>
      <c r="N524" s="14" t="s">
        <v>3833</v>
      </c>
      <c r="O524" s="14" t="s">
        <v>3486</v>
      </c>
      <c r="P524" s="14" t="s">
        <v>12071</v>
      </c>
      <c r="Q524" s="44" t="s">
        <v>8224</v>
      </c>
      <c r="R524" s="44" t="s">
        <v>8203</v>
      </c>
      <c r="S524" s="14">
        <v>1</v>
      </c>
      <c r="T524" s="5">
        <v>22187</v>
      </c>
      <c r="U524" s="5">
        <f t="shared" si="24"/>
        <v>22187</v>
      </c>
      <c r="V524" s="47">
        <f t="shared" si="25"/>
        <v>24849.440000000002</v>
      </c>
      <c r="W524" s="48"/>
      <c r="X524" s="49">
        <v>2017</v>
      </c>
      <c r="Y524" s="50" t="s">
        <v>4944</v>
      </c>
      <c r="Z524" s="51">
        <f t="shared" si="26"/>
        <v>61.630555555555553</v>
      </c>
      <c r="AA524" s="16">
        <f t="shared" si="26"/>
        <v>69.026222222222231</v>
      </c>
    </row>
    <row r="525" spans="2:27" ht="20.25" x14ac:dyDescent="0.3">
      <c r="B525" s="43" t="s">
        <v>589</v>
      </c>
      <c r="C525" s="14" t="s">
        <v>4521</v>
      </c>
      <c r="D525" s="14" t="s">
        <v>4355</v>
      </c>
      <c r="E525" s="14" t="s">
        <v>4356</v>
      </c>
      <c r="F525" s="14" t="s">
        <v>4357</v>
      </c>
      <c r="G525" s="14" t="s">
        <v>6035</v>
      </c>
      <c r="H525" s="44" t="s">
        <v>3466</v>
      </c>
      <c r="I525" s="45">
        <v>0</v>
      </c>
      <c r="J525" s="14">
        <v>150000000</v>
      </c>
      <c r="K525" s="14" t="s">
        <v>3458</v>
      </c>
      <c r="L525" s="46" t="s">
        <v>3471</v>
      </c>
      <c r="M525" s="14" t="s">
        <v>12072</v>
      </c>
      <c r="N525" s="14" t="s">
        <v>3833</v>
      </c>
      <c r="O525" s="14" t="s">
        <v>3486</v>
      </c>
      <c r="P525" s="14" t="s">
        <v>12071</v>
      </c>
      <c r="Q525" s="44" t="s">
        <v>8224</v>
      </c>
      <c r="R525" s="44" t="s">
        <v>8203</v>
      </c>
      <c r="S525" s="14">
        <v>10</v>
      </c>
      <c r="T525" s="5">
        <v>14791</v>
      </c>
      <c r="U525" s="5">
        <f t="shared" si="24"/>
        <v>147910</v>
      </c>
      <c r="V525" s="47">
        <f t="shared" si="25"/>
        <v>165659.20000000001</v>
      </c>
      <c r="W525" s="48"/>
      <c r="X525" s="49">
        <v>2017</v>
      </c>
      <c r="Y525" s="50" t="s">
        <v>4944</v>
      </c>
      <c r="Z525" s="51">
        <f t="shared" si="26"/>
        <v>410.86111111111109</v>
      </c>
      <c r="AA525" s="16">
        <f t="shared" si="26"/>
        <v>460.16444444444448</v>
      </c>
    </row>
    <row r="526" spans="2:27" ht="20.25" x14ac:dyDescent="0.3">
      <c r="B526" s="43" t="s">
        <v>590</v>
      </c>
      <c r="C526" s="14" t="s">
        <v>4521</v>
      </c>
      <c r="D526" s="14" t="s">
        <v>4355</v>
      </c>
      <c r="E526" s="14" t="s">
        <v>4356</v>
      </c>
      <c r="F526" s="14" t="s">
        <v>4357</v>
      </c>
      <c r="G526" s="14" t="s">
        <v>6036</v>
      </c>
      <c r="H526" s="44" t="s">
        <v>3466</v>
      </c>
      <c r="I526" s="45">
        <v>0</v>
      </c>
      <c r="J526" s="14">
        <v>150000000</v>
      </c>
      <c r="K526" s="14" t="s">
        <v>3458</v>
      </c>
      <c r="L526" s="46" t="s">
        <v>3471</v>
      </c>
      <c r="M526" s="14" t="s">
        <v>12072</v>
      </c>
      <c r="N526" s="14" t="s">
        <v>3833</v>
      </c>
      <c r="O526" s="14" t="s">
        <v>3486</v>
      </c>
      <c r="P526" s="14" t="s">
        <v>12071</v>
      </c>
      <c r="Q526" s="44" t="s">
        <v>8224</v>
      </c>
      <c r="R526" s="44" t="s">
        <v>8203</v>
      </c>
      <c r="S526" s="14">
        <v>10</v>
      </c>
      <c r="T526" s="5">
        <v>14791</v>
      </c>
      <c r="U526" s="5">
        <f t="shared" si="24"/>
        <v>147910</v>
      </c>
      <c r="V526" s="47">
        <f t="shared" si="25"/>
        <v>165659.20000000001</v>
      </c>
      <c r="W526" s="48"/>
      <c r="X526" s="49">
        <v>2017</v>
      </c>
      <c r="Y526" s="50" t="s">
        <v>4944</v>
      </c>
      <c r="Z526" s="51">
        <f t="shared" si="26"/>
        <v>410.86111111111109</v>
      </c>
      <c r="AA526" s="16">
        <f t="shared" si="26"/>
        <v>460.16444444444448</v>
      </c>
    </row>
    <row r="527" spans="2:27" ht="20.25" x14ac:dyDescent="0.3">
      <c r="B527" s="43" t="s">
        <v>591</v>
      </c>
      <c r="C527" s="14" t="s">
        <v>4521</v>
      </c>
      <c r="D527" s="14" t="s">
        <v>4355</v>
      </c>
      <c r="E527" s="14" t="s">
        <v>4356</v>
      </c>
      <c r="F527" s="14" t="s">
        <v>4357</v>
      </c>
      <c r="G527" s="14" t="s">
        <v>6037</v>
      </c>
      <c r="H527" s="44" t="s">
        <v>3466</v>
      </c>
      <c r="I527" s="45">
        <v>0</v>
      </c>
      <c r="J527" s="14">
        <v>150000000</v>
      </c>
      <c r="K527" s="14" t="s">
        <v>3458</v>
      </c>
      <c r="L527" s="46" t="s">
        <v>3471</v>
      </c>
      <c r="M527" s="14" t="s">
        <v>12072</v>
      </c>
      <c r="N527" s="14" t="s">
        <v>3833</v>
      </c>
      <c r="O527" s="14" t="s">
        <v>3486</v>
      </c>
      <c r="P527" s="14" t="s">
        <v>12071</v>
      </c>
      <c r="Q527" s="44" t="s">
        <v>8224</v>
      </c>
      <c r="R527" s="44" t="s">
        <v>8203</v>
      </c>
      <c r="S527" s="14">
        <v>10</v>
      </c>
      <c r="T527" s="5">
        <v>14791</v>
      </c>
      <c r="U527" s="5">
        <f t="shared" si="24"/>
        <v>147910</v>
      </c>
      <c r="V527" s="47">
        <f t="shared" si="25"/>
        <v>165659.20000000001</v>
      </c>
      <c r="W527" s="48"/>
      <c r="X527" s="49">
        <v>2017</v>
      </c>
      <c r="Y527" s="50" t="s">
        <v>4944</v>
      </c>
      <c r="Z527" s="51">
        <f t="shared" si="26"/>
        <v>410.86111111111109</v>
      </c>
      <c r="AA527" s="16">
        <f t="shared" si="26"/>
        <v>460.16444444444448</v>
      </c>
    </row>
    <row r="528" spans="2:27" ht="20.25" x14ac:dyDescent="0.3">
      <c r="B528" s="43" t="s">
        <v>592</v>
      </c>
      <c r="C528" s="14" t="s">
        <v>4521</v>
      </c>
      <c r="D528" s="14" t="s">
        <v>4358</v>
      </c>
      <c r="E528" s="14" t="s">
        <v>4359</v>
      </c>
      <c r="F528" s="14" t="s">
        <v>4360</v>
      </c>
      <c r="G528" s="14" t="s">
        <v>6038</v>
      </c>
      <c r="H528" s="44" t="s">
        <v>3466</v>
      </c>
      <c r="I528" s="45">
        <v>0</v>
      </c>
      <c r="J528" s="14">
        <v>150000000</v>
      </c>
      <c r="K528" s="14" t="s">
        <v>3458</v>
      </c>
      <c r="L528" s="46" t="s">
        <v>3471</v>
      </c>
      <c r="M528" s="14" t="s">
        <v>12072</v>
      </c>
      <c r="N528" s="14" t="s">
        <v>3833</v>
      </c>
      <c r="O528" s="14" t="s">
        <v>3486</v>
      </c>
      <c r="P528" s="14" t="s">
        <v>12071</v>
      </c>
      <c r="Q528" s="44" t="s">
        <v>8224</v>
      </c>
      <c r="R528" s="44" t="s">
        <v>8203</v>
      </c>
      <c r="S528" s="14">
        <v>2</v>
      </c>
      <c r="T528" s="5">
        <v>573157</v>
      </c>
      <c r="U528" s="5">
        <f t="shared" si="24"/>
        <v>1146314</v>
      </c>
      <c r="V528" s="47">
        <f t="shared" si="25"/>
        <v>1283871.6800000002</v>
      </c>
      <c r="W528" s="48"/>
      <c r="X528" s="49">
        <v>2017</v>
      </c>
      <c r="Y528" s="50" t="s">
        <v>4944</v>
      </c>
      <c r="Z528" s="51">
        <f t="shared" si="26"/>
        <v>3184.2055555555557</v>
      </c>
      <c r="AA528" s="16">
        <f t="shared" si="26"/>
        <v>3566.3102222222228</v>
      </c>
    </row>
    <row r="529" spans="2:27" ht="20.25" x14ac:dyDescent="0.3">
      <c r="B529" s="43" t="s">
        <v>593</v>
      </c>
      <c r="C529" s="14" t="s">
        <v>4521</v>
      </c>
      <c r="D529" s="14" t="s">
        <v>4242</v>
      </c>
      <c r="E529" s="14" t="s">
        <v>4302</v>
      </c>
      <c r="F529" s="14" t="s">
        <v>4243</v>
      </c>
      <c r="G529" s="14" t="s">
        <v>6039</v>
      </c>
      <c r="H529" s="44" t="s">
        <v>3466</v>
      </c>
      <c r="I529" s="45">
        <v>0</v>
      </c>
      <c r="J529" s="14">
        <v>150000000</v>
      </c>
      <c r="K529" s="14" t="s">
        <v>3458</v>
      </c>
      <c r="L529" s="46" t="s">
        <v>3471</v>
      </c>
      <c r="M529" s="14" t="s">
        <v>12072</v>
      </c>
      <c r="N529" s="14" t="s">
        <v>3833</v>
      </c>
      <c r="O529" s="14" t="s">
        <v>3486</v>
      </c>
      <c r="P529" s="14" t="s">
        <v>12071</v>
      </c>
      <c r="Q529" s="44" t="s">
        <v>8224</v>
      </c>
      <c r="R529" s="44" t="s">
        <v>8203</v>
      </c>
      <c r="S529" s="14">
        <v>5</v>
      </c>
      <c r="T529" s="5">
        <v>3883</v>
      </c>
      <c r="U529" s="5">
        <f t="shared" si="24"/>
        <v>19415</v>
      </c>
      <c r="V529" s="47">
        <f t="shared" si="25"/>
        <v>21744.800000000003</v>
      </c>
      <c r="W529" s="48"/>
      <c r="X529" s="49">
        <v>2017</v>
      </c>
      <c r="Y529" s="50" t="s">
        <v>4944</v>
      </c>
      <c r="Z529" s="51">
        <f t="shared" si="26"/>
        <v>53.930555555555557</v>
      </c>
      <c r="AA529" s="16">
        <f t="shared" si="26"/>
        <v>60.402222222222228</v>
      </c>
    </row>
    <row r="530" spans="2:27" ht="20.25" x14ac:dyDescent="0.3">
      <c r="B530" s="43" t="s">
        <v>594</v>
      </c>
      <c r="C530" s="14" t="s">
        <v>4521</v>
      </c>
      <c r="D530" s="14" t="s">
        <v>4361</v>
      </c>
      <c r="E530" s="14" t="s">
        <v>4362</v>
      </c>
      <c r="F530" s="14" t="s">
        <v>4363</v>
      </c>
      <c r="G530" s="14" t="s">
        <v>6040</v>
      </c>
      <c r="H530" s="44" t="s">
        <v>3466</v>
      </c>
      <c r="I530" s="45">
        <v>0</v>
      </c>
      <c r="J530" s="14">
        <v>150000000</v>
      </c>
      <c r="K530" s="14" t="s">
        <v>3458</v>
      </c>
      <c r="L530" s="46" t="s">
        <v>3471</v>
      </c>
      <c r="M530" s="14" t="s">
        <v>12072</v>
      </c>
      <c r="N530" s="14" t="s">
        <v>3833</v>
      </c>
      <c r="O530" s="14" t="s">
        <v>3486</v>
      </c>
      <c r="P530" s="14" t="s">
        <v>12071</v>
      </c>
      <c r="Q530" s="44" t="s">
        <v>8224</v>
      </c>
      <c r="R530" s="44" t="s">
        <v>8203</v>
      </c>
      <c r="S530" s="14">
        <v>5</v>
      </c>
      <c r="T530" s="5">
        <v>1109</v>
      </c>
      <c r="U530" s="5">
        <f t="shared" si="24"/>
        <v>5545</v>
      </c>
      <c r="V530" s="47">
        <f t="shared" si="25"/>
        <v>6210.4000000000005</v>
      </c>
      <c r="W530" s="48"/>
      <c r="X530" s="49">
        <v>2017</v>
      </c>
      <c r="Y530" s="50" t="s">
        <v>4944</v>
      </c>
      <c r="Z530" s="51">
        <f t="shared" si="26"/>
        <v>15.402777777777779</v>
      </c>
      <c r="AA530" s="16">
        <f t="shared" si="26"/>
        <v>17.251111111111111</v>
      </c>
    </row>
    <row r="531" spans="2:27" ht="20.25" x14ac:dyDescent="0.3">
      <c r="B531" s="43" t="s">
        <v>595</v>
      </c>
      <c r="C531" s="14" t="s">
        <v>4521</v>
      </c>
      <c r="D531" s="14" t="s">
        <v>4364</v>
      </c>
      <c r="E531" s="14" t="s">
        <v>4365</v>
      </c>
      <c r="F531" s="14" t="s">
        <v>4366</v>
      </c>
      <c r="G531" s="14" t="s">
        <v>6041</v>
      </c>
      <c r="H531" s="44" t="s">
        <v>3466</v>
      </c>
      <c r="I531" s="45">
        <v>0</v>
      </c>
      <c r="J531" s="14">
        <v>150000000</v>
      </c>
      <c r="K531" s="14" t="s">
        <v>3458</v>
      </c>
      <c r="L531" s="46" t="s">
        <v>3471</v>
      </c>
      <c r="M531" s="14" t="s">
        <v>12072</v>
      </c>
      <c r="N531" s="14" t="s">
        <v>3833</v>
      </c>
      <c r="O531" s="14" t="s">
        <v>3486</v>
      </c>
      <c r="P531" s="14" t="s">
        <v>12071</v>
      </c>
      <c r="Q531" s="44" t="s">
        <v>8224</v>
      </c>
      <c r="R531" s="44" t="s">
        <v>8203</v>
      </c>
      <c r="S531" s="14">
        <v>6</v>
      </c>
      <c r="T531" s="5">
        <v>1109</v>
      </c>
      <c r="U531" s="5">
        <f t="shared" si="24"/>
        <v>6654</v>
      </c>
      <c r="V531" s="47">
        <f t="shared" si="25"/>
        <v>7452.4800000000005</v>
      </c>
      <c r="W531" s="48"/>
      <c r="X531" s="49">
        <v>2017</v>
      </c>
      <c r="Y531" s="50" t="s">
        <v>4944</v>
      </c>
      <c r="Z531" s="51">
        <f t="shared" si="26"/>
        <v>18.483333333333334</v>
      </c>
      <c r="AA531" s="16">
        <f t="shared" si="26"/>
        <v>20.701333333333334</v>
      </c>
    </row>
    <row r="532" spans="2:27" ht="20.25" x14ac:dyDescent="0.3">
      <c r="B532" s="43" t="s">
        <v>596</v>
      </c>
      <c r="C532" s="14" t="s">
        <v>4521</v>
      </c>
      <c r="D532" s="14" t="s">
        <v>4367</v>
      </c>
      <c r="E532" s="14" t="s">
        <v>4368</v>
      </c>
      <c r="F532" s="14" t="s">
        <v>4369</v>
      </c>
      <c r="G532" s="14" t="s">
        <v>6042</v>
      </c>
      <c r="H532" s="44" t="s">
        <v>3466</v>
      </c>
      <c r="I532" s="45">
        <v>0</v>
      </c>
      <c r="J532" s="14">
        <v>150000000</v>
      </c>
      <c r="K532" s="14" t="s">
        <v>3458</v>
      </c>
      <c r="L532" s="46" t="s">
        <v>3471</v>
      </c>
      <c r="M532" s="14" t="s">
        <v>12072</v>
      </c>
      <c r="N532" s="14" t="s">
        <v>3833</v>
      </c>
      <c r="O532" s="14" t="s">
        <v>3486</v>
      </c>
      <c r="P532" s="14" t="s">
        <v>12071</v>
      </c>
      <c r="Q532" s="44" t="s">
        <v>8234</v>
      </c>
      <c r="R532" s="44" t="s">
        <v>8211</v>
      </c>
      <c r="S532" s="14">
        <v>20</v>
      </c>
      <c r="T532" s="5">
        <v>6841</v>
      </c>
      <c r="U532" s="5">
        <f t="shared" si="24"/>
        <v>136820</v>
      </c>
      <c r="V532" s="47">
        <f t="shared" si="25"/>
        <v>153238.40000000002</v>
      </c>
      <c r="W532" s="48"/>
      <c r="X532" s="49">
        <v>2017</v>
      </c>
      <c r="Y532" s="50" t="s">
        <v>4944</v>
      </c>
      <c r="Z532" s="51">
        <f t="shared" si="26"/>
        <v>380.05555555555554</v>
      </c>
      <c r="AA532" s="16">
        <f t="shared" si="26"/>
        <v>425.66222222222228</v>
      </c>
    </row>
    <row r="533" spans="2:27" ht="20.25" x14ac:dyDescent="0.3">
      <c r="B533" s="43" t="s">
        <v>597</v>
      </c>
      <c r="C533" s="14" t="s">
        <v>4521</v>
      </c>
      <c r="D533" s="14" t="s">
        <v>4370</v>
      </c>
      <c r="E533" s="14" t="s">
        <v>4237</v>
      </c>
      <c r="F533" s="14" t="s">
        <v>4371</v>
      </c>
      <c r="G533" s="14" t="s">
        <v>6043</v>
      </c>
      <c r="H533" s="44" t="s">
        <v>3466</v>
      </c>
      <c r="I533" s="45">
        <v>0</v>
      </c>
      <c r="J533" s="14">
        <v>150000000</v>
      </c>
      <c r="K533" s="14" t="s">
        <v>3458</v>
      </c>
      <c r="L533" s="46" t="s">
        <v>3471</v>
      </c>
      <c r="M533" s="14" t="s">
        <v>12072</v>
      </c>
      <c r="N533" s="14" t="s">
        <v>3833</v>
      </c>
      <c r="O533" s="14" t="s">
        <v>3486</v>
      </c>
      <c r="P533" s="14" t="s">
        <v>12071</v>
      </c>
      <c r="Q533" s="44" t="s">
        <v>8224</v>
      </c>
      <c r="R533" s="44" t="s">
        <v>8203</v>
      </c>
      <c r="S533" s="14">
        <v>1</v>
      </c>
      <c r="T533" s="5">
        <v>82825</v>
      </c>
      <c r="U533" s="5">
        <f t="shared" si="24"/>
        <v>82825</v>
      </c>
      <c r="V533" s="47">
        <f t="shared" si="25"/>
        <v>92764.000000000015</v>
      </c>
      <c r="W533" s="48"/>
      <c r="X533" s="49">
        <v>2017</v>
      </c>
      <c r="Y533" s="50" t="s">
        <v>4944</v>
      </c>
      <c r="Z533" s="51">
        <f t="shared" si="26"/>
        <v>230.06944444444446</v>
      </c>
      <c r="AA533" s="16">
        <f t="shared" si="26"/>
        <v>257.67777777777781</v>
      </c>
    </row>
    <row r="534" spans="2:27" ht="20.25" x14ac:dyDescent="0.3">
      <c r="B534" s="43" t="s">
        <v>598</v>
      </c>
      <c r="C534" s="14" t="s">
        <v>4521</v>
      </c>
      <c r="D534" s="14" t="s">
        <v>4238</v>
      </c>
      <c r="E534" s="14" t="s">
        <v>4239</v>
      </c>
      <c r="F534" s="14" t="s">
        <v>4225</v>
      </c>
      <c r="G534" s="14" t="s">
        <v>6044</v>
      </c>
      <c r="H534" s="44" t="s">
        <v>3466</v>
      </c>
      <c r="I534" s="45">
        <v>0</v>
      </c>
      <c r="J534" s="14">
        <v>150000000</v>
      </c>
      <c r="K534" s="14" t="s">
        <v>3458</v>
      </c>
      <c r="L534" s="46" t="s">
        <v>3471</v>
      </c>
      <c r="M534" s="14" t="s">
        <v>12072</v>
      </c>
      <c r="N534" s="14" t="s">
        <v>3833</v>
      </c>
      <c r="O534" s="14" t="s">
        <v>3486</v>
      </c>
      <c r="P534" s="14" t="s">
        <v>12071</v>
      </c>
      <c r="Q534" s="44" t="s">
        <v>8224</v>
      </c>
      <c r="R534" s="44" t="s">
        <v>8203</v>
      </c>
      <c r="S534" s="14">
        <v>4</v>
      </c>
      <c r="T534" s="5">
        <v>8135</v>
      </c>
      <c r="U534" s="5">
        <f t="shared" si="24"/>
        <v>32540</v>
      </c>
      <c r="V534" s="47">
        <f t="shared" si="25"/>
        <v>36444.800000000003</v>
      </c>
      <c r="W534" s="48"/>
      <c r="X534" s="49">
        <v>2017</v>
      </c>
      <c r="Y534" s="50" t="s">
        <v>4944</v>
      </c>
      <c r="Z534" s="51">
        <f t="shared" si="26"/>
        <v>90.388888888888886</v>
      </c>
      <c r="AA534" s="16">
        <f t="shared" si="26"/>
        <v>101.23555555555556</v>
      </c>
    </row>
    <row r="535" spans="2:27" ht="20.25" x14ac:dyDescent="0.3">
      <c r="B535" s="43" t="s">
        <v>599</v>
      </c>
      <c r="C535" s="14" t="s">
        <v>4521</v>
      </c>
      <c r="D535" s="14" t="s">
        <v>4240</v>
      </c>
      <c r="E535" s="14" t="s">
        <v>4427</v>
      </c>
      <c r="F535" s="14" t="s">
        <v>4225</v>
      </c>
      <c r="G535" s="14" t="s">
        <v>6045</v>
      </c>
      <c r="H535" s="44" t="s">
        <v>3466</v>
      </c>
      <c r="I535" s="45">
        <v>0</v>
      </c>
      <c r="J535" s="14">
        <v>150000000</v>
      </c>
      <c r="K535" s="14" t="s">
        <v>3458</v>
      </c>
      <c r="L535" s="46" t="s">
        <v>3471</v>
      </c>
      <c r="M535" s="14" t="s">
        <v>12072</v>
      </c>
      <c r="N535" s="14" t="s">
        <v>3833</v>
      </c>
      <c r="O535" s="14" t="s">
        <v>3486</v>
      </c>
      <c r="P535" s="14" t="s">
        <v>12071</v>
      </c>
      <c r="Q535" s="44" t="s">
        <v>8224</v>
      </c>
      <c r="R535" s="44" t="s">
        <v>8203</v>
      </c>
      <c r="S535" s="14">
        <v>1</v>
      </c>
      <c r="T535" s="5">
        <v>10354</v>
      </c>
      <c r="U535" s="5">
        <f t="shared" si="24"/>
        <v>10354</v>
      </c>
      <c r="V535" s="47">
        <f t="shared" si="25"/>
        <v>11596.480000000001</v>
      </c>
      <c r="W535" s="48"/>
      <c r="X535" s="49">
        <v>2017</v>
      </c>
      <c r="Y535" s="50" t="s">
        <v>4944</v>
      </c>
      <c r="Z535" s="51">
        <f t="shared" si="26"/>
        <v>28.761111111111113</v>
      </c>
      <c r="AA535" s="16">
        <f t="shared" si="26"/>
        <v>32.212444444444451</v>
      </c>
    </row>
    <row r="536" spans="2:27" ht="20.25" x14ac:dyDescent="0.3">
      <c r="B536" s="43" t="s">
        <v>600</v>
      </c>
      <c r="C536" s="14" t="s">
        <v>4521</v>
      </c>
      <c r="D536" s="14" t="s">
        <v>4221</v>
      </c>
      <c r="E536" s="14" t="s">
        <v>4486</v>
      </c>
      <c r="F536" s="14" t="s">
        <v>4219</v>
      </c>
      <c r="G536" s="14" t="s">
        <v>6046</v>
      </c>
      <c r="H536" s="44" t="s">
        <v>3466</v>
      </c>
      <c r="I536" s="45">
        <v>0</v>
      </c>
      <c r="J536" s="14">
        <v>150000000</v>
      </c>
      <c r="K536" s="14" t="s">
        <v>3458</v>
      </c>
      <c r="L536" s="46" t="s">
        <v>3471</v>
      </c>
      <c r="M536" s="14" t="s">
        <v>12072</v>
      </c>
      <c r="N536" s="14" t="s">
        <v>3833</v>
      </c>
      <c r="O536" s="14" t="s">
        <v>3486</v>
      </c>
      <c r="P536" s="14" t="s">
        <v>12071</v>
      </c>
      <c r="Q536" s="44" t="s">
        <v>8224</v>
      </c>
      <c r="R536" s="44" t="s">
        <v>8203</v>
      </c>
      <c r="S536" s="14">
        <v>40</v>
      </c>
      <c r="T536" s="5">
        <v>2404</v>
      </c>
      <c r="U536" s="5">
        <f t="shared" si="24"/>
        <v>96160</v>
      </c>
      <c r="V536" s="47">
        <f t="shared" si="25"/>
        <v>107699.20000000001</v>
      </c>
      <c r="W536" s="48"/>
      <c r="X536" s="49">
        <v>2017</v>
      </c>
      <c r="Y536" s="50" t="s">
        <v>4944</v>
      </c>
      <c r="Z536" s="51">
        <f t="shared" si="26"/>
        <v>267.11111111111109</v>
      </c>
      <c r="AA536" s="16">
        <f t="shared" si="26"/>
        <v>299.16444444444448</v>
      </c>
    </row>
    <row r="537" spans="2:27" ht="20.25" x14ac:dyDescent="0.3">
      <c r="B537" s="43" t="s">
        <v>601</v>
      </c>
      <c r="C537" s="14" t="s">
        <v>4521</v>
      </c>
      <c r="D537" s="14" t="s">
        <v>4238</v>
      </c>
      <c r="E537" s="14" t="s">
        <v>4239</v>
      </c>
      <c r="F537" s="14" t="s">
        <v>4225</v>
      </c>
      <c r="G537" s="14" t="s">
        <v>6047</v>
      </c>
      <c r="H537" s="44" t="s">
        <v>3466</v>
      </c>
      <c r="I537" s="45">
        <v>0</v>
      </c>
      <c r="J537" s="14">
        <v>150000000</v>
      </c>
      <c r="K537" s="14" t="s">
        <v>3458</v>
      </c>
      <c r="L537" s="46" t="s">
        <v>3471</v>
      </c>
      <c r="M537" s="14" t="s">
        <v>12072</v>
      </c>
      <c r="N537" s="14" t="s">
        <v>3833</v>
      </c>
      <c r="O537" s="14" t="s">
        <v>3486</v>
      </c>
      <c r="P537" s="14" t="s">
        <v>12071</v>
      </c>
      <c r="Q537" s="44" t="s">
        <v>8224</v>
      </c>
      <c r="R537" s="44" t="s">
        <v>8203</v>
      </c>
      <c r="S537" s="14">
        <v>4</v>
      </c>
      <c r="T537" s="5">
        <v>12493</v>
      </c>
      <c r="U537" s="5">
        <f t="shared" si="24"/>
        <v>49972</v>
      </c>
      <c r="V537" s="47">
        <f t="shared" si="25"/>
        <v>55968.640000000007</v>
      </c>
      <c r="W537" s="48"/>
      <c r="X537" s="49">
        <v>2017</v>
      </c>
      <c r="Y537" s="50" t="s">
        <v>4944</v>
      </c>
      <c r="Z537" s="51">
        <f t="shared" si="26"/>
        <v>138.8111111111111</v>
      </c>
      <c r="AA537" s="16">
        <f t="shared" si="26"/>
        <v>155.46844444444446</v>
      </c>
    </row>
    <row r="538" spans="2:27" ht="20.25" x14ac:dyDescent="0.3">
      <c r="B538" s="43" t="s">
        <v>602</v>
      </c>
      <c r="C538" s="14" t="s">
        <v>4521</v>
      </c>
      <c r="D538" s="14" t="s">
        <v>4372</v>
      </c>
      <c r="E538" s="14" t="s">
        <v>7553</v>
      </c>
      <c r="F538" s="14" t="s">
        <v>4373</v>
      </c>
      <c r="G538" s="14" t="s">
        <v>6048</v>
      </c>
      <c r="H538" s="44" t="s">
        <v>3466</v>
      </c>
      <c r="I538" s="45">
        <v>0</v>
      </c>
      <c r="J538" s="14">
        <v>150000000</v>
      </c>
      <c r="K538" s="14" t="s">
        <v>3458</v>
      </c>
      <c r="L538" s="46" t="s">
        <v>3471</v>
      </c>
      <c r="M538" s="14" t="s">
        <v>12072</v>
      </c>
      <c r="N538" s="14" t="s">
        <v>3833</v>
      </c>
      <c r="O538" s="14" t="s">
        <v>3486</v>
      </c>
      <c r="P538" s="14" t="s">
        <v>12071</v>
      </c>
      <c r="Q538" s="44" t="s">
        <v>8224</v>
      </c>
      <c r="R538" s="44" t="s">
        <v>8203</v>
      </c>
      <c r="S538" s="14">
        <v>2</v>
      </c>
      <c r="T538" s="5">
        <v>27733</v>
      </c>
      <c r="U538" s="5">
        <f t="shared" si="24"/>
        <v>55466</v>
      </c>
      <c r="V538" s="47">
        <f t="shared" si="25"/>
        <v>62121.920000000006</v>
      </c>
      <c r="W538" s="48"/>
      <c r="X538" s="49">
        <v>2017</v>
      </c>
      <c r="Y538" s="50" t="s">
        <v>4944</v>
      </c>
      <c r="Z538" s="51">
        <f t="shared" si="26"/>
        <v>154.07222222222222</v>
      </c>
      <c r="AA538" s="16">
        <f t="shared" si="26"/>
        <v>172.56088888888891</v>
      </c>
    </row>
    <row r="539" spans="2:27" ht="20.25" x14ac:dyDescent="0.3">
      <c r="B539" s="43" t="s">
        <v>603</v>
      </c>
      <c r="C539" s="14" t="s">
        <v>4521</v>
      </c>
      <c r="D539" s="14" t="s">
        <v>4220</v>
      </c>
      <c r="E539" s="14" t="s">
        <v>7543</v>
      </c>
      <c r="F539" s="14" t="s">
        <v>4219</v>
      </c>
      <c r="G539" s="14" t="s">
        <v>6049</v>
      </c>
      <c r="H539" s="44" t="s">
        <v>3466</v>
      </c>
      <c r="I539" s="45">
        <v>0</v>
      </c>
      <c r="J539" s="14">
        <v>150000000</v>
      </c>
      <c r="K539" s="14" t="s">
        <v>3458</v>
      </c>
      <c r="L539" s="46" t="s">
        <v>3471</v>
      </c>
      <c r="M539" s="14" t="s">
        <v>12072</v>
      </c>
      <c r="N539" s="14" t="s">
        <v>3833</v>
      </c>
      <c r="O539" s="14" t="s">
        <v>3486</v>
      </c>
      <c r="P539" s="14" t="s">
        <v>12071</v>
      </c>
      <c r="Q539" s="44" t="s">
        <v>8224</v>
      </c>
      <c r="R539" s="44" t="s">
        <v>8203</v>
      </c>
      <c r="S539" s="14">
        <v>1</v>
      </c>
      <c r="T539" s="5">
        <v>11093</v>
      </c>
      <c r="U539" s="5">
        <f t="shared" si="24"/>
        <v>11093</v>
      </c>
      <c r="V539" s="47">
        <f t="shared" si="25"/>
        <v>12424.160000000002</v>
      </c>
      <c r="W539" s="48"/>
      <c r="X539" s="49">
        <v>2017</v>
      </c>
      <c r="Y539" s="50" t="s">
        <v>4944</v>
      </c>
      <c r="Z539" s="51">
        <f t="shared" si="26"/>
        <v>30.81388888888889</v>
      </c>
      <c r="AA539" s="16">
        <f t="shared" si="26"/>
        <v>34.51155555555556</v>
      </c>
    </row>
    <row r="540" spans="2:27" ht="20.25" x14ac:dyDescent="0.3">
      <c r="B540" s="43" t="s">
        <v>604</v>
      </c>
      <c r="C540" s="14" t="s">
        <v>4521</v>
      </c>
      <c r="D540" s="14" t="s">
        <v>4238</v>
      </c>
      <c r="E540" s="14" t="s">
        <v>4239</v>
      </c>
      <c r="F540" s="14" t="s">
        <v>4225</v>
      </c>
      <c r="G540" s="14" t="s">
        <v>6050</v>
      </c>
      <c r="H540" s="44" t="s">
        <v>3466</v>
      </c>
      <c r="I540" s="45">
        <v>0</v>
      </c>
      <c r="J540" s="14">
        <v>150000000</v>
      </c>
      <c r="K540" s="14" t="s">
        <v>3458</v>
      </c>
      <c r="L540" s="46" t="s">
        <v>3471</v>
      </c>
      <c r="M540" s="14" t="s">
        <v>12072</v>
      </c>
      <c r="N540" s="14" t="s">
        <v>3833</v>
      </c>
      <c r="O540" s="14" t="s">
        <v>3486</v>
      </c>
      <c r="P540" s="14" t="s">
        <v>12071</v>
      </c>
      <c r="Q540" s="44" t="s">
        <v>8224</v>
      </c>
      <c r="R540" s="44" t="s">
        <v>8203</v>
      </c>
      <c r="S540" s="14">
        <v>2</v>
      </c>
      <c r="T540" s="5">
        <v>1109</v>
      </c>
      <c r="U540" s="5">
        <f t="shared" si="24"/>
        <v>2218</v>
      </c>
      <c r="V540" s="47">
        <f t="shared" si="25"/>
        <v>2484.1600000000003</v>
      </c>
      <c r="W540" s="48"/>
      <c r="X540" s="49">
        <v>2017</v>
      </c>
      <c r="Y540" s="50" t="s">
        <v>4944</v>
      </c>
      <c r="Z540" s="51">
        <f t="shared" si="26"/>
        <v>6.1611111111111114</v>
      </c>
      <c r="AA540" s="16">
        <f t="shared" si="26"/>
        <v>6.900444444444445</v>
      </c>
    </row>
    <row r="541" spans="2:27" ht="20.25" x14ac:dyDescent="0.3">
      <c r="B541" s="43" t="s">
        <v>605</v>
      </c>
      <c r="C541" s="14" t="s">
        <v>4521</v>
      </c>
      <c r="D541" s="14" t="s">
        <v>4374</v>
      </c>
      <c r="E541" s="14" t="s">
        <v>7554</v>
      </c>
      <c r="F541" s="14" t="s">
        <v>4219</v>
      </c>
      <c r="G541" s="14" t="s">
        <v>6051</v>
      </c>
      <c r="H541" s="44" t="s">
        <v>3466</v>
      </c>
      <c r="I541" s="45">
        <v>0</v>
      </c>
      <c r="J541" s="14">
        <v>150000000</v>
      </c>
      <c r="K541" s="14" t="s">
        <v>3458</v>
      </c>
      <c r="L541" s="46" t="s">
        <v>3471</v>
      </c>
      <c r="M541" s="14" t="s">
        <v>12072</v>
      </c>
      <c r="N541" s="14" t="s">
        <v>3833</v>
      </c>
      <c r="O541" s="14" t="s">
        <v>3486</v>
      </c>
      <c r="P541" s="14" t="s">
        <v>12071</v>
      </c>
      <c r="Q541" s="44" t="s">
        <v>8224</v>
      </c>
      <c r="R541" s="44" t="s">
        <v>8203</v>
      </c>
      <c r="S541" s="14">
        <v>1</v>
      </c>
      <c r="T541" s="5">
        <v>22187</v>
      </c>
      <c r="U541" s="5">
        <f t="shared" si="24"/>
        <v>22187</v>
      </c>
      <c r="V541" s="47">
        <f t="shared" si="25"/>
        <v>24849.440000000002</v>
      </c>
      <c r="W541" s="48"/>
      <c r="X541" s="49">
        <v>2017</v>
      </c>
      <c r="Y541" s="50" t="s">
        <v>4944</v>
      </c>
      <c r="Z541" s="51">
        <f t="shared" si="26"/>
        <v>61.630555555555553</v>
      </c>
      <c r="AA541" s="16">
        <f t="shared" si="26"/>
        <v>69.026222222222231</v>
      </c>
    </row>
    <row r="542" spans="2:27" ht="20.25" x14ac:dyDescent="0.3">
      <c r="B542" s="43" t="s">
        <v>606</v>
      </c>
      <c r="C542" s="14" t="s">
        <v>4521</v>
      </c>
      <c r="D542" s="14" t="s">
        <v>4374</v>
      </c>
      <c r="E542" s="14" t="s">
        <v>7554</v>
      </c>
      <c r="F542" s="14" t="s">
        <v>4219</v>
      </c>
      <c r="G542" s="14" t="s">
        <v>6052</v>
      </c>
      <c r="H542" s="44" t="s">
        <v>3466</v>
      </c>
      <c r="I542" s="45">
        <v>0</v>
      </c>
      <c r="J542" s="14">
        <v>150000000</v>
      </c>
      <c r="K542" s="14" t="s">
        <v>3458</v>
      </c>
      <c r="L542" s="46" t="s">
        <v>3471</v>
      </c>
      <c r="M542" s="14" t="s">
        <v>12072</v>
      </c>
      <c r="N542" s="14" t="s">
        <v>3833</v>
      </c>
      <c r="O542" s="14" t="s">
        <v>3486</v>
      </c>
      <c r="P542" s="14" t="s">
        <v>12071</v>
      </c>
      <c r="Q542" s="44" t="s">
        <v>8224</v>
      </c>
      <c r="R542" s="44" t="s">
        <v>8203</v>
      </c>
      <c r="S542" s="14">
        <v>1</v>
      </c>
      <c r="T542" s="5">
        <v>16640</v>
      </c>
      <c r="U542" s="5">
        <f t="shared" si="24"/>
        <v>16640</v>
      </c>
      <c r="V542" s="47">
        <f t="shared" si="25"/>
        <v>18636.800000000003</v>
      </c>
      <c r="W542" s="48"/>
      <c r="X542" s="49">
        <v>2017</v>
      </c>
      <c r="Y542" s="50" t="s">
        <v>4944</v>
      </c>
      <c r="Z542" s="51">
        <f t="shared" si="26"/>
        <v>46.222222222222221</v>
      </c>
      <c r="AA542" s="16">
        <f t="shared" si="26"/>
        <v>51.768888888888895</v>
      </c>
    </row>
    <row r="543" spans="2:27" ht="20.25" x14ac:dyDescent="0.3">
      <c r="B543" s="43" t="s">
        <v>607</v>
      </c>
      <c r="C543" s="14" t="s">
        <v>4521</v>
      </c>
      <c r="D543" s="14" t="s">
        <v>4236</v>
      </c>
      <c r="E543" s="14" t="s">
        <v>4237</v>
      </c>
      <c r="F543" s="14" t="s">
        <v>4225</v>
      </c>
      <c r="G543" s="14" t="s">
        <v>6053</v>
      </c>
      <c r="H543" s="44" t="s">
        <v>3466</v>
      </c>
      <c r="I543" s="45">
        <v>0</v>
      </c>
      <c r="J543" s="14">
        <v>150000000</v>
      </c>
      <c r="K543" s="14" t="s">
        <v>3458</v>
      </c>
      <c r="L543" s="46" t="s">
        <v>3471</v>
      </c>
      <c r="M543" s="14" t="s">
        <v>12072</v>
      </c>
      <c r="N543" s="14" t="s">
        <v>3833</v>
      </c>
      <c r="O543" s="14" t="s">
        <v>3486</v>
      </c>
      <c r="P543" s="14" t="s">
        <v>12071</v>
      </c>
      <c r="Q543" s="44" t="s">
        <v>8224</v>
      </c>
      <c r="R543" s="44" t="s">
        <v>8203</v>
      </c>
      <c r="S543" s="14">
        <v>2</v>
      </c>
      <c r="T543" s="5">
        <v>14241</v>
      </c>
      <c r="U543" s="5">
        <f t="shared" si="24"/>
        <v>28482</v>
      </c>
      <c r="V543" s="47">
        <f t="shared" si="25"/>
        <v>31899.840000000004</v>
      </c>
      <c r="W543" s="48"/>
      <c r="X543" s="49">
        <v>2017</v>
      </c>
      <c r="Y543" s="50" t="s">
        <v>4944</v>
      </c>
      <c r="Z543" s="51">
        <f t="shared" si="26"/>
        <v>79.11666666666666</v>
      </c>
      <c r="AA543" s="16">
        <f t="shared" si="26"/>
        <v>88.610666666666674</v>
      </c>
    </row>
    <row r="544" spans="2:27" ht="20.25" x14ac:dyDescent="0.3">
      <c r="B544" s="43" t="s">
        <v>608</v>
      </c>
      <c r="C544" s="14" t="s">
        <v>4521</v>
      </c>
      <c r="D544" s="14" t="s">
        <v>4240</v>
      </c>
      <c r="E544" s="14" t="s">
        <v>4427</v>
      </c>
      <c r="F544" s="14" t="s">
        <v>4225</v>
      </c>
      <c r="G544" s="14" t="s">
        <v>6054</v>
      </c>
      <c r="H544" s="44" t="s">
        <v>3466</v>
      </c>
      <c r="I544" s="45">
        <v>0</v>
      </c>
      <c r="J544" s="14">
        <v>150000000</v>
      </c>
      <c r="K544" s="14" t="s">
        <v>3458</v>
      </c>
      <c r="L544" s="46" t="s">
        <v>3471</v>
      </c>
      <c r="M544" s="14" t="s">
        <v>12072</v>
      </c>
      <c r="N544" s="14" t="s">
        <v>3833</v>
      </c>
      <c r="O544" s="14" t="s">
        <v>3486</v>
      </c>
      <c r="P544" s="14" t="s">
        <v>12071</v>
      </c>
      <c r="Q544" s="44" t="s">
        <v>8224</v>
      </c>
      <c r="R544" s="44" t="s">
        <v>8203</v>
      </c>
      <c r="S544" s="14">
        <v>2</v>
      </c>
      <c r="T544" s="5">
        <v>14241</v>
      </c>
      <c r="U544" s="5">
        <f t="shared" si="24"/>
        <v>28482</v>
      </c>
      <c r="V544" s="47">
        <f t="shared" si="25"/>
        <v>31899.840000000004</v>
      </c>
      <c r="W544" s="48"/>
      <c r="X544" s="49">
        <v>2017</v>
      </c>
      <c r="Y544" s="50" t="s">
        <v>4944</v>
      </c>
      <c r="Z544" s="51">
        <f t="shared" si="26"/>
        <v>79.11666666666666</v>
      </c>
      <c r="AA544" s="16">
        <f t="shared" si="26"/>
        <v>88.610666666666674</v>
      </c>
    </row>
    <row r="545" spans="2:27" ht="20.25" x14ac:dyDescent="0.3">
      <c r="B545" s="43" t="s">
        <v>609</v>
      </c>
      <c r="C545" s="14" t="s">
        <v>4521</v>
      </c>
      <c r="D545" s="14" t="s">
        <v>4375</v>
      </c>
      <c r="E545" s="14" t="s">
        <v>4376</v>
      </c>
      <c r="F545" s="14" t="s">
        <v>4377</v>
      </c>
      <c r="G545" s="14" t="s">
        <v>6055</v>
      </c>
      <c r="H545" s="44" t="s">
        <v>3466</v>
      </c>
      <c r="I545" s="45">
        <v>0</v>
      </c>
      <c r="J545" s="14">
        <v>150000000</v>
      </c>
      <c r="K545" s="14" t="s">
        <v>3458</v>
      </c>
      <c r="L545" s="46" t="s">
        <v>3471</v>
      </c>
      <c r="M545" s="14" t="s">
        <v>12072</v>
      </c>
      <c r="N545" s="14" t="s">
        <v>3833</v>
      </c>
      <c r="O545" s="14" t="s">
        <v>3486</v>
      </c>
      <c r="P545" s="14" t="s">
        <v>12071</v>
      </c>
      <c r="Q545" s="44" t="s">
        <v>8224</v>
      </c>
      <c r="R545" s="44" t="s">
        <v>8203</v>
      </c>
      <c r="S545" s="14">
        <v>1</v>
      </c>
      <c r="T545" s="5">
        <v>44373</v>
      </c>
      <c r="U545" s="5">
        <f t="shared" si="24"/>
        <v>44373</v>
      </c>
      <c r="V545" s="47">
        <f t="shared" si="25"/>
        <v>49697.760000000002</v>
      </c>
      <c r="W545" s="48"/>
      <c r="X545" s="49">
        <v>2017</v>
      </c>
      <c r="Y545" s="50" t="s">
        <v>4944</v>
      </c>
      <c r="Z545" s="51">
        <f t="shared" si="26"/>
        <v>123.25833333333334</v>
      </c>
      <c r="AA545" s="16">
        <f t="shared" si="26"/>
        <v>138.04933333333335</v>
      </c>
    </row>
    <row r="546" spans="2:27" ht="20.25" x14ac:dyDescent="0.3">
      <c r="B546" s="43" t="s">
        <v>610</v>
      </c>
      <c r="C546" s="14" t="s">
        <v>4521</v>
      </c>
      <c r="D546" s="14" t="s">
        <v>4375</v>
      </c>
      <c r="E546" s="14" t="s">
        <v>4376</v>
      </c>
      <c r="F546" s="14" t="s">
        <v>4377</v>
      </c>
      <c r="G546" s="14" t="s">
        <v>6056</v>
      </c>
      <c r="H546" s="44" t="s">
        <v>3466</v>
      </c>
      <c r="I546" s="45">
        <v>0</v>
      </c>
      <c r="J546" s="14">
        <v>150000000</v>
      </c>
      <c r="K546" s="14" t="s">
        <v>3458</v>
      </c>
      <c r="L546" s="46" t="s">
        <v>3471</v>
      </c>
      <c r="M546" s="14" t="s">
        <v>12072</v>
      </c>
      <c r="N546" s="14" t="s">
        <v>3833</v>
      </c>
      <c r="O546" s="14" t="s">
        <v>3486</v>
      </c>
      <c r="P546" s="14" t="s">
        <v>12071</v>
      </c>
      <c r="Q546" s="44" t="s">
        <v>8224</v>
      </c>
      <c r="R546" s="44" t="s">
        <v>8203</v>
      </c>
      <c r="S546" s="14">
        <v>2</v>
      </c>
      <c r="T546" s="5">
        <v>56766</v>
      </c>
      <c r="U546" s="5">
        <f t="shared" si="24"/>
        <v>113532</v>
      </c>
      <c r="V546" s="47">
        <f t="shared" si="25"/>
        <v>127155.84000000001</v>
      </c>
      <c r="W546" s="48"/>
      <c r="X546" s="49">
        <v>2017</v>
      </c>
      <c r="Y546" s="50" t="s">
        <v>4944</v>
      </c>
      <c r="Z546" s="51">
        <f t="shared" si="26"/>
        <v>315.36666666666667</v>
      </c>
      <c r="AA546" s="16">
        <f t="shared" si="26"/>
        <v>353.21066666666673</v>
      </c>
    </row>
    <row r="547" spans="2:27" ht="20.25" x14ac:dyDescent="0.3">
      <c r="B547" s="43" t="s">
        <v>611</v>
      </c>
      <c r="C547" s="14" t="s">
        <v>4521</v>
      </c>
      <c r="D547" s="14" t="s">
        <v>4241</v>
      </c>
      <c r="E547" s="14" t="s">
        <v>4245</v>
      </c>
      <c r="F547" s="14" t="s">
        <v>4225</v>
      </c>
      <c r="G547" s="14" t="s">
        <v>6057</v>
      </c>
      <c r="H547" s="44" t="s">
        <v>3466</v>
      </c>
      <c r="I547" s="45">
        <v>0</v>
      </c>
      <c r="J547" s="14">
        <v>150000000</v>
      </c>
      <c r="K547" s="14" t="s">
        <v>3458</v>
      </c>
      <c r="L547" s="46" t="s">
        <v>3471</v>
      </c>
      <c r="M547" s="14" t="s">
        <v>12072</v>
      </c>
      <c r="N547" s="14" t="s">
        <v>3833</v>
      </c>
      <c r="O547" s="14" t="s">
        <v>3486</v>
      </c>
      <c r="P547" s="14" t="s">
        <v>12071</v>
      </c>
      <c r="Q547" s="44" t="s">
        <v>8224</v>
      </c>
      <c r="R547" s="44" t="s">
        <v>8203</v>
      </c>
      <c r="S547" s="14">
        <v>1</v>
      </c>
      <c r="T547" s="5">
        <v>35504</v>
      </c>
      <c r="U547" s="5">
        <f t="shared" si="24"/>
        <v>35504</v>
      </c>
      <c r="V547" s="47">
        <f t="shared" si="25"/>
        <v>39764.480000000003</v>
      </c>
      <c r="W547" s="48"/>
      <c r="X547" s="49">
        <v>2017</v>
      </c>
      <c r="Y547" s="50" t="s">
        <v>4944</v>
      </c>
      <c r="Z547" s="51">
        <f t="shared" si="26"/>
        <v>98.62222222222222</v>
      </c>
      <c r="AA547" s="16">
        <f t="shared" si="26"/>
        <v>110.4568888888889</v>
      </c>
    </row>
    <row r="548" spans="2:27" ht="20.25" x14ac:dyDescent="0.3">
      <c r="B548" s="43" t="s">
        <v>612</v>
      </c>
      <c r="C548" s="14" t="s">
        <v>4521</v>
      </c>
      <c r="D548" s="14" t="s">
        <v>4217</v>
      </c>
      <c r="E548" s="14" t="s">
        <v>4218</v>
      </c>
      <c r="F548" s="14" t="s">
        <v>4219</v>
      </c>
      <c r="G548" s="14" t="s">
        <v>6058</v>
      </c>
      <c r="H548" s="44" t="s">
        <v>3466</v>
      </c>
      <c r="I548" s="45">
        <v>0</v>
      </c>
      <c r="J548" s="14">
        <v>150000000</v>
      </c>
      <c r="K548" s="14" t="s">
        <v>3458</v>
      </c>
      <c r="L548" s="46" t="s">
        <v>3471</v>
      </c>
      <c r="M548" s="14" t="s">
        <v>12072</v>
      </c>
      <c r="N548" s="14" t="s">
        <v>3833</v>
      </c>
      <c r="O548" s="14" t="s">
        <v>3486</v>
      </c>
      <c r="P548" s="14" t="s">
        <v>12071</v>
      </c>
      <c r="Q548" s="44" t="s">
        <v>8224</v>
      </c>
      <c r="R548" s="44" t="s">
        <v>8203</v>
      </c>
      <c r="S548" s="14">
        <v>2</v>
      </c>
      <c r="T548" s="5">
        <v>343894</v>
      </c>
      <c r="U548" s="5">
        <f t="shared" si="24"/>
        <v>687788</v>
      </c>
      <c r="V548" s="47">
        <f t="shared" si="25"/>
        <v>770322.56</v>
      </c>
      <c r="W548" s="48"/>
      <c r="X548" s="49">
        <v>2017</v>
      </c>
      <c r="Y548" s="50" t="s">
        <v>4944</v>
      </c>
      <c r="Z548" s="51">
        <f t="shared" si="26"/>
        <v>1910.5222222222221</v>
      </c>
      <c r="AA548" s="16">
        <f t="shared" si="26"/>
        <v>2139.7848888888889</v>
      </c>
    </row>
    <row r="549" spans="2:27" ht="20.25" x14ac:dyDescent="0.3">
      <c r="B549" s="43" t="s">
        <v>613</v>
      </c>
      <c r="C549" s="14" t="s">
        <v>4521</v>
      </c>
      <c r="D549" s="14" t="s">
        <v>4241</v>
      </c>
      <c r="E549" s="14" t="s">
        <v>4245</v>
      </c>
      <c r="F549" s="14" t="s">
        <v>4225</v>
      </c>
      <c r="G549" s="14" t="s">
        <v>6059</v>
      </c>
      <c r="H549" s="44" t="s">
        <v>3466</v>
      </c>
      <c r="I549" s="45">
        <v>0</v>
      </c>
      <c r="J549" s="14">
        <v>150000000</v>
      </c>
      <c r="K549" s="14" t="s">
        <v>3458</v>
      </c>
      <c r="L549" s="46" t="s">
        <v>3471</v>
      </c>
      <c r="M549" s="14" t="s">
        <v>12072</v>
      </c>
      <c r="N549" s="14" t="s">
        <v>3833</v>
      </c>
      <c r="O549" s="14" t="s">
        <v>3486</v>
      </c>
      <c r="P549" s="14" t="s">
        <v>12071</v>
      </c>
      <c r="Q549" s="44" t="s">
        <v>8224</v>
      </c>
      <c r="R549" s="44" t="s">
        <v>8203</v>
      </c>
      <c r="S549" s="14">
        <v>2</v>
      </c>
      <c r="T549" s="5">
        <v>110934</v>
      </c>
      <c r="U549" s="5">
        <f t="shared" si="24"/>
        <v>221868</v>
      </c>
      <c r="V549" s="47">
        <f t="shared" si="25"/>
        <v>248492.16000000003</v>
      </c>
      <c r="W549" s="48"/>
      <c r="X549" s="49">
        <v>2017</v>
      </c>
      <c r="Y549" s="50" t="s">
        <v>4944</v>
      </c>
      <c r="Z549" s="51">
        <f t="shared" si="26"/>
        <v>616.29999999999995</v>
      </c>
      <c r="AA549" s="16">
        <f t="shared" si="26"/>
        <v>690.25600000000009</v>
      </c>
    </row>
    <row r="550" spans="2:27" ht="20.25" x14ac:dyDescent="0.3">
      <c r="B550" s="43" t="s">
        <v>614</v>
      </c>
      <c r="C550" s="14" t="s">
        <v>4521</v>
      </c>
      <c r="D550" s="14" t="s">
        <v>4238</v>
      </c>
      <c r="E550" s="14" t="s">
        <v>4239</v>
      </c>
      <c r="F550" s="14" t="s">
        <v>4225</v>
      </c>
      <c r="G550" s="14" t="s">
        <v>6060</v>
      </c>
      <c r="H550" s="44" t="s">
        <v>3466</v>
      </c>
      <c r="I550" s="45">
        <v>0</v>
      </c>
      <c r="J550" s="14">
        <v>150000000</v>
      </c>
      <c r="K550" s="14" t="s">
        <v>3458</v>
      </c>
      <c r="L550" s="46" t="s">
        <v>3471</v>
      </c>
      <c r="M550" s="14" t="s">
        <v>12072</v>
      </c>
      <c r="N550" s="14" t="s">
        <v>3833</v>
      </c>
      <c r="O550" s="14" t="s">
        <v>3486</v>
      </c>
      <c r="P550" s="14" t="s">
        <v>12071</v>
      </c>
      <c r="Q550" s="44" t="s">
        <v>8224</v>
      </c>
      <c r="R550" s="44" t="s">
        <v>8203</v>
      </c>
      <c r="S550" s="14">
        <v>4</v>
      </c>
      <c r="T550" s="5">
        <v>29582</v>
      </c>
      <c r="U550" s="5">
        <f t="shared" si="24"/>
        <v>118328</v>
      </c>
      <c r="V550" s="47">
        <f t="shared" si="25"/>
        <v>132527.36000000002</v>
      </c>
      <c r="W550" s="48"/>
      <c r="X550" s="49">
        <v>2017</v>
      </c>
      <c r="Y550" s="50" t="s">
        <v>4944</v>
      </c>
      <c r="Z550" s="51">
        <f t="shared" si="26"/>
        <v>328.68888888888887</v>
      </c>
      <c r="AA550" s="16">
        <f t="shared" si="26"/>
        <v>368.13155555555562</v>
      </c>
    </row>
    <row r="551" spans="2:27" ht="20.25" x14ac:dyDescent="0.3">
      <c r="B551" s="43" t="s">
        <v>615</v>
      </c>
      <c r="C551" s="14" t="s">
        <v>4521</v>
      </c>
      <c r="D551" s="14" t="s">
        <v>4238</v>
      </c>
      <c r="E551" s="14" t="s">
        <v>4239</v>
      </c>
      <c r="F551" s="14" t="s">
        <v>4225</v>
      </c>
      <c r="G551" s="14" t="s">
        <v>6061</v>
      </c>
      <c r="H551" s="44" t="s">
        <v>3466</v>
      </c>
      <c r="I551" s="45">
        <v>0</v>
      </c>
      <c r="J551" s="14">
        <v>150000000</v>
      </c>
      <c r="K551" s="14" t="s">
        <v>3458</v>
      </c>
      <c r="L551" s="46" t="s">
        <v>3471</v>
      </c>
      <c r="M551" s="14" t="s">
        <v>12072</v>
      </c>
      <c r="N551" s="14" t="s">
        <v>3833</v>
      </c>
      <c r="O551" s="14" t="s">
        <v>3486</v>
      </c>
      <c r="P551" s="14" t="s">
        <v>12071</v>
      </c>
      <c r="Q551" s="44" t="s">
        <v>8224</v>
      </c>
      <c r="R551" s="44" t="s">
        <v>8203</v>
      </c>
      <c r="S551" s="14">
        <v>4</v>
      </c>
      <c r="T551" s="5">
        <v>5547</v>
      </c>
      <c r="U551" s="5">
        <f t="shared" si="24"/>
        <v>22188</v>
      </c>
      <c r="V551" s="47">
        <f t="shared" si="25"/>
        <v>24850.560000000001</v>
      </c>
      <c r="W551" s="48"/>
      <c r="X551" s="49">
        <v>2017</v>
      </c>
      <c r="Y551" s="50" t="s">
        <v>4944</v>
      </c>
      <c r="Z551" s="51">
        <f t="shared" si="26"/>
        <v>61.633333333333333</v>
      </c>
      <c r="AA551" s="16">
        <f t="shared" si="26"/>
        <v>69.029333333333341</v>
      </c>
    </row>
    <row r="552" spans="2:27" ht="20.25" x14ac:dyDescent="0.3">
      <c r="B552" s="43" t="s">
        <v>616</v>
      </c>
      <c r="C552" s="14" t="s">
        <v>4521</v>
      </c>
      <c r="D552" s="14" t="s">
        <v>4378</v>
      </c>
      <c r="E552" s="14" t="s">
        <v>4237</v>
      </c>
      <c r="F552" s="14" t="s">
        <v>4379</v>
      </c>
      <c r="G552" s="14" t="s">
        <v>6062</v>
      </c>
      <c r="H552" s="44" t="s">
        <v>3466</v>
      </c>
      <c r="I552" s="45">
        <v>0</v>
      </c>
      <c r="J552" s="14">
        <v>150000000</v>
      </c>
      <c r="K552" s="14" t="s">
        <v>3458</v>
      </c>
      <c r="L552" s="46" t="s">
        <v>3471</v>
      </c>
      <c r="M552" s="14" t="s">
        <v>12072</v>
      </c>
      <c r="N552" s="14" t="s">
        <v>3833</v>
      </c>
      <c r="O552" s="14" t="s">
        <v>3486</v>
      </c>
      <c r="P552" s="14" t="s">
        <v>12071</v>
      </c>
      <c r="Q552" s="44" t="s">
        <v>8224</v>
      </c>
      <c r="R552" s="44" t="s">
        <v>8203</v>
      </c>
      <c r="S552" s="14">
        <v>1</v>
      </c>
      <c r="T552" s="5">
        <v>526934</v>
      </c>
      <c r="U552" s="5">
        <f t="shared" si="24"/>
        <v>526934</v>
      </c>
      <c r="V552" s="47">
        <f t="shared" si="25"/>
        <v>590166.08000000007</v>
      </c>
      <c r="W552" s="48"/>
      <c r="X552" s="49">
        <v>2017</v>
      </c>
      <c r="Y552" s="50" t="s">
        <v>4944</v>
      </c>
      <c r="Z552" s="51">
        <f t="shared" si="26"/>
        <v>1463.7055555555555</v>
      </c>
      <c r="AA552" s="16">
        <f t="shared" si="26"/>
        <v>1639.3502222222223</v>
      </c>
    </row>
    <row r="553" spans="2:27" ht="20.25" x14ac:dyDescent="0.3">
      <c r="B553" s="43" t="s">
        <v>617</v>
      </c>
      <c r="C553" s="14" t="s">
        <v>4521</v>
      </c>
      <c r="D553" s="14" t="s">
        <v>4238</v>
      </c>
      <c r="E553" s="14" t="s">
        <v>4239</v>
      </c>
      <c r="F553" s="14" t="s">
        <v>4225</v>
      </c>
      <c r="G553" s="14" t="s">
        <v>6063</v>
      </c>
      <c r="H553" s="44" t="s">
        <v>3466</v>
      </c>
      <c r="I553" s="45">
        <v>0</v>
      </c>
      <c r="J553" s="14">
        <v>150000000</v>
      </c>
      <c r="K553" s="14" t="s">
        <v>3458</v>
      </c>
      <c r="L553" s="46" t="s">
        <v>3471</v>
      </c>
      <c r="M553" s="14" t="s">
        <v>12072</v>
      </c>
      <c r="N553" s="14" t="s">
        <v>3833</v>
      </c>
      <c r="O553" s="14" t="s">
        <v>3486</v>
      </c>
      <c r="P553" s="14" t="s">
        <v>12071</v>
      </c>
      <c r="Q553" s="44" t="s">
        <v>8224</v>
      </c>
      <c r="R553" s="44" t="s">
        <v>8203</v>
      </c>
      <c r="S553" s="14">
        <v>4</v>
      </c>
      <c r="T553" s="5">
        <v>9045</v>
      </c>
      <c r="U553" s="5">
        <f t="shared" si="24"/>
        <v>36180</v>
      </c>
      <c r="V553" s="47">
        <f t="shared" si="25"/>
        <v>40521.600000000006</v>
      </c>
      <c r="W553" s="48"/>
      <c r="X553" s="49">
        <v>2017</v>
      </c>
      <c r="Y553" s="50" t="s">
        <v>4944</v>
      </c>
      <c r="Z553" s="51">
        <f t="shared" si="26"/>
        <v>100.5</v>
      </c>
      <c r="AA553" s="16">
        <f t="shared" si="26"/>
        <v>112.56000000000002</v>
      </c>
    </row>
    <row r="554" spans="2:27" ht="20.25" x14ac:dyDescent="0.3">
      <c r="B554" s="43" t="s">
        <v>618</v>
      </c>
      <c r="C554" s="14" t="s">
        <v>4521</v>
      </c>
      <c r="D554" s="14" t="s">
        <v>4217</v>
      </c>
      <c r="E554" s="14" t="s">
        <v>4218</v>
      </c>
      <c r="F554" s="14" t="s">
        <v>4219</v>
      </c>
      <c r="G554" s="14" t="s">
        <v>6064</v>
      </c>
      <c r="H554" s="44" t="s">
        <v>3466</v>
      </c>
      <c r="I554" s="45">
        <v>0</v>
      </c>
      <c r="J554" s="14">
        <v>150000000</v>
      </c>
      <c r="K554" s="14" t="s">
        <v>3458</v>
      </c>
      <c r="L554" s="46" t="s">
        <v>3471</v>
      </c>
      <c r="M554" s="14" t="s">
        <v>12072</v>
      </c>
      <c r="N554" s="14" t="s">
        <v>3833</v>
      </c>
      <c r="O554" s="14" t="s">
        <v>3486</v>
      </c>
      <c r="P554" s="14" t="s">
        <v>12071</v>
      </c>
      <c r="Q554" s="44" t="s">
        <v>8224</v>
      </c>
      <c r="R554" s="44" t="s">
        <v>8203</v>
      </c>
      <c r="S554" s="14">
        <v>1</v>
      </c>
      <c r="T554" s="5">
        <v>343894</v>
      </c>
      <c r="U554" s="5">
        <f t="shared" si="24"/>
        <v>343894</v>
      </c>
      <c r="V554" s="47">
        <f t="shared" si="25"/>
        <v>385161.28</v>
      </c>
      <c r="W554" s="48"/>
      <c r="X554" s="49">
        <v>2017</v>
      </c>
      <c r="Y554" s="50" t="s">
        <v>4944</v>
      </c>
      <c r="Z554" s="51">
        <f t="shared" si="26"/>
        <v>955.26111111111106</v>
      </c>
      <c r="AA554" s="16">
        <f t="shared" si="26"/>
        <v>1069.8924444444444</v>
      </c>
    </row>
    <row r="555" spans="2:27" ht="20.25" x14ac:dyDescent="0.3">
      <c r="B555" s="43" t="s">
        <v>619</v>
      </c>
      <c r="C555" s="14" t="s">
        <v>4521</v>
      </c>
      <c r="D555" s="14" t="s">
        <v>4217</v>
      </c>
      <c r="E555" s="14" t="s">
        <v>4218</v>
      </c>
      <c r="F555" s="14" t="s">
        <v>4219</v>
      </c>
      <c r="G555" s="14" t="s">
        <v>6065</v>
      </c>
      <c r="H555" s="44" t="s">
        <v>3466</v>
      </c>
      <c r="I555" s="45">
        <v>0</v>
      </c>
      <c r="J555" s="14">
        <v>150000000</v>
      </c>
      <c r="K555" s="14" t="s">
        <v>3458</v>
      </c>
      <c r="L555" s="46" t="s">
        <v>3471</v>
      </c>
      <c r="M555" s="14" t="s">
        <v>12072</v>
      </c>
      <c r="N555" s="14" t="s">
        <v>3833</v>
      </c>
      <c r="O555" s="14" t="s">
        <v>3486</v>
      </c>
      <c r="P555" s="14" t="s">
        <v>12071</v>
      </c>
      <c r="Q555" s="44" t="s">
        <v>8224</v>
      </c>
      <c r="R555" s="44" t="s">
        <v>8203</v>
      </c>
      <c r="S555" s="14">
        <v>1</v>
      </c>
      <c r="T555" s="5">
        <v>343894</v>
      </c>
      <c r="U555" s="5">
        <f t="shared" si="24"/>
        <v>343894</v>
      </c>
      <c r="V555" s="47">
        <f t="shared" si="25"/>
        <v>385161.28</v>
      </c>
      <c r="W555" s="48"/>
      <c r="X555" s="49">
        <v>2017</v>
      </c>
      <c r="Y555" s="50" t="s">
        <v>4944</v>
      </c>
      <c r="Z555" s="51">
        <f t="shared" si="26"/>
        <v>955.26111111111106</v>
      </c>
      <c r="AA555" s="16">
        <f t="shared" si="26"/>
        <v>1069.8924444444444</v>
      </c>
    </row>
    <row r="556" spans="2:27" ht="20.25" x14ac:dyDescent="0.3">
      <c r="B556" s="43" t="s">
        <v>620</v>
      </c>
      <c r="C556" s="14" t="s">
        <v>4521</v>
      </c>
      <c r="D556" s="14" t="s">
        <v>4236</v>
      </c>
      <c r="E556" s="14" t="s">
        <v>4237</v>
      </c>
      <c r="F556" s="14" t="s">
        <v>4225</v>
      </c>
      <c r="G556" s="14" t="s">
        <v>6066</v>
      </c>
      <c r="H556" s="44" t="s">
        <v>3466</v>
      </c>
      <c r="I556" s="45">
        <v>0</v>
      </c>
      <c r="J556" s="14">
        <v>150000000</v>
      </c>
      <c r="K556" s="14" t="s">
        <v>3458</v>
      </c>
      <c r="L556" s="46" t="s">
        <v>3471</v>
      </c>
      <c r="M556" s="14" t="s">
        <v>12072</v>
      </c>
      <c r="N556" s="14" t="s">
        <v>3833</v>
      </c>
      <c r="O556" s="14" t="s">
        <v>3486</v>
      </c>
      <c r="P556" s="14" t="s">
        <v>12071</v>
      </c>
      <c r="Q556" s="44" t="s">
        <v>8224</v>
      </c>
      <c r="R556" s="44" t="s">
        <v>8203</v>
      </c>
      <c r="S556" s="14">
        <v>1</v>
      </c>
      <c r="T556" s="5">
        <v>153458</v>
      </c>
      <c r="U556" s="5">
        <f t="shared" si="24"/>
        <v>153458</v>
      </c>
      <c r="V556" s="47">
        <f t="shared" si="25"/>
        <v>171872.96000000002</v>
      </c>
      <c r="W556" s="48"/>
      <c r="X556" s="49">
        <v>2017</v>
      </c>
      <c r="Y556" s="50" t="s">
        <v>4944</v>
      </c>
      <c r="Z556" s="51">
        <f t="shared" si="26"/>
        <v>426.27222222222224</v>
      </c>
      <c r="AA556" s="16">
        <f t="shared" si="26"/>
        <v>477.42488888888897</v>
      </c>
    </row>
    <row r="557" spans="2:27" ht="20.25" x14ac:dyDescent="0.3">
      <c r="B557" s="43" t="s">
        <v>621</v>
      </c>
      <c r="C557" s="14" t="s">
        <v>4521</v>
      </c>
      <c r="D557" s="14" t="s">
        <v>4375</v>
      </c>
      <c r="E557" s="14" t="s">
        <v>4376</v>
      </c>
      <c r="F557" s="14" t="s">
        <v>4377</v>
      </c>
      <c r="G557" s="14" t="s">
        <v>6067</v>
      </c>
      <c r="H557" s="44" t="s">
        <v>3466</v>
      </c>
      <c r="I557" s="45">
        <v>0</v>
      </c>
      <c r="J557" s="14">
        <v>150000000</v>
      </c>
      <c r="K557" s="14" t="s">
        <v>3458</v>
      </c>
      <c r="L557" s="46" t="s">
        <v>3471</v>
      </c>
      <c r="M557" s="14" t="s">
        <v>12072</v>
      </c>
      <c r="N557" s="14" t="s">
        <v>3833</v>
      </c>
      <c r="O557" s="14" t="s">
        <v>3486</v>
      </c>
      <c r="P557" s="14" t="s">
        <v>12071</v>
      </c>
      <c r="Q557" s="44" t="s">
        <v>8224</v>
      </c>
      <c r="R557" s="44" t="s">
        <v>8203</v>
      </c>
      <c r="S557" s="14">
        <v>1</v>
      </c>
      <c r="T557" s="5">
        <v>79502</v>
      </c>
      <c r="U557" s="5">
        <f t="shared" si="24"/>
        <v>79502</v>
      </c>
      <c r="V557" s="47">
        <f t="shared" si="25"/>
        <v>89042.240000000005</v>
      </c>
      <c r="W557" s="48"/>
      <c r="X557" s="49">
        <v>2017</v>
      </c>
      <c r="Y557" s="50" t="s">
        <v>4944</v>
      </c>
      <c r="Z557" s="51">
        <f t="shared" si="26"/>
        <v>220.8388888888889</v>
      </c>
      <c r="AA557" s="16">
        <f t="shared" si="26"/>
        <v>247.33955555555556</v>
      </c>
    </row>
    <row r="558" spans="2:27" ht="20.25" x14ac:dyDescent="0.3">
      <c r="B558" s="43" t="s">
        <v>622</v>
      </c>
      <c r="C558" s="14" t="s">
        <v>4521</v>
      </c>
      <c r="D558" s="14" t="s">
        <v>4238</v>
      </c>
      <c r="E558" s="14" t="s">
        <v>4239</v>
      </c>
      <c r="F558" s="14" t="s">
        <v>4225</v>
      </c>
      <c r="G558" s="14" t="s">
        <v>6068</v>
      </c>
      <c r="H558" s="44" t="s">
        <v>3466</v>
      </c>
      <c r="I558" s="45">
        <v>0</v>
      </c>
      <c r="J558" s="14">
        <v>150000000</v>
      </c>
      <c r="K558" s="14" t="s">
        <v>3458</v>
      </c>
      <c r="L558" s="46" t="s">
        <v>3471</v>
      </c>
      <c r="M558" s="14" t="s">
        <v>12072</v>
      </c>
      <c r="N558" s="14" t="s">
        <v>3833</v>
      </c>
      <c r="O558" s="14" t="s">
        <v>3486</v>
      </c>
      <c r="P558" s="14" t="s">
        <v>12071</v>
      </c>
      <c r="Q558" s="44" t="s">
        <v>8224</v>
      </c>
      <c r="R558" s="44" t="s">
        <v>8203</v>
      </c>
      <c r="S558" s="14">
        <v>4</v>
      </c>
      <c r="T558" s="5">
        <v>13867</v>
      </c>
      <c r="U558" s="5">
        <f t="shared" si="24"/>
        <v>55468</v>
      </c>
      <c r="V558" s="47">
        <f t="shared" si="25"/>
        <v>62124.160000000003</v>
      </c>
      <c r="W558" s="48"/>
      <c r="X558" s="49">
        <v>2017</v>
      </c>
      <c r="Y558" s="50" t="s">
        <v>4944</v>
      </c>
      <c r="Z558" s="51">
        <f t="shared" si="26"/>
        <v>154.07777777777778</v>
      </c>
      <c r="AA558" s="16">
        <f t="shared" si="26"/>
        <v>172.56711111111113</v>
      </c>
    </row>
    <row r="559" spans="2:27" ht="20.25" x14ac:dyDescent="0.3">
      <c r="B559" s="43" t="s">
        <v>623</v>
      </c>
      <c r="C559" s="14" t="s">
        <v>4521</v>
      </c>
      <c r="D559" s="14" t="s">
        <v>4380</v>
      </c>
      <c r="E559" s="14" t="s">
        <v>4381</v>
      </c>
      <c r="F559" s="14" t="s">
        <v>4382</v>
      </c>
      <c r="G559" s="14" t="s">
        <v>6069</v>
      </c>
      <c r="H559" s="44" t="s">
        <v>3466</v>
      </c>
      <c r="I559" s="45">
        <v>0</v>
      </c>
      <c r="J559" s="14">
        <v>150000000</v>
      </c>
      <c r="K559" s="14" t="s">
        <v>3458</v>
      </c>
      <c r="L559" s="46" t="s">
        <v>3471</v>
      </c>
      <c r="M559" s="14" t="s">
        <v>12072</v>
      </c>
      <c r="N559" s="14" t="s">
        <v>3833</v>
      </c>
      <c r="O559" s="14" t="s">
        <v>3486</v>
      </c>
      <c r="P559" s="14" t="s">
        <v>12071</v>
      </c>
      <c r="Q559" s="44" t="s">
        <v>8224</v>
      </c>
      <c r="R559" s="44" t="s">
        <v>8203</v>
      </c>
      <c r="S559" s="14">
        <v>24</v>
      </c>
      <c r="T559" s="5">
        <v>12388</v>
      </c>
      <c r="U559" s="5">
        <f t="shared" si="24"/>
        <v>297312</v>
      </c>
      <c r="V559" s="47">
        <f t="shared" si="25"/>
        <v>332989.44000000006</v>
      </c>
      <c r="W559" s="48"/>
      <c r="X559" s="49">
        <v>2017</v>
      </c>
      <c r="Y559" s="50" t="s">
        <v>4944</v>
      </c>
      <c r="Z559" s="51">
        <f t="shared" si="26"/>
        <v>825.86666666666667</v>
      </c>
      <c r="AA559" s="16">
        <f t="shared" si="26"/>
        <v>924.97066666666683</v>
      </c>
    </row>
    <row r="560" spans="2:27" ht="20.25" x14ac:dyDescent="0.3">
      <c r="B560" s="43" t="s">
        <v>624</v>
      </c>
      <c r="C560" s="14" t="s">
        <v>4521</v>
      </c>
      <c r="D560" s="14" t="s">
        <v>4383</v>
      </c>
      <c r="E560" s="14" t="s">
        <v>4365</v>
      </c>
      <c r="F560" s="14" t="s">
        <v>4384</v>
      </c>
      <c r="G560" s="14" t="s">
        <v>6070</v>
      </c>
      <c r="H560" s="44" t="s">
        <v>3466</v>
      </c>
      <c r="I560" s="45">
        <v>0</v>
      </c>
      <c r="J560" s="14">
        <v>150000000</v>
      </c>
      <c r="K560" s="14" t="s">
        <v>3458</v>
      </c>
      <c r="L560" s="46" t="s">
        <v>3471</v>
      </c>
      <c r="M560" s="14" t="s">
        <v>12072</v>
      </c>
      <c r="N560" s="14" t="s">
        <v>3833</v>
      </c>
      <c r="O560" s="14" t="s">
        <v>3486</v>
      </c>
      <c r="P560" s="14" t="s">
        <v>12071</v>
      </c>
      <c r="Q560" s="44" t="s">
        <v>8224</v>
      </c>
      <c r="R560" s="44" t="s">
        <v>8203</v>
      </c>
      <c r="S560" s="14">
        <v>4</v>
      </c>
      <c r="T560" s="5">
        <v>28658</v>
      </c>
      <c r="U560" s="5">
        <f t="shared" si="24"/>
        <v>114632</v>
      </c>
      <c r="V560" s="47">
        <f t="shared" si="25"/>
        <v>128387.84000000001</v>
      </c>
      <c r="W560" s="48"/>
      <c r="X560" s="49">
        <v>2017</v>
      </c>
      <c r="Y560" s="50" t="s">
        <v>4944</v>
      </c>
      <c r="Z560" s="51">
        <f t="shared" si="26"/>
        <v>318.42222222222222</v>
      </c>
      <c r="AA560" s="16">
        <f t="shared" si="26"/>
        <v>356.63288888888894</v>
      </c>
    </row>
    <row r="561" spans="2:27" ht="20.25" x14ac:dyDescent="0.3">
      <c r="B561" s="43" t="s">
        <v>625</v>
      </c>
      <c r="C561" s="14" t="s">
        <v>4521</v>
      </c>
      <c r="D561" s="14" t="s">
        <v>4385</v>
      </c>
      <c r="E561" s="14" t="s">
        <v>4386</v>
      </c>
      <c r="F561" s="14" t="s">
        <v>4387</v>
      </c>
      <c r="G561" s="14" t="s">
        <v>6071</v>
      </c>
      <c r="H561" s="44" t="s">
        <v>3466</v>
      </c>
      <c r="I561" s="45">
        <v>0</v>
      </c>
      <c r="J561" s="14">
        <v>150000000</v>
      </c>
      <c r="K561" s="14" t="s">
        <v>3458</v>
      </c>
      <c r="L561" s="46" t="s">
        <v>3471</v>
      </c>
      <c r="M561" s="14" t="s">
        <v>12072</v>
      </c>
      <c r="N561" s="14" t="s">
        <v>3833</v>
      </c>
      <c r="O561" s="14" t="s">
        <v>3486</v>
      </c>
      <c r="P561" s="14" t="s">
        <v>12071</v>
      </c>
      <c r="Q561" s="44" t="s">
        <v>8224</v>
      </c>
      <c r="R561" s="44" t="s">
        <v>8203</v>
      </c>
      <c r="S561" s="14">
        <v>4</v>
      </c>
      <c r="T561" s="5">
        <v>28658</v>
      </c>
      <c r="U561" s="5">
        <f t="shared" si="24"/>
        <v>114632</v>
      </c>
      <c r="V561" s="47">
        <f t="shared" si="25"/>
        <v>128387.84000000001</v>
      </c>
      <c r="W561" s="48"/>
      <c r="X561" s="49">
        <v>2017</v>
      </c>
      <c r="Y561" s="50" t="s">
        <v>4944</v>
      </c>
      <c r="Z561" s="51">
        <f t="shared" si="26"/>
        <v>318.42222222222222</v>
      </c>
      <c r="AA561" s="16">
        <f t="shared" si="26"/>
        <v>356.63288888888894</v>
      </c>
    </row>
    <row r="562" spans="2:27" ht="20.25" x14ac:dyDescent="0.3">
      <c r="B562" s="43" t="s">
        <v>626</v>
      </c>
      <c r="C562" s="14" t="s">
        <v>4521</v>
      </c>
      <c r="D562" s="14" t="s">
        <v>4388</v>
      </c>
      <c r="E562" s="14" t="s">
        <v>4389</v>
      </c>
      <c r="F562" s="14" t="s">
        <v>4390</v>
      </c>
      <c r="G562" s="14" t="s">
        <v>6072</v>
      </c>
      <c r="H562" s="44" t="s">
        <v>3466</v>
      </c>
      <c r="I562" s="45">
        <v>0</v>
      </c>
      <c r="J562" s="14">
        <v>150000000</v>
      </c>
      <c r="K562" s="14" t="s">
        <v>3458</v>
      </c>
      <c r="L562" s="46" t="s">
        <v>3471</v>
      </c>
      <c r="M562" s="14" t="s">
        <v>12072</v>
      </c>
      <c r="N562" s="14" t="s">
        <v>3833</v>
      </c>
      <c r="O562" s="14" t="s">
        <v>3486</v>
      </c>
      <c r="P562" s="14" t="s">
        <v>12071</v>
      </c>
      <c r="Q562" s="44" t="s">
        <v>8224</v>
      </c>
      <c r="R562" s="44" t="s">
        <v>8203</v>
      </c>
      <c r="S562" s="14">
        <v>2</v>
      </c>
      <c r="T562" s="5">
        <v>35679</v>
      </c>
      <c r="U562" s="5">
        <f t="shared" si="24"/>
        <v>71358</v>
      </c>
      <c r="V562" s="47">
        <f t="shared" si="25"/>
        <v>79920.960000000006</v>
      </c>
      <c r="W562" s="48"/>
      <c r="X562" s="49">
        <v>2017</v>
      </c>
      <c r="Y562" s="50" t="s">
        <v>4944</v>
      </c>
      <c r="Z562" s="51">
        <f t="shared" si="26"/>
        <v>198.21666666666667</v>
      </c>
      <c r="AA562" s="16">
        <f t="shared" si="26"/>
        <v>222.0026666666667</v>
      </c>
    </row>
    <row r="563" spans="2:27" ht="20.25" x14ac:dyDescent="0.3">
      <c r="B563" s="43" t="s">
        <v>627</v>
      </c>
      <c r="C563" s="14" t="s">
        <v>4521</v>
      </c>
      <c r="D563" s="14" t="s">
        <v>4380</v>
      </c>
      <c r="E563" s="14" t="s">
        <v>4381</v>
      </c>
      <c r="F563" s="14" t="s">
        <v>4382</v>
      </c>
      <c r="G563" s="14" t="s">
        <v>6073</v>
      </c>
      <c r="H563" s="44" t="s">
        <v>3466</v>
      </c>
      <c r="I563" s="45">
        <v>0</v>
      </c>
      <c r="J563" s="14">
        <v>150000000</v>
      </c>
      <c r="K563" s="14" t="s">
        <v>3458</v>
      </c>
      <c r="L563" s="46" t="s">
        <v>3471</v>
      </c>
      <c r="M563" s="14" t="s">
        <v>12072</v>
      </c>
      <c r="N563" s="14" t="s">
        <v>3833</v>
      </c>
      <c r="O563" s="14" t="s">
        <v>3486</v>
      </c>
      <c r="P563" s="14" t="s">
        <v>12071</v>
      </c>
      <c r="Q563" s="44" t="s">
        <v>8224</v>
      </c>
      <c r="R563" s="44" t="s">
        <v>8203</v>
      </c>
      <c r="S563" s="14">
        <v>2</v>
      </c>
      <c r="T563" s="5">
        <v>12388</v>
      </c>
      <c r="U563" s="5">
        <f t="shared" si="24"/>
        <v>24776</v>
      </c>
      <c r="V563" s="47">
        <f t="shared" si="25"/>
        <v>27749.120000000003</v>
      </c>
      <c r="W563" s="48"/>
      <c r="X563" s="49">
        <v>2017</v>
      </c>
      <c r="Y563" s="50" t="s">
        <v>4944</v>
      </c>
      <c r="Z563" s="51">
        <f t="shared" si="26"/>
        <v>68.822222222222223</v>
      </c>
      <c r="AA563" s="16">
        <f t="shared" si="26"/>
        <v>77.080888888888893</v>
      </c>
    </row>
    <row r="564" spans="2:27" ht="20.25" x14ac:dyDescent="0.3">
      <c r="B564" s="43" t="s">
        <v>628</v>
      </c>
      <c r="C564" s="14" t="s">
        <v>4521</v>
      </c>
      <c r="D564" s="14" t="s">
        <v>4391</v>
      </c>
      <c r="E564" s="14" t="s">
        <v>4392</v>
      </c>
      <c r="F564" s="14" t="s">
        <v>4393</v>
      </c>
      <c r="G564" s="14" t="s">
        <v>6074</v>
      </c>
      <c r="H564" s="44" t="s">
        <v>3466</v>
      </c>
      <c r="I564" s="45">
        <v>0</v>
      </c>
      <c r="J564" s="14">
        <v>150000000</v>
      </c>
      <c r="K564" s="14" t="s">
        <v>3458</v>
      </c>
      <c r="L564" s="46" t="s">
        <v>3471</v>
      </c>
      <c r="M564" s="14" t="s">
        <v>12072</v>
      </c>
      <c r="N564" s="14" t="s">
        <v>3833</v>
      </c>
      <c r="O564" s="14" t="s">
        <v>3486</v>
      </c>
      <c r="P564" s="14" t="s">
        <v>12071</v>
      </c>
      <c r="Q564" s="44" t="s">
        <v>8224</v>
      </c>
      <c r="R564" s="44" t="s">
        <v>8203</v>
      </c>
      <c r="S564" s="14">
        <v>2</v>
      </c>
      <c r="T564" s="5">
        <v>28658</v>
      </c>
      <c r="U564" s="5">
        <f t="shared" si="24"/>
        <v>57316</v>
      </c>
      <c r="V564" s="47">
        <f t="shared" si="25"/>
        <v>64193.920000000006</v>
      </c>
      <c r="W564" s="48"/>
      <c r="X564" s="49">
        <v>2017</v>
      </c>
      <c r="Y564" s="50" t="s">
        <v>4944</v>
      </c>
      <c r="Z564" s="51">
        <f t="shared" si="26"/>
        <v>159.21111111111111</v>
      </c>
      <c r="AA564" s="16">
        <f t="shared" si="26"/>
        <v>178.31644444444447</v>
      </c>
    </row>
    <row r="565" spans="2:27" ht="20.25" x14ac:dyDescent="0.3">
      <c r="B565" s="43" t="s">
        <v>629</v>
      </c>
      <c r="C565" s="14" t="s">
        <v>4521</v>
      </c>
      <c r="D565" s="14" t="s">
        <v>4394</v>
      </c>
      <c r="E565" s="14" t="s">
        <v>4395</v>
      </c>
      <c r="F565" s="14" t="s">
        <v>4396</v>
      </c>
      <c r="G565" s="14" t="s">
        <v>6075</v>
      </c>
      <c r="H565" s="44" t="s">
        <v>3466</v>
      </c>
      <c r="I565" s="45">
        <v>0</v>
      </c>
      <c r="J565" s="14">
        <v>150000000</v>
      </c>
      <c r="K565" s="14" t="s">
        <v>3458</v>
      </c>
      <c r="L565" s="46" t="s">
        <v>3471</v>
      </c>
      <c r="M565" s="14" t="s">
        <v>12072</v>
      </c>
      <c r="N565" s="14" t="s">
        <v>3833</v>
      </c>
      <c r="O565" s="14" t="s">
        <v>3486</v>
      </c>
      <c r="P565" s="14" t="s">
        <v>12071</v>
      </c>
      <c r="Q565" s="44" t="s">
        <v>8224</v>
      </c>
      <c r="R565" s="44" t="s">
        <v>8203</v>
      </c>
      <c r="S565" s="14">
        <v>2</v>
      </c>
      <c r="T565" s="5">
        <v>35686</v>
      </c>
      <c r="U565" s="5">
        <f t="shared" si="24"/>
        <v>71372</v>
      </c>
      <c r="V565" s="47">
        <f t="shared" si="25"/>
        <v>79936.640000000014</v>
      </c>
      <c r="W565" s="48"/>
      <c r="X565" s="49">
        <v>2017</v>
      </c>
      <c r="Y565" s="50" t="s">
        <v>4944</v>
      </c>
      <c r="Z565" s="51">
        <f t="shared" si="26"/>
        <v>198.25555555555556</v>
      </c>
      <c r="AA565" s="16">
        <f t="shared" si="26"/>
        <v>222.04622222222227</v>
      </c>
    </row>
    <row r="566" spans="2:27" ht="20.25" x14ac:dyDescent="0.3">
      <c r="B566" s="43" t="s">
        <v>630</v>
      </c>
      <c r="C566" s="14" t="s">
        <v>4521</v>
      </c>
      <c r="D566" s="14" t="s">
        <v>4380</v>
      </c>
      <c r="E566" s="14" t="s">
        <v>4381</v>
      </c>
      <c r="F566" s="14" t="s">
        <v>4382</v>
      </c>
      <c r="G566" s="14" t="s">
        <v>6076</v>
      </c>
      <c r="H566" s="44" t="s">
        <v>3466</v>
      </c>
      <c r="I566" s="45">
        <v>0</v>
      </c>
      <c r="J566" s="14">
        <v>150000000</v>
      </c>
      <c r="K566" s="14" t="s">
        <v>3458</v>
      </c>
      <c r="L566" s="46" t="s">
        <v>3471</v>
      </c>
      <c r="M566" s="14" t="s">
        <v>12072</v>
      </c>
      <c r="N566" s="14" t="s">
        <v>3833</v>
      </c>
      <c r="O566" s="14" t="s">
        <v>3486</v>
      </c>
      <c r="P566" s="14" t="s">
        <v>12071</v>
      </c>
      <c r="Q566" s="44" t="s">
        <v>8224</v>
      </c>
      <c r="R566" s="44" t="s">
        <v>8203</v>
      </c>
      <c r="S566" s="14">
        <v>8</v>
      </c>
      <c r="T566" s="5">
        <v>19783</v>
      </c>
      <c r="U566" s="5">
        <f t="shared" si="24"/>
        <v>158264</v>
      </c>
      <c r="V566" s="47">
        <f t="shared" si="25"/>
        <v>177255.68000000002</v>
      </c>
      <c r="W566" s="48"/>
      <c r="X566" s="49">
        <v>2017</v>
      </c>
      <c r="Y566" s="50" t="s">
        <v>4944</v>
      </c>
      <c r="Z566" s="51">
        <f t="shared" si="26"/>
        <v>439.62222222222221</v>
      </c>
      <c r="AA566" s="16">
        <f t="shared" si="26"/>
        <v>492.37688888888897</v>
      </c>
    </row>
    <row r="567" spans="2:27" ht="20.25" x14ac:dyDescent="0.3">
      <c r="B567" s="43" t="s">
        <v>631</v>
      </c>
      <c r="C567" s="14" t="s">
        <v>4521</v>
      </c>
      <c r="D567" s="14" t="s">
        <v>4397</v>
      </c>
      <c r="E567" s="14" t="s">
        <v>4365</v>
      </c>
      <c r="F567" s="14" t="s">
        <v>4398</v>
      </c>
      <c r="G567" s="14" t="s">
        <v>6077</v>
      </c>
      <c r="H567" s="44" t="s">
        <v>3466</v>
      </c>
      <c r="I567" s="45">
        <v>0</v>
      </c>
      <c r="J567" s="14">
        <v>150000000</v>
      </c>
      <c r="K567" s="14" t="s">
        <v>3458</v>
      </c>
      <c r="L567" s="46" t="s">
        <v>3471</v>
      </c>
      <c r="M567" s="14" t="s">
        <v>12072</v>
      </c>
      <c r="N567" s="14" t="s">
        <v>3833</v>
      </c>
      <c r="O567" s="14" t="s">
        <v>3486</v>
      </c>
      <c r="P567" s="14" t="s">
        <v>12071</v>
      </c>
      <c r="Q567" s="44" t="s">
        <v>8224</v>
      </c>
      <c r="R567" s="44" t="s">
        <v>8203</v>
      </c>
      <c r="S567" s="14">
        <v>2</v>
      </c>
      <c r="T567" s="5">
        <v>26984</v>
      </c>
      <c r="U567" s="5">
        <f t="shared" si="24"/>
        <v>53968</v>
      </c>
      <c r="V567" s="47">
        <f t="shared" si="25"/>
        <v>60444.160000000003</v>
      </c>
      <c r="W567" s="48"/>
      <c r="X567" s="49">
        <v>2017</v>
      </c>
      <c r="Y567" s="50" t="s">
        <v>4944</v>
      </c>
      <c r="Z567" s="51">
        <f t="shared" si="26"/>
        <v>149.9111111111111</v>
      </c>
      <c r="AA567" s="16">
        <f t="shared" si="26"/>
        <v>167.90044444444445</v>
      </c>
    </row>
    <row r="568" spans="2:27" ht="20.25" x14ac:dyDescent="0.3">
      <c r="B568" s="43" t="s">
        <v>632</v>
      </c>
      <c r="C568" s="14" t="s">
        <v>4521</v>
      </c>
      <c r="D568" s="14" t="s">
        <v>4399</v>
      </c>
      <c r="E568" s="14" t="s">
        <v>4362</v>
      </c>
      <c r="F568" s="14" t="s">
        <v>4400</v>
      </c>
      <c r="G568" s="14" t="s">
        <v>6078</v>
      </c>
      <c r="H568" s="44" t="s">
        <v>3466</v>
      </c>
      <c r="I568" s="45">
        <v>0</v>
      </c>
      <c r="J568" s="14">
        <v>150000000</v>
      </c>
      <c r="K568" s="14" t="s">
        <v>3458</v>
      </c>
      <c r="L568" s="46" t="s">
        <v>3471</v>
      </c>
      <c r="M568" s="14" t="s">
        <v>12072</v>
      </c>
      <c r="N568" s="14" t="s">
        <v>3833</v>
      </c>
      <c r="O568" s="14" t="s">
        <v>3486</v>
      </c>
      <c r="P568" s="14" t="s">
        <v>12071</v>
      </c>
      <c r="Q568" s="44" t="s">
        <v>8224</v>
      </c>
      <c r="R568" s="44" t="s">
        <v>8203</v>
      </c>
      <c r="S568" s="14">
        <v>2</v>
      </c>
      <c r="T568" s="5">
        <v>26984</v>
      </c>
      <c r="U568" s="5">
        <f t="shared" si="24"/>
        <v>53968</v>
      </c>
      <c r="V568" s="47">
        <f t="shared" si="25"/>
        <v>60444.160000000003</v>
      </c>
      <c r="W568" s="48"/>
      <c r="X568" s="49">
        <v>2017</v>
      </c>
      <c r="Y568" s="50" t="s">
        <v>4944</v>
      </c>
      <c r="Z568" s="51">
        <f t="shared" si="26"/>
        <v>149.9111111111111</v>
      </c>
      <c r="AA568" s="16">
        <f t="shared" si="26"/>
        <v>167.90044444444445</v>
      </c>
    </row>
    <row r="569" spans="2:27" ht="20.25" x14ac:dyDescent="0.3">
      <c r="B569" s="43" t="s">
        <v>633</v>
      </c>
      <c r="C569" s="14" t="s">
        <v>4521</v>
      </c>
      <c r="D569" s="14" t="s">
        <v>4401</v>
      </c>
      <c r="E569" s="14" t="s">
        <v>4488</v>
      </c>
      <c r="F569" s="14" t="s">
        <v>4402</v>
      </c>
      <c r="G569" s="14" t="s">
        <v>6079</v>
      </c>
      <c r="H569" s="44" t="s">
        <v>3466</v>
      </c>
      <c r="I569" s="45">
        <v>0</v>
      </c>
      <c r="J569" s="14">
        <v>150000000</v>
      </c>
      <c r="K569" s="14" t="s">
        <v>3458</v>
      </c>
      <c r="L569" s="46" t="s">
        <v>3471</v>
      </c>
      <c r="M569" s="14" t="s">
        <v>12072</v>
      </c>
      <c r="N569" s="14" t="s">
        <v>3833</v>
      </c>
      <c r="O569" s="14" t="s">
        <v>3486</v>
      </c>
      <c r="P569" s="14" t="s">
        <v>12071</v>
      </c>
      <c r="Q569" s="44" t="s">
        <v>8224</v>
      </c>
      <c r="R569" s="44" t="s">
        <v>8203</v>
      </c>
      <c r="S569" s="14">
        <v>2</v>
      </c>
      <c r="T569" s="5">
        <v>19783</v>
      </c>
      <c r="U569" s="5">
        <f t="shared" si="24"/>
        <v>39566</v>
      </c>
      <c r="V569" s="47">
        <f t="shared" si="25"/>
        <v>44313.920000000006</v>
      </c>
      <c r="W569" s="48"/>
      <c r="X569" s="49">
        <v>2017</v>
      </c>
      <c r="Y569" s="50" t="s">
        <v>4944</v>
      </c>
      <c r="Z569" s="51">
        <f t="shared" si="26"/>
        <v>109.90555555555555</v>
      </c>
      <c r="AA569" s="16">
        <f t="shared" si="26"/>
        <v>123.09422222222224</v>
      </c>
    </row>
    <row r="570" spans="2:27" ht="20.25" x14ac:dyDescent="0.3">
      <c r="B570" s="43" t="s">
        <v>634</v>
      </c>
      <c r="C570" s="14" t="s">
        <v>4521</v>
      </c>
      <c r="D570" s="14" t="s">
        <v>4388</v>
      </c>
      <c r="E570" s="14" t="s">
        <v>4389</v>
      </c>
      <c r="F570" s="14" t="s">
        <v>4390</v>
      </c>
      <c r="G570" s="14" t="s">
        <v>6080</v>
      </c>
      <c r="H570" s="44" t="s">
        <v>3466</v>
      </c>
      <c r="I570" s="45">
        <v>0</v>
      </c>
      <c r="J570" s="14">
        <v>150000000</v>
      </c>
      <c r="K570" s="14" t="s">
        <v>3458</v>
      </c>
      <c r="L570" s="46" t="s">
        <v>3471</v>
      </c>
      <c r="M570" s="14" t="s">
        <v>12072</v>
      </c>
      <c r="N570" s="14" t="s">
        <v>3833</v>
      </c>
      <c r="O570" s="14" t="s">
        <v>3486</v>
      </c>
      <c r="P570" s="14" t="s">
        <v>12071</v>
      </c>
      <c r="Q570" s="44" t="s">
        <v>8224</v>
      </c>
      <c r="R570" s="44" t="s">
        <v>8203</v>
      </c>
      <c r="S570" s="14">
        <v>2</v>
      </c>
      <c r="T570" s="5">
        <v>43449</v>
      </c>
      <c r="U570" s="5">
        <f t="shared" si="24"/>
        <v>86898</v>
      </c>
      <c r="V570" s="47">
        <f t="shared" si="25"/>
        <v>97325.760000000009</v>
      </c>
      <c r="W570" s="48"/>
      <c r="X570" s="49">
        <v>2017</v>
      </c>
      <c r="Y570" s="50" t="s">
        <v>4944</v>
      </c>
      <c r="Z570" s="51">
        <f t="shared" si="26"/>
        <v>241.38333333333333</v>
      </c>
      <c r="AA570" s="16">
        <f t="shared" si="26"/>
        <v>270.34933333333333</v>
      </c>
    </row>
    <row r="571" spans="2:27" ht="20.25" x14ac:dyDescent="0.3">
      <c r="B571" s="43" t="s">
        <v>635</v>
      </c>
      <c r="C571" s="14" t="s">
        <v>4521</v>
      </c>
      <c r="D571" s="14" t="s">
        <v>4403</v>
      </c>
      <c r="E571" s="14" t="s">
        <v>4392</v>
      </c>
      <c r="F571" s="14" t="s">
        <v>4404</v>
      </c>
      <c r="G571" s="14" t="s">
        <v>6081</v>
      </c>
      <c r="H571" s="44" t="s">
        <v>3466</v>
      </c>
      <c r="I571" s="45">
        <v>0</v>
      </c>
      <c r="J571" s="14">
        <v>150000000</v>
      </c>
      <c r="K571" s="14" t="s">
        <v>3458</v>
      </c>
      <c r="L571" s="46" t="s">
        <v>3471</v>
      </c>
      <c r="M571" s="14" t="s">
        <v>12072</v>
      </c>
      <c r="N571" s="14" t="s">
        <v>3833</v>
      </c>
      <c r="O571" s="14" t="s">
        <v>3486</v>
      </c>
      <c r="P571" s="14" t="s">
        <v>12071</v>
      </c>
      <c r="Q571" s="44" t="s">
        <v>8224</v>
      </c>
      <c r="R571" s="44" t="s">
        <v>8203</v>
      </c>
      <c r="S571" s="14">
        <v>1</v>
      </c>
      <c r="T571" s="5">
        <v>26994</v>
      </c>
      <c r="U571" s="5">
        <f t="shared" si="24"/>
        <v>26994</v>
      </c>
      <c r="V571" s="47">
        <f t="shared" si="25"/>
        <v>30233.280000000002</v>
      </c>
      <c r="W571" s="48"/>
      <c r="X571" s="49">
        <v>2017</v>
      </c>
      <c r="Y571" s="50" t="s">
        <v>4944</v>
      </c>
      <c r="Z571" s="51">
        <f t="shared" si="26"/>
        <v>74.983333333333334</v>
      </c>
      <c r="AA571" s="16">
        <f t="shared" si="26"/>
        <v>83.981333333333339</v>
      </c>
    </row>
    <row r="572" spans="2:27" ht="20.25" x14ac:dyDescent="0.3">
      <c r="B572" s="43" t="s">
        <v>636</v>
      </c>
      <c r="C572" s="14" t="s">
        <v>4521</v>
      </c>
      <c r="D572" s="14" t="s">
        <v>4394</v>
      </c>
      <c r="E572" s="14" t="s">
        <v>4395</v>
      </c>
      <c r="F572" s="14" t="s">
        <v>4396</v>
      </c>
      <c r="G572" s="14" t="s">
        <v>6082</v>
      </c>
      <c r="H572" s="44" t="s">
        <v>3466</v>
      </c>
      <c r="I572" s="45">
        <v>0</v>
      </c>
      <c r="J572" s="14">
        <v>150000000</v>
      </c>
      <c r="K572" s="14" t="s">
        <v>3458</v>
      </c>
      <c r="L572" s="46" t="s">
        <v>3471</v>
      </c>
      <c r="M572" s="14" t="s">
        <v>12072</v>
      </c>
      <c r="N572" s="14" t="s">
        <v>3833</v>
      </c>
      <c r="O572" s="14" t="s">
        <v>3486</v>
      </c>
      <c r="P572" s="14" t="s">
        <v>12071</v>
      </c>
      <c r="Q572" s="44" t="s">
        <v>8224</v>
      </c>
      <c r="R572" s="44" t="s">
        <v>8203</v>
      </c>
      <c r="S572" s="14">
        <v>1</v>
      </c>
      <c r="T572" s="5">
        <v>43449</v>
      </c>
      <c r="U572" s="5">
        <f t="shared" si="24"/>
        <v>43449</v>
      </c>
      <c r="V572" s="47">
        <f t="shared" si="25"/>
        <v>48662.880000000005</v>
      </c>
      <c r="W572" s="48"/>
      <c r="X572" s="49">
        <v>2017</v>
      </c>
      <c r="Y572" s="50" t="s">
        <v>4944</v>
      </c>
      <c r="Z572" s="51">
        <f t="shared" si="26"/>
        <v>120.69166666666666</v>
      </c>
      <c r="AA572" s="16">
        <f t="shared" si="26"/>
        <v>135.17466666666667</v>
      </c>
    </row>
    <row r="573" spans="2:27" ht="20.25" x14ac:dyDescent="0.3">
      <c r="B573" s="43" t="s">
        <v>637</v>
      </c>
      <c r="C573" s="14" t="s">
        <v>4521</v>
      </c>
      <c r="D573" s="14" t="s">
        <v>4238</v>
      </c>
      <c r="E573" s="14" t="s">
        <v>4239</v>
      </c>
      <c r="F573" s="14" t="s">
        <v>4225</v>
      </c>
      <c r="G573" s="14" t="s">
        <v>6083</v>
      </c>
      <c r="H573" s="44" t="s">
        <v>3466</v>
      </c>
      <c r="I573" s="45">
        <v>0</v>
      </c>
      <c r="J573" s="14">
        <v>150000000</v>
      </c>
      <c r="K573" s="14" t="s">
        <v>3458</v>
      </c>
      <c r="L573" s="46" t="s">
        <v>3471</v>
      </c>
      <c r="M573" s="14" t="s">
        <v>12072</v>
      </c>
      <c r="N573" s="14" t="s">
        <v>3833</v>
      </c>
      <c r="O573" s="14" t="s">
        <v>3486</v>
      </c>
      <c r="P573" s="14" t="s">
        <v>12071</v>
      </c>
      <c r="Q573" s="44" t="s">
        <v>8224</v>
      </c>
      <c r="R573" s="44" t="s">
        <v>8203</v>
      </c>
      <c r="S573" s="14">
        <v>6</v>
      </c>
      <c r="T573" s="5">
        <v>7580</v>
      </c>
      <c r="U573" s="5">
        <f t="shared" si="24"/>
        <v>45480</v>
      </c>
      <c r="V573" s="47">
        <f t="shared" si="25"/>
        <v>50937.600000000006</v>
      </c>
      <c r="W573" s="48"/>
      <c r="X573" s="49">
        <v>2017</v>
      </c>
      <c r="Y573" s="50" t="s">
        <v>4944</v>
      </c>
      <c r="Z573" s="51">
        <f t="shared" si="26"/>
        <v>126.33333333333333</v>
      </c>
      <c r="AA573" s="16">
        <f t="shared" si="26"/>
        <v>141.49333333333334</v>
      </c>
    </row>
    <row r="574" spans="2:27" ht="20.25" x14ac:dyDescent="0.3">
      <c r="B574" s="43" t="s">
        <v>638</v>
      </c>
      <c r="C574" s="14" t="s">
        <v>4521</v>
      </c>
      <c r="D574" s="14" t="s">
        <v>4217</v>
      </c>
      <c r="E574" s="14" t="s">
        <v>4218</v>
      </c>
      <c r="F574" s="14" t="s">
        <v>4219</v>
      </c>
      <c r="G574" s="14" t="s">
        <v>6084</v>
      </c>
      <c r="H574" s="44" t="s">
        <v>3466</v>
      </c>
      <c r="I574" s="45">
        <v>0</v>
      </c>
      <c r="J574" s="14">
        <v>150000000</v>
      </c>
      <c r="K574" s="14" t="s">
        <v>3458</v>
      </c>
      <c r="L574" s="46" t="s">
        <v>3471</v>
      </c>
      <c r="M574" s="14" t="s">
        <v>12072</v>
      </c>
      <c r="N574" s="14" t="s">
        <v>3833</v>
      </c>
      <c r="O574" s="14" t="s">
        <v>3486</v>
      </c>
      <c r="P574" s="14" t="s">
        <v>12071</v>
      </c>
      <c r="Q574" s="44" t="s">
        <v>8224</v>
      </c>
      <c r="R574" s="44" t="s">
        <v>8203</v>
      </c>
      <c r="S574" s="14">
        <v>6</v>
      </c>
      <c r="T574" s="5">
        <v>118329</v>
      </c>
      <c r="U574" s="5">
        <f t="shared" si="24"/>
        <v>709974</v>
      </c>
      <c r="V574" s="47">
        <f t="shared" si="25"/>
        <v>795170.88000000012</v>
      </c>
      <c r="W574" s="48"/>
      <c r="X574" s="49">
        <v>2017</v>
      </c>
      <c r="Y574" s="50" t="s">
        <v>4944</v>
      </c>
      <c r="Z574" s="51">
        <f t="shared" si="26"/>
        <v>1972.15</v>
      </c>
      <c r="AA574" s="16">
        <f t="shared" si="26"/>
        <v>2208.8080000000004</v>
      </c>
    </row>
    <row r="575" spans="2:27" ht="20.25" x14ac:dyDescent="0.3">
      <c r="B575" s="43" t="s">
        <v>639</v>
      </c>
      <c r="C575" s="14" t="s">
        <v>4521</v>
      </c>
      <c r="D575" s="14" t="s">
        <v>4236</v>
      </c>
      <c r="E575" s="14" t="s">
        <v>4237</v>
      </c>
      <c r="F575" s="14" t="s">
        <v>4225</v>
      </c>
      <c r="G575" s="14" t="s">
        <v>6085</v>
      </c>
      <c r="H575" s="44" t="s">
        <v>3466</v>
      </c>
      <c r="I575" s="45">
        <v>0</v>
      </c>
      <c r="J575" s="14">
        <v>150000000</v>
      </c>
      <c r="K575" s="14" t="s">
        <v>3458</v>
      </c>
      <c r="L575" s="46" t="s">
        <v>3471</v>
      </c>
      <c r="M575" s="14" t="s">
        <v>12072</v>
      </c>
      <c r="N575" s="14" t="s">
        <v>3833</v>
      </c>
      <c r="O575" s="14" t="s">
        <v>3486</v>
      </c>
      <c r="P575" s="14" t="s">
        <v>12071</v>
      </c>
      <c r="Q575" s="44" t="s">
        <v>8224</v>
      </c>
      <c r="R575" s="44" t="s">
        <v>8203</v>
      </c>
      <c r="S575" s="14">
        <v>2</v>
      </c>
      <c r="T575" s="5">
        <v>174720</v>
      </c>
      <c r="U575" s="5">
        <f t="shared" si="24"/>
        <v>349440</v>
      </c>
      <c r="V575" s="47">
        <f t="shared" si="25"/>
        <v>391372.80000000005</v>
      </c>
      <c r="W575" s="48"/>
      <c r="X575" s="49">
        <v>2017</v>
      </c>
      <c r="Y575" s="50" t="s">
        <v>4944</v>
      </c>
      <c r="Z575" s="51">
        <f t="shared" si="26"/>
        <v>970.66666666666663</v>
      </c>
      <c r="AA575" s="16">
        <f t="shared" si="26"/>
        <v>1087.1466666666668</v>
      </c>
    </row>
    <row r="576" spans="2:27" ht="20.25" x14ac:dyDescent="0.3">
      <c r="B576" s="43" t="s">
        <v>640</v>
      </c>
      <c r="C576" s="14" t="s">
        <v>4521</v>
      </c>
      <c r="D576" s="14" t="s">
        <v>4221</v>
      </c>
      <c r="E576" s="14" t="s">
        <v>4486</v>
      </c>
      <c r="F576" s="14" t="s">
        <v>4219</v>
      </c>
      <c r="G576" s="14" t="s">
        <v>6086</v>
      </c>
      <c r="H576" s="44" t="s">
        <v>3466</v>
      </c>
      <c r="I576" s="45">
        <v>0</v>
      </c>
      <c r="J576" s="14">
        <v>150000000</v>
      </c>
      <c r="K576" s="14" t="s">
        <v>3458</v>
      </c>
      <c r="L576" s="46" t="s">
        <v>3471</v>
      </c>
      <c r="M576" s="14" t="s">
        <v>12072</v>
      </c>
      <c r="N576" s="14" t="s">
        <v>3833</v>
      </c>
      <c r="O576" s="14" t="s">
        <v>3486</v>
      </c>
      <c r="P576" s="14" t="s">
        <v>12071</v>
      </c>
      <c r="Q576" s="44" t="s">
        <v>8224</v>
      </c>
      <c r="R576" s="44" t="s">
        <v>8203</v>
      </c>
      <c r="S576" s="14">
        <v>96</v>
      </c>
      <c r="T576" s="5">
        <v>4247</v>
      </c>
      <c r="U576" s="5">
        <f t="shared" si="24"/>
        <v>407712</v>
      </c>
      <c r="V576" s="47">
        <f t="shared" si="25"/>
        <v>456637.44000000006</v>
      </c>
      <c r="W576" s="48"/>
      <c r="X576" s="49">
        <v>2017</v>
      </c>
      <c r="Y576" s="50" t="s">
        <v>4944</v>
      </c>
      <c r="Z576" s="51">
        <f t="shared" si="26"/>
        <v>1132.5333333333333</v>
      </c>
      <c r="AA576" s="16">
        <f t="shared" si="26"/>
        <v>1268.4373333333335</v>
      </c>
    </row>
    <row r="577" spans="2:27" ht="20.25" x14ac:dyDescent="0.3">
      <c r="B577" s="43" t="s">
        <v>641</v>
      </c>
      <c r="C577" s="14" t="s">
        <v>4521</v>
      </c>
      <c r="D577" s="14" t="s">
        <v>4240</v>
      </c>
      <c r="E577" s="14" t="s">
        <v>4427</v>
      </c>
      <c r="F577" s="14" t="s">
        <v>4225</v>
      </c>
      <c r="G577" s="14" t="s">
        <v>6087</v>
      </c>
      <c r="H577" s="44" t="s">
        <v>3466</v>
      </c>
      <c r="I577" s="45">
        <v>0</v>
      </c>
      <c r="J577" s="14">
        <v>150000000</v>
      </c>
      <c r="K577" s="14" t="s">
        <v>3458</v>
      </c>
      <c r="L577" s="46" t="s">
        <v>3471</v>
      </c>
      <c r="M577" s="14" t="s">
        <v>12072</v>
      </c>
      <c r="N577" s="14" t="s">
        <v>3833</v>
      </c>
      <c r="O577" s="14" t="s">
        <v>3486</v>
      </c>
      <c r="P577" s="14" t="s">
        <v>12071</v>
      </c>
      <c r="Q577" s="44" t="s">
        <v>8224</v>
      </c>
      <c r="R577" s="44" t="s">
        <v>8203</v>
      </c>
      <c r="S577" s="14">
        <v>4</v>
      </c>
      <c r="T577" s="5">
        <v>32905</v>
      </c>
      <c r="U577" s="5">
        <f t="shared" si="24"/>
        <v>131620</v>
      </c>
      <c r="V577" s="47">
        <f t="shared" si="25"/>
        <v>147414.40000000002</v>
      </c>
      <c r="W577" s="48"/>
      <c r="X577" s="49">
        <v>2017</v>
      </c>
      <c r="Y577" s="50" t="s">
        <v>4944</v>
      </c>
      <c r="Z577" s="51">
        <f t="shared" si="26"/>
        <v>365.61111111111109</v>
      </c>
      <c r="AA577" s="16">
        <f t="shared" si="26"/>
        <v>409.48444444444453</v>
      </c>
    </row>
    <row r="578" spans="2:27" ht="20.25" x14ac:dyDescent="0.3">
      <c r="B578" s="43" t="s">
        <v>642</v>
      </c>
      <c r="C578" s="14" t="s">
        <v>4521</v>
      </c>
      <c r="D578" s="14" t="s">
        <v>4238</v>
      </c>
      <c r="E578" s="14" t="s">
        <v>4239</v>
      </c>
      <c r="F578" s="14" t="s">
        <v>4225</v>
      </c>
      <c r="G578" s="14" t="s">
        <v>6088</v>
      </c>
      <c r="H578" s="44" t="s">
        <v>3466</v>
      </c>
      <c r="I578" s="45">
        <v>0</v>
      </c>
      <c r="J578" s="14">
        <v>150000000</v>
      </c>
      <c r="K578" s="14" t="s">
        <v>3458</v>
      </c>
      <c r="L578" s="46" t="s">
        <v>3471</v>
      </c>
      <c r="M578" s="14" t="s">
        <v>12072</v>
      </c>
      <c r="N578" s="14" t="s">
        <v>3833</v>
      </c>
      <c r="O578" s="14" t="s">
        <v>3486</v>
      </c>
      <c r="P578" s="14" t="s">
        <v>12071</v>
      </c>
      <c r="Q578" s="44" t="s">
        <v>8224</v>
      </c>
      <c r="R578" s="44" t="s">
        <v>8203</v>
      </c>
      <c r="S578" s="14">
        <v>2</v>
      </c>
      <c r="T578" s="5">
        <v>7211</v>
      </c>
      <c r="U578" s="5">
        <f t="shared" si="24"/>
        <v>14422</v>
      </c>
      <c r="V578" s="47">
        <f t="shared" si="25"/>
        <v>16152.640000000001</v>
      </c>
      <c r="W578" s="48"/>
      <c r="X578" s="49">
        <v>2017</v>
      </c>
      <c r="Y578" s="50" t="s">
        <v>4944</v>
      </c>
      <c r="Z578" s="51">
        <f t="shared" si="26"/>
        <v>40.06111111111111</v>
      </c>
      <c r="AA578" s="16">
        <f t="shared" si="26"/>
        <v>44.868444444444449</v>
      </c>
    </row>
    <row r="579" spans="2:27" ht="20.25" x14ac:dyDescent="0.3">
      <c r="B579" s="43" t="s">
        <v>643</v>
      </c>
      <c r="C579" s="14" t="s">
        <v>4521</v>
      </c>
      <c r="D579" s="14" t="s">
        <v>4217</v>
      </c>
      <c r="E579" s="14" t="s">
        <v>4218</v>
      </c>
      <c r="F579" s="14" t="s">
        <v>4219</v>
      </c>
      <c r="G579" s="14" t="s">
        <v>6089</v>
      </c>
      <c r="H579" s="44" t="s">
        <v>3466</v>
      </c>
      <c r="I579" s="45">
        <v>0</v>
      </c>
      <c r="J579" s="14">
        <v>150000000</v>
      </c>
      <c r="K579" s="14" t="s">
        <v>3458</v>
      </c>
      <c r="L579" s="46" t="s">
        <v>3471</v>
      </c>
      <c r="M579" s="14" t="s">
        <v>12072</v>
      </c>
      <c r="N579" s="14" t="s">
        <v>3833</v>
      </c>
      <c r="O579" s="14" t="s">
        <v>3486</v>
      </c>
      <c r="P579" s="14" t="s">
        <v>12071</v>
      </c>
      <c r="Q579" s="44" t="s">
        <v>8224</v>
      </c>
      <c r="R579" s="44" t="s">
        <v>8203</v>
      </c>
      <c r="S579" s="14">
        <v>2</v>
      </c>
      <c r="T579" s="5">
        <v>130897</v>
      </c>
      <c r="U579" s="5">
        <f t="shared" si="24"/>
        <v>261794</v>
      </c>
      <c r="V579" s="47">
        <f t="shared" si="25"/>
        <v>293209.28000000003</v>
      </c>
      <c r="W579" s="48"/>
      <c r="X579" s="49">
        <v>2017</v>
      </c>
      <c r="Y579" s="50" t="s">
        <v>4944</v>
      </c>
      <c r="Z579" s="51">
        <f t="shared" si="26"/>
        <v>727.20555555555552</v>
      </c>
      <c r="AA579" s="16">
        <f t="shared" si="26"/>
        <v>814.47022222222233</v>
      </c>
    </row>
    <row r="580" spans="2:27" ht="20.25" x14ac:dyDescent="0.3">
      <c r="B580" s="43" t="s">
        <v>644</v>
      </c>
      <c r="C580" s="14" t="s">
        <v>4521</v>
      </c>
      <c r="D580" s="14" t="s">
        <v>4405</v>
      </c>
      <c r="E580" s="14" t="s">
        <v>4406</v>
      </c>
      <c r="F580" s="14" t="s">
        <v>4407</v>
      </c>
      <c r="G580" s="14" t="s">
        <v>6090</v>
      </c>
      <c r="H580" s="44" t="s">
        <v>3466</v>
      </c>
      <c r="I580" s="45">
        <v>0</v>
      </c>
      <c r="J580" s="14">
        <v>150000000</v>
      </c>
      <c r="K580" s="14" t="s">
        <v>3458</v>
      </c>
      <c r="L580" s="46" t="s">
        <v>3471</v>
      </c>
      <c r="M580" s="14" t="s">
        <v>12072</v>
      </c>
      <c r="N580" s="14" t="s">
        <v>3833</v>
      </c>
      <c r="O580" s="14" t="s">
        <v>3486</v>
      </c>
      <c r="P580" s="14" t="s">
        <v>12071</v>
      </c>
      <c r="Q580" s="44" t="s">
        <v>8224</v>
      </c>
      <c r="R580" s="44" t="s">
        <v>8203</v>
      </c>
      <c r="S580" s="14">
        <v>2</v>
      </c>
      <c r="T580" s="5">
        <v>79677</v>
      </c>
      <c r="U580" s="5">
        <f t="shared" si="24"/>
        <v>159354</v>
      </c>
      <c r="V580" s="47">
        <f t="shared" si="25"/>
        <v>178476.48</v>
      </c>
      <c r="W580" s="48"/>
      <c r="X580" s="49">
        <v>2017</v>
      </c>
      <c r="Y580" s="50" t="s">
        <v>4944</v>
      </c>
      <c r="Z580" s="51">
        <f t="shared" si="26"/>
        <v>442.65</v>
      </c>
      <c r="AA580" s="16">
        <f t="shared" si="26"/>
        <v>495.76800000000003</v>
      </c>
    </row>
    <row r="581" spans="2:27" ht="20.25" x14ac:dyDescent="0.3">
      <c r="B581" s="43" t="s">
        <v>645</v>
      </c>
      <c r="C581" s="14" t="s">
        <v>4521</v>
      </c>
      <c r="D581" s="14" t="s">
        <v>4408</v>
      </c>
      <c r="E581" s="14" t="s">
        <v>4406</v>
      </c>
      <c r="F581" s="14" t="s">
        <v>4409</v>
      </c>
      <c r="G581" s="14" t="s">
        <v>6091</v>
      </c>
      <c r="H581" s="44" t="s">
        <v>3466</v>
      </c>
      <c r="I581" s="45">
        <v>0</v>
      </c>
      <c r="J581" s="14">
        <v>150000000</v>
      </c>
      <c r="K581" s="14" t="s">
        <v>3458</v>
      </c>
      <c r="L581" s="46" t="s">
        <v>3471</v>
      </c>
      <c r="M581" s="14" t="s">
        <v>12072</v>
      </c>
      <c r="N581" s="14" t="s">
        <v>3833</v>
      </c>
      <c r="O581" s="14" t="s">
        <v>3486</v>
      </c>
      <c r="P581" s="14" t="s">
        <v>12071</v>
      </c>
      <c r="Q581" s="44" t="s">
        <v>8224</v>
      </c>
      <c r="R581" s="44" t="s">
        <v>8203</v>
      </c>
      <c r="S581" s="14">
        <v>2</v>
      </c>
      <c r="T581" s="5">
        <v>100390</v>
      </c>
      <c r="U581" s="5">
        <f t="shared" ref="U581:U644" si="27">S581*T581</f>
        <v>200780</v>
      </c>
      <c r="V581" s="47">
        <f t="shared" ref="V581:V644" si="28">U581*1.12</f>
        <v>224873.60000000003</v>
      </c>
      <c r="W581" s="48"/>
      <c r="X581" s="49">
        <v>2017</v>
      </c>
      <c r="Y581" s="50" t="s">
        <v>4944</v>
      </c>
      <c r="Z581" s="51">
        <f t="shared" ref="Z581:AA644" si="29">U581/360</f>
        <v>557.72222222222217</v>
      </c>
      <c r="AA581" s="16">
        <f t="shared" si="29"/>
        <v>624.64888888888902</v>
      </c>
    </row>
    <row r="582" spans="2:27" ht="20.25" x14ac:dyDescent="0.3">
      <c r="B582" s="43" t="s">
        <v>646</v>
      </c>
      <c r="C582" s="14" t="s">
        <v>4521</v>
      </c>
      <c r="D582" s="14" t="s">
        <v>4410</v>
      </c>
      <c r="E582" s="14" t="s">
        <v>4411</v>
      </c>
      <c r="F582" s="14" t="s">
        <v>4412</v>
      </c>
      <c r="G582" s="14" t="s">
        <v>6092</v>
      </c>
      <c r="H582" s="44" t="s">
        <v>3466</v>
      </c>
      <c r="I582" s="45">
        <v>0</v>
      </c>
      <c r="J582" s="14">
        <v>150000000</v>
      </c>
      <c r="K582" s="14" t="s">
        <v>3458</v>
      </c>
      <c r="L582" s="46" t="s">
        <v>3471</v>
      </c>
      <c r="M582" s="14" t="s">
        <v>12072</v>
      </c>
      <c r="N582" s="14" t="s">
        <v>3833</v>
      </c>
      <c r="O582" s="14" t="s">
        <v>3486</v>
      </c>
      <c r="P582" s="14" t="s">
        <v>12071</v>
      </c>
      <c r="Q582" s="44" t="s">
        <v>8224</v>
      </c>
      <c r="R582" s="44" t="s">
        <v>8203</v>
      </c>
      <c r="S582" s="14">
        <v>2</v>
      </c>
      <c r="T582" s="5">
        <v>36978</v>
      </c>
      <c r="U582" s="5">
        <f t="shared" si="27"/>
        <v>73956</v>
      </c>
      <c r="V582" s="47">
        <f t="shared" si="28"/>
        <v>82830.720000000001</v>
      </c>
      <c r="W582" s="48"/>
      <c r="X582" s="49">
        <v>2017</v>
      </c>
      <c r="Y582" s="50" t="s">
        <v>4944</v>
      </c>
      <c r="Z582" s="51">
        <f t="shared" si="29"/>
        <v>205.43333333333334</v>
      </c>
      <c r="AA582" s="16">
        <f t="shared" si="29"/>
        <v>230.08533333333332</v>
      </c>
    </row>
    <row r="583" spans="2:27" ht="20.25" x14ac:dyDescent="0.3">
      <c r="B583" s="43" t="s">
        <v>647</v>
      </c>
      <c r="C583" s="14" t="s">
        <v>4521</v>
      </c>
      <c r="D583" s="14" t="s">
        <v>4413</v>
      </c>
      <c r="E583" s="14" t="s">
        <v>7555</v>
      </c>
      <c r="F583" s="14" t="s">
        <v>4414</v>
      </c>
      <c r="G583" s="14" t="s">
        <v>6093</v>
      </c>
      <c r="H583" s="44" t="s">
        <v>3466</v>
      </c>
      <c r="I583" s="45">
        <v>0</v>
      </c>
      <c r="J583" s="14">
        <v>150000000</v>
      </c>
      <c r="K583" s="14" t="s">
        <v>3458</v>
      </c>
      <c r="L583" s="46" t="s">
        <v>3471</v>
      </c>
      <c r="M583" s="14" t="s">
        <v>12072</v>
      </c>
      <c r="N583" s="14" t="s">
        <v>3833</v>
      </c>
      <c r="O583" s="14" t="s">
        <v>3486</v>
      </c>
      <c r="P583" s="14" t="s">
        <v>12071</v>
      </c>
      <c r="Q583" s="44" t="s">
        <v>8224</v>
      </c>
      <c r="R583" s="44" t="s">
        <v>8203</v>
      </c>
      <c r="S583" s="14">
        <v>2</v>
      </c>
      <c r="T583" s="5">
        <v>52718</v>
      </c>
      <c r="U583" s="5">
        <f t="shared" si="27"/>
        <v>105436</v>
      </c>
      <c r="V583" s="47">
        <f t="shared" si="28"/>
        <v>118088.32000000001</v>
      </c>
      <c r="W583" s="48"/>
      <c r="X583" s="49">
        <v>2017</v>
      </c>
      <c r="Y583" s="50" t="s">
        <v>4944</v>
      </c>
      <c r="Z583" s="51">
        <f t="shared" si="29"/>
        <v>292.87777777777779</v>
      </c>
      <c r="AA583" s="16">
        <f t="shared" si="29"/>
        <v>328.02311111111112</v>
      </c>
    </row>
    <row r="584" spans="2:27" ht="20.25" x14ac:dyDescent="0.3">
      <c r="B584" s="43" t="s">
        <v>648</v>
      </c>
      <c r="C584" s="14" t="s">
        <v>4521</v>
      </c>
      <c r="D584" s="14" t="s">
        <v>4415</v>
      </c>
      <c r="E584" s="14" t="s">
        <v>4446</v>
      </c>
      <c r="F584" s="14" t="s">
        <v>4416</v>
      </c>
      <c r="G584" s="14" t="s">
        <v>6094</v>
      </c>
      <c r="H584" s="44" t="s">
        <v>3466</v>
      </c>
      <c r="I584" s="45">
        <v>0</v>
      </c>
      <c r="J584" s="14">
        <v>150000000</v>
      </c>
      <c r="K584" s="14" t="s">
        <v>3458</v>
      </c>
      <c r="L584" s="46" t="s">
        <v>3471</v>
      </c>
      <c r="M584" s="14" t="s">
        <v>12072</v>
      </c>
      <c r="N584" s="14" t="s">
        <v>3833</v>
      </c>
      <c r="O584" s="14" t="s">
        <v>3486</v>
      </c>
      <c r="P584" s="14" t="s">
        <v>12071</v>
      </c>
      <c r="Q584" s="44" t="s">
        <v>8224</v>
      </c>
      <c r="R584" s="44" t="s">
        <v>8203</v>
      </c>
      <c r="S584" s="14">
        <v>2</v>
      </c>
      <c r="T584" s="5">
        <v>105687</v>
      </c>
      <c r="U584" s="5">
        <f t="shared" si="27"/>
        <v>211374</v>
      </c>
      <c r="V584" s="47">
        <f t="shared" si="28"/>
        <v>236738.88000000003</v>
      </c>
      <c r="W584" s="48"/>
      <c r="X584" s="49">
        <v>2017</v>
      </c>
      <c r="Y584" s="50" t="s">
        <v>4944</v>
      </c>
      <c r="Z584" s="51">
        <f t="shared" si="29"/>
        <v>587.15</v>
      </c>
      <c r="AA584" s="16">
        <f t="shared" si="29"/>
        <v>657.60800000000006</v>
      </c>
    </row>
    <row r="585" spans="2:27" ht="20.25" x14ac:dyDescent="0.3">
      <c r="B585" s="43" t="s">
        <v>649</v>
      </c>
      <c r="C585" s="14" t="s">
        <v>4521</v>
      </c>
      <c r="D585" s="14" t="s">
        <v>4405</v>
      </c>
      <c r="E585" s="14" t="s">
        <v>4406</v>
      </c>
      <c r="F585" s="14" t="s">
        <v>4407</v>
      </c>
      <c r="G585" s="14" t="s">
        <v>6095</v>
      </c>
      <c r="H585" s="44" t="s">
        <v>3466</v>
      </c>
      <c r="I585" s="45">
        <v>0</v>
      </c>
      <c r="J585" s="14">
        <v>150000000</v>
      </c>
      <c r="K585" s="14" t="s">
        <v>3458</v>
      </c>
      <c r="L585" s="46" t="s">
        <v>3471</v>
      </c>
      <c r="M585" s="14" t="s">
        <v>12072</v>
      </c>
      <c r="N585" s="14" t="s">
        <v>3833</v>
      </c>
      <c r="O585" s="14" t="s">
        <v>3486</v>
      </c>
      <c r="P585" s="14" t="s">
        <v>12071</v>
      </c>
      <c r="Q585" s="44" t="s">
        <v>8224</v>
      </c>
      <c r="R585" s="44" t="s">
        <v>8203</v>
      </c>
      <c r="S585" s="14">
        <v>2</v>
      </c>
      <c r="T585" s="5">
        <v>79677</v>
      </c>
      <c r="U585" s="5">
        <f t="shared" si="27"/>
        <v>159354</v>
      </c>
      <c r="V585" s="47">
        <f t="shared" si="28"/>
        <v>178476.48</v>
      </c>
      <c r="W585" s="48"/>
      <c r="X585" s="49">
        <v>2017</v>
      </c>
      <c r="Y585" s="50" t="s">
        <v>4944</v>
      </c>
      <c r="Z585" s="51">
        <f t="shared" si="29"/>
        <v>442.65</v>
      </c>
      <c r="AA585" s="16">
        <f t="shared" si="29"/>
        <v>495.76800000000003</v>
      </c>
    </row>
    <row r="586" spans="2:27" ht="20.25" x14ac:dyDescent="0.3">
      <c r="B586" s="43" t="s">
        <v>650</v>
      </c>
      <c r="C586" s="14" t="s">
        <v>4521</v>
      </c>
      <c r="D586" s="14" t="s">
        <v>4408</v>
      </c>
      <c r="E586" s="14" t="s">
        <v>4406</v>
      </c>
      <c r="F586" s="14" t="s">
        <v>4409</v>
      </c>
      <c r="G586" s="14" t="s">
        <v>6096</v>
      </c>
      <c r="H586" s="44" t="s">
        <v>3466</v>
      </c>
      <c r="I586" s="45">
        <v>0</v>
      </c>
      <c r="J586" s="14">
        <v>150000000</v>
      </c>
      <c r="K586" s="14" t="s">
        <v>3458</v>
      </c>
      <c r="L586" s="46" t="s">
        <v>3471</v>
      </c>
      <c r="M586" s="14" t="s">
        <v>12072</v>
      </c>
      <c r="N586" s="14" t="s">
        <v>3833</v>
      </c>
      <c r="O586" s="14" t="s">
        <v>3486</v>
      </c>
      <c r="P586" s="14" t="s">
        <v>12071</v>
      </c>
      <c r="Q586" s="44" t="s">
        <v>8224</v>
      </c>
      <c r="R586" s="44" t="s">
        <v>8203</v>
      </c>
      <c r="S586" s="14">
        <v>2</v>
      </c>
      <c r="T586" s="5">
        <v>100390</v>
      </c>
      <c r="U586" s="5">
        <f t="shared" si="27"/>
        <v>200780</v>
      </c>
      <c r="V586" s="47">
        <f t="shared" si="28"/>
        <v>224873.60000000003</v>
      </c>
      <c r="W586" s="48"/>
      <c r="X586" s="49">
        <v>2017</v>
      </c>
      <c r="Y586" s="50" t="s">
        <v>4944</v>
      </c>
      <c r="Z586" s="51">
        <f t="shared" si="29"/>
        <v>557.72222222222217</v>
      </c>
      <c r="AA586" s="16">
        <f t="shared" si="29"/>
        <v>624.64888888888902</v>
      </c>
    </row>
    <row r="587" spans="2:27" ht="20.25" x14ac:dyDescent="0.3">
      <c r="B587" s="43" t="s">
        <v>651</v>
      </c>
      <c r="C587" s="14" t="s">
        <v>4521</v>
      </c>
      <c r="D587" s="14" t="s">
        <v>4413</v>
      </c>
      <c r="E587" s="14" t="s">
        <v>7555</v>
      </c>
      <c r="F587" s="14" t="s">
        <v>4414</v>
      </c>
      <c r="G587" s="14" t="s">
        <v>6097</v>
      </c>
      <c r="H587" s="44" t="s">
        <v>3466</v>
      </c>
      <c r="I587" s="45">
        <v>0</v>
      </c>
      <c r="J587" s="14">
        <v>150000000</v>
      </c>
      <c r="K587" s="14" t="s">
        <v>3458</v>
      </c>
      <c r="L587" s="46" t="s">
        <v>3471</v>
      </c>
      <c r="M587" s="14" t="s">
        <v>12072</v>
      </c>
      <c r="N587" s="14" t="s">
        <v>3833</v>
      </c>
      <c r="O587" s="14" t="s">
        <v>3486</v>
      </c>
      <c r="P587" s="14" t="s">
        <v>12071</v>
      </c>
      <c r="Q587" s="44" t="s">
        <v>8224</v>
      </c>
      <c r="R587" s="44" t="s">
        <v>8203</v>
      </c>
      <c r="S587" s="14">
        <v>2</v>
      </c>
      <c r="T587" s="5">
        <v>52718</v>
      </c>
      <c r="U587" s="5">
        <f t="shared" si="27"/>
        <v>105436</v>
      </c>
      <c r="V587" s="47">
        <f t="shared" si="28"/>
        <v>118088.32000000001</v>
      </c>
      <c r="W587" s="48"/>
      <c r="X587" s="49">
        <v>2017</v>
      </c>
      <c r="Y587" s="50" t="s">
        <v>4944</v>
      </c>
      <c r="Z587" s="51">
        <f t="shared" si="29"/>
        <v>292.87777777777779</v>
      </c>
      <c r="AA587" s="16">
        <f t="shared" si="29"/>
        <v>328.02311111111112</v>
      </c>
    </row>
    <row r="588" spans="2:27" ht="20.25" x14ac:dyDescent="0.3">
      <c r="B588" s="43" t="s">
        <v>652</v>
      </c>
      <c r="C588" s="14" t="s">
        <v>4521</v>
      </c>
      <c r="D588" s="14" t="s">
        <v>4415</v>
      </c>
      <c r="E588" s="14" t="s">
        <v>4446</v>
      </c>
      <c r="F588" s="14" t="s">
        <v>4416</v>
      </c>
      <c r="G588" s="14" t="s">
        <v>6098</v>
      </c>
      <c r="H588" s="44" t="s">
        <v>3466</v>
      </c>
      <c r="I588" s="45">
        <v>0</v>
      </c>
      <c r="J588" s="14">
        <v>150000000</v>
      </c>
      <c r="K588" s="14" t="s">
        <v>3458</v>
      </c>
      <c r="L588" s="46" t="s">
        <v>3471</v>
      </c>
      <c r="M588" s="14" t="s">
        <v>12072</v>
      </c>
      <c r="N588" s="14" t="s">
        <v>3833</v>
      </c>
      <c r="O588" s="14" t="s">
        <v>3486</v>
      </c>
      <c r="P588" s="14" t="s">
        <v>12071</v>
      </c>
      <c r="Q588" s="44" t="s">
        <v>8224</v>
      </c>
      <c r="R588" s="44" t="s">
        <v>8203</v>
      </c>
      <c r="S588" s="14">
        <v>2</v>
      </c>
      <c r="T588" s="5">
        <v>105687</v>
      </c>
      <c r="U588" s="5">
        <f t="shared" si="27"/>
        <v>211374</v>
      </c>
      <c r="V588" s="47">
        <f t="shared" si="28"/>
        <v>236738.88000000003</v>
      </c>
      <c r="W588" s="48"/>
      <c r="X588" s="49">
        <v>2017</v>
      </c>
      <c r="Y588" s="50" t="s">
        <v>4944</v>
      </c>
      <c r="Z588" s="51">
        <f t="shared" si="29"/>
        <v>587.15</v>
      </c>
      <c r="AA588" s="16">
        <f t="shared" si="29"/>
        <v>657.60800000000006</v>
      </c>
    </row>
    <row r="589" spans="2:27" ht="20.25" x14ac:dyDescent="0.3">
      <c r="B589" s="43" t="s">
        <v>653</v>
      </c>
      <c r="C589" s="14" t="s">
        <v>4521</v>
      </c>
      <c r="D589" s="14" t="s">
        <v>4417</v>
      </c>
      <c r="E589" s="14" t="s">
        <v>4418</v>
      </c>
      <c r="F589" s="14" t="s">
        <v>4419</v>
      </c>
      <c r="G589" s="14" t="s">
        <v>6099</v>
      </c>
      <c r="H589" s="44" t="s">
        <v>3466</v>
      </c>
      <c r="I589" s="45">
        <v>0</v>
      </c>
      <c r="J589" s="14">
        <v>150000000</v>
      </c>
      <c r="K589" s="14" t="s">
        <v>3458</v>
      </c>
      <c r="L589" s="46" t="s">
        <v>3471</v>
      </c>
      <c r="M589" s="14" t="s">
        <v>12072</v>
      </c>
      <c r="N589" s="14" t="s">
        <v>3833</v>
      </c>
      <c r="O589" s="14" t="s">
        <v>3486</v>
      </c>
      <c r="P589" s="14" t="s">
        <v>12071</v>
      </c>
      <c r="Q589" s="44" t="s">
        <v>8224</v>
      </c>
      <c r="R589" s="44" t="s">
        <v>8203</v>
      </c>
      <c r="S589" s="14">
        <v>4</v>
      </c>
      <c r="T589" s="5">
        <v>62</v>
      </c>
      <c r="U589" s="5">
        <f t="shared" si="27"/>
        <v>248</v>
      </c>
      <c r="V589" s="47">
        <f t="shared" si="28"/>
        <v>277.76000000000005</v>
      </c>
      <c r="W589" s="48"/>
      <c r="X589" s="49">
        <v>2017</v>
      </c>
      <c r="Y589" s="50" t="s">
        <v>4944</v>
      </c>
      <c r="Z589" s="51">
        <f t="shared" si="29"/>
        <v>0.68888888888888888</v>
      </c>
      <c r="AA589" s="16">
        <f t="shared" si="29"/>
        <v>0.77155555555555566</v>
      </c>
    </row>
    <row r="590" spans="2:27" ht="20.25" x14ac:dyDescent="0.3">
      <c r="B590" s="43" t="s">
        <v>654</v>
      </c>
      <c r="C590" s="14" t="s">
        <v>4521</v>
      </c>
      <c r="D590" s="14" t="s">
        <v>4420</v>
      </c>
      <c r="E590" s="14" t="s">
        <v>7546</v>
      </c>
      <c r="F590" s="14" t="s">
        <v>4225</v>
      </c>
      <c r="G590" s="14" t="s">
        <v>6100</v>
      </c>
      <c r="H590" s="44" t="s">
        <v>3466</v>
      </c>
      <c r="I590" s="45">
        <v>0</v>
      </c>
      <c r="J590" s="14">
        <v>150000000</v>
      </c>
      <c r="K590" s="14" t="s">
        <v>3458</v>
      </c>
      <c r="L590" s="46" t="s">
        <v>3471</v>
      </c>
      <c r="M590" s="14" t="s">
        <v>12072</v>
      </c>
      <c r="N590" s="14" t="s">
        <v>3833</v>
      </c>
      <c r="O590" s="14" t="s">
        <v>3486</v>
      </c>
      <c r="P590" s="14" t="s">
        <v>12071</v>
      </c>
      <c r="Q590" s="44" t="s">
        <v>8224</v>
      </c>
      <c r="R590" s="44" t="s">
        <v>8203</v>
      </c>
      <c r="S590" s="14">
        <v>8</v>
      </c>
      <c r="T590" s="5">
        <v>30322</v>
      </c>
      <c r="U590" s="5">
        <f t="shared" si="27"/>
        <v>242576</v>
      </c>
      <c r="V590" s="47">
        <f t="shared" si="28"/>
        <v>271685.12000000005</v>
      </c>
      <c r="W590" s="48"/>
      <c r="X590" s="49">
        <v>2017</v>
      </c>
      <c r="Y590" s="50" t="s">
        <v>4944</v>
      </c>
      <c r="Z590" s="51">
        <f t="shared" si="29"/>
        <v>673.82222222222219</v>
      </c>
      <c r="AA590" s="16">
        <f t="shared" si="29"/>
        <v>754.68088888888906</v>
      </c>
    </row>
    <row r="591" spans="2:27" ht="20.25" x14ac:dyDescent="0.3">
      <c r="B591" s="43" t="s">
        <v>655</v>
      </c>
      <c r="C591" s="14" t="s">
        <v>4521</v>
      </c>
      <c r="D591" s="14" t="s">
        <v>4240</v>
      </c>
      <c r="E591" s="14" t="s">
        <v>4427</v>
      </c>
      <c r="F591" s="14" t="s">
        <v>4225</v>
      </c>
      <c r="G591" s="14" t="s">
        <v>6101</v>
      </c>
      <c r="H591" s="44" t="s">
        <v>3466</v>
      </c>
      <c r="I591" s="45">
        <v>0</v>
      </c>
      <c r="J591" s="14">
        <v>150000000</v>
      </c>
      <c r="K591" s="14" t="s">
        <v>3458</v>
      </c>
      <c r="L591" s="46" t="s">
        <v>3471</v>
      </c>
      <c r="M591" s="14" t="s">
        <v>12072</v>
      </c>
      <c r="N591" s="14" t="s">
        <v>3833</v>
      </c>
      <c r="O591" s="14" t="s">
        <v>3486</v>
      </c>
      <c r="P591" s="14" t="s">
        <v>12071</v>
      </c>
      <c r="Q591" s="44" t="s">
        <v>8224</v>
      </c>
      <c r="R591" s="44" t="s">
        <v>8203</v>
      </c>
      <c r="S591" s="14">
        <v>2</v>
      </c>
      <c r="T591" s="5">
        <v>6101</v>
      </c>
      <c r="U591" s="5">
        <f t="shared" si="27"/>
        <v>12202</v>
      </c>
      <c r="V591" s="47">
        <f t="shared" si="28"/>
        <v>13666.240000000002</v>
      </c>
      <c r="W591" s="48"/>
      <c r="X591" s="49">
        <v>2017</v>
      </c>
      <c r="Y591" s="50" t="s">
        <v>4944</v>
      </c>
      <c r="Z591" s="51">
        <f t="shared" si="29"/>
        <v>33.894444444444446</v>
      </c>
      <c r="AA591" s="16">
        <f t="shared" si="29"/>
        <v>37.961777777777783</v>
      </c>
    </row>
    <row r="592" spans="2:27" ht="20.25" x14ac:dyDescent="0.3">
      <c r="B592" s="43" t="s">
        <v>656</v>
      </c>
      <c r="C592" s="14" t="s">
        <v>4521</v>
      </c>
      <c r="D592" s="14" t="s">
        <v>4240</v>
      </c>
      <c r="E592" s="14" t="s">
        <v>4427</v>
      </c>
      <c r="F592" s="14" t="s">
        <v>4225</v>
      </c>
      <c r="G592" s="14" t="s">
        <v>6102</v>
      </c>
      <c r="H592" s="44" t="s">
        <v>3466</v>
      </c>
      <c r="I592" s="45">
        <v>0</v>
      </c>
      <c r="J592" s="14">
        <v>150000000</v>
      </c>
      <c r="K592" s="14" t="s">
        <v>3458</v>
      </c>
      <c r="L592" s="46" t="s">
        <v>3471</v>
      </c>
      <c r="M592" s="14" t="s">
        <v>12072</v>
      </c>
      <c r="N592" s="14" t="s">
        <v>3833</v>
      </c>
      <c r="O592" s="14" t="s">
        <v>3486</v>
      </c>
      <c r="P592" s="14" t="s">
        <v>12071</v>
      </c>
      <c r="Q592" s="44" t="s">
        <v>8224</v>
      </c>
      <c r="R592" s="44" t="s">
        <v>8203</v>
      </c>
      <c r="S592" s="14">
        <v>4</v>
      </c>
      <c r="T592" s="5">
        <v>15346</v>
      </c>
      <c r="U592" s="5">
        <f t="shared" si="27"/>
        <v>61384</v>
      </c>
      <c r="V592" s="47">
        <f t="shared" si="28"/>
        <v>68750.080000000002</v>
      </c>
      <c r="W592" s="48"/>
      <c r="X592" s="49">
        <v>2017</v>
      </c>
      <c r="Y592" s="50" t="s">
        <v>4944</v>
      </c>
      <c r="Z592" s="51">
        <f t="shared" si="29"/>
        <v>170.51111111111112</v>
      </c>
      <c r="AA592" s="16">
        <f t="shared" si="29"/>
        <v>190.97244444444445</v>
      </c>
    </row>
    <row r="593" spans="2:27" ht="20.25" x14ac:dyDescent="0.3">
      <c r="B593" s="43" t="s">
        <v>657</v>
      </c>
      <c r="C593" s="14" t="s">
        <v>4521</v>
      </c>
      <c r="D593" s="14" t="s">
        <v>4240</v>
      </c>
      <c r="E593" s="14" t="s">
        <v>4427</v>
      </c>
      <c r="F593" s="14" t="s">
        <v>4225</v>
      </c>
      <c r="G593" s="14" t="s">
        <v>6103</v>
      </c>
      <c r="H593" s="44" t="s">
        <v>3466</v>
      </c>
      <c r="I593" s="45">
        <v>0</v>
      </c>
      <c r="J593" s="14">
        <v>150000000</v>
      </c>
      <c r="K593" s="14" t="s">
        <v>3458</v>
      </c>
      <c r="L593" s="46" t="s">
        <v>3471</v>
      </c>
      <c r="M593" s="14" t="s">
        <v>12072</v>
      </c>
      <c r="N593" s="14" t="s">
        <v>3833</v>
      </c>
      <c r="O593" s="14" t="s">
        <v>3486</v>
      </c>
      <c r="P593" s="14" t="s">
        <v>12071</v>
      </c>
      <c r="Q593" s="44" t="s">
        <v>8224</v>
      </c>
      <c r="R593" s="44" t="s">
        <v>8203</v>
      </c>
      <c r="S593" s="14">
        <v>1</v>
      </c>
      <c r="T593" s="5">
        <v>7396</v>
      </c>
      <c r="U593" s="5">
        <f t="shared" si="27"/>
        <v>7396</v>
      </c>
      <c r="V593" s="47">
        <f t="shared" si="28"/>
        <v>8283.52</v>
      </c>
      <c r="W593" s="48"/>
      <c r="X593" s="49">
        <v>2017</v>
      </c>
      <c r="Y593" s="50" t="s">
        <v>4944</v>
      </c>
      <c r="Z593" s="51">
        <f t="shared" si="29"/>
        <v>20.544444444444444</v>
      </c>
      <c r="AA593" s="16">
        <f t="shared" si="29"/>
        <v>23.009777777777778</v>
      </c>
    </row>
    <row r="594" spans="2:27" ht="20.25" x14ac:dyDescent="0.3">
      <c r="B594" s="43" t="s">
        <v>658</v>
      </c>
      <c r="C594" s="14" t="s">
        <v>4521</v>
      </c>
      <c r="D594" s="14" t="s">
        <v>4240</v>
      </c>
      <c r="E594" s="14" t="s">
        <v>4427</v>
      </c>
      <c r="F594" s="14" t="s">
        <v>4225</v>
      </c>
      <c r="G594" s="14" t="s">
        <v>6104</v>
      </c>
      <c r="H594" s="44" t="s">
        <v>3466</v>
      </c>
      <c r="I594" s="45">
        <v>0</v>
      </c>
      <c r="J594" s="14">
        <v>150000000</v>
      </c>
      <c r="K594" s="14" t="s">
        <v>3458</v>
      </c>
      <c r="L594" s="46" t="s">
        <v>3471</v>
      </c>
      <c r="M594" s="14" t="s">
        <v>12072</v>
      </c>
      <c r="N594" s="14" t="s">
        <v>3833</v>
      </c>
      <c r="O594" s="14" t="s">
        <v>3486</v>
      </c>
      <c r="P594" s="14" t="s">
        <v>12071</v>
      </c>
      <c r="Q594" s="44" t="s">
        <v>8224</v>
      </c>
      <c r="R594" s="44" t="s">
        <v>8203</v>
      </c>
      <c r="S594" s="14">
        <v>7</v>
      </c>
      <c r="T594" s="5">
        <v>36241</v>
      </c>
      <c r="U594" s="5">
        <f t="shared" si="27"/>
        <v>253687</v>
      </c>
      <c r="V594" s="47">
        <f t="shared" si="28"/>
        <v>284129.44</v>
      </c>
      <c r="W594" s="48"/>
      <c r="X594" s="49">
        <v>2017</v>
      </c>
      <c r="Y594" s="50" t="s">
        <v>4944</v>
      </c>
      <c r="Z594" s="51">
        <f t="shared" si="29"/>
        <v>704.68611111111113</v>
      </c>
      <c r="AA594" s="16">
        <f t="shared" si="29"/>
        <v>789.24844444444443</v>
      </c>
    </row>
    <row r="595" spans="2:27" ht="20.25" x14ac:dyDescent="0.3">
      <c r="B595" s="43" t="s">
        <v>659</v>
      </c>
      <c r="C595" s="14" t="s">
        <v>4521</v>
      </c>
      <c r="D595" s="14" t="s">
        <v>4240</v>
      </c>
      <c r="E595" s="14" t="s">
        <v>4427</v>
      </c>
      <c r="F595" s="14" t="s">
        <v>4225</v>
      </c>
      <c r="G595" s="14" t="s">
        <v>6105</v>
      </c>
      <c r="H595" s="44" t="s">
        <v>3466</v>
      </c>
      <c r="I595" s="45">
        <v>0</v>
      </c>
      <c r="J595" s="14">
        <v>150000000</v>
      </c>
      <c r="K595" s="14" t="s">
        <v>3458</v>
      </c>
      <c r="L595" s="46" t="s">
        <v>3471</v>
      </c>
      <c r="M595" s="14" t="s">
        <v>12072</v>
      </c>
      <c r="N595" s="14" t="s">
        <v>3833</v>
      </c>
      <c r="O595" s="14" t="s">
        <v>3486</v>
      </c>
      <c r="P595" s="14" t="s">
        <v>12071</v>
      </c>
      <c r="Q595" s="44" t="s">
        <v>8224</v>
      </c>
      <c r="R595" s="44" t="s">
        <v>8203</v>
      </c>
      <c r="S595" s="14">
        <v>6</v>
      </c>
      <c r="T595" s="5">
        <v>17564</v>
      </c>
      <c r="U595" s="5">
        <f t="shared" si="27"/>
        <v>105384</v>
      </c>
      <c r="V595" s="47">
        <f t="shared" si="28"/>
        <v>118030.08000000002</v>
      </c>
      <c r="W595" s="48"/>
      <c r="X595" s="49">
        <v>2017</v>
      </c>
      <c r="Y595" s="50" t="s">
        <v>4944</v>
      </c>
      <c r="Z595" s="51">
        <f t="shared" si="29"/>
        <v>292.73333333333335</v>
      </c>
      <c r="AA595" s="16">
        <f t="shared" si="29"/>
        <v>327.86133333333339</v>
      </c>
    </row>
    <row r="596" spans="2:27" ht="20.25" x14ac:dyDescent="0.3">
      <c r="B596" s="43" t="s">
        <v>660</v>
      </c>
      <c r="C596" s="14" t="s">
        <v>4521</v>
      </c>
      <c r="D596" s="14" t="s">
        <v>4421</v>
      </c>
      <c r="E596" s="14" t="s">
        <v>7553</v>
      </c>
      <c r="F596" s="14" t="s">
        <v>4422</v>
      </c>
      <c r="G596" s="14" t="s">
        <v>6106</v>
      </c>
      <c r="H596" s="44" t="s">
        <v>3466</v>
      </c>
      <c r="I596" s="45">
        <v>0</v>
      </c>
      <c r="J596" s="14">
        <v>150000000</v>
      </c>
      <c r="K596" s="14" t="s">
        <v>3458</v>
      </c>
      <c r="L596" s="46" t="s">
        <v>3471</v>
      </c>
      <c r="M596" s="14" t="s">
        <v>12072</v>
      </c>
      <c r="N596" s="14" t="s">
        <v>3833</v>
      </c>
      <c r="O596" s="14" t="s">
        <v>3486</v>
      </c>
      <c r="P596" s="14" t="s">
        <v>12071</v>
      </c>
      <c r="Q596" s="44" t="s">
        <v>8224</v>
      </c>
      <c r="R596" s="44" t="s">
        <v>8203</v>
      </c>
      <c r="S596" s="14">
        <v>2</v>
      </c>
      <c r="T596" s="5">
        <v>7770</v>
      </c>
      <c r="U596" s="5">
        <f t="shared" si="27"/>
        <v>15540</v>
      </c>
      <c r="V596" s="47">
        <f t="shared" si="28"/>
        <v>17404.800000000003</v>
      </c>
      <c r="W596" s="48"/>
      <c r="X596" s="49">
        <v>2017</v>
      </c>
      <c r="Y596" s="50" t="s">
        <v>4944</v>
      </c>
      <c r="Z596" s="51">
        <f t="shared" si="29"/>
        <v>43.166666666666664</v>
      </c>
      <c r="AA596" s="16">
        <f t="shared" si="29"/>
        <v>48.346666666666678</v>
      </c>
    </row>
    <row r="597" spans="2:27" ht="20.25" x14ac:dyDescent="0.3">
      <c r="B597" s="43" t="s">
        <v>661</v>
      </c>
      <c r="C597" s="14" t="s">
        <v>4521</v>
      </c>
      <c r="D597" s="14" t="s">
        <v>4221</v>
      </c>
      <c r="E597" s="14" t="s">
        <v>4486</v>
      </c>
      <c r="F597" s="14" t="s">
        <v>4219</v>
      </c>
      <c r="G597" s="14" t="s">
        <v>6107</v>
      </c>
      <c r="H597" s="44" t="s">
        <v>3466</v>
      </c>
      <c r="I597" s="45">
        <v>0</v>
      </c>
      <c r="J597" s="14">
        <v>150000000</v>
      </c>
      <c r="K597" s="14" t="s">
        <v>3458</v>
      </c>
      <c r="L597" s="46" t="s">
        <v>3471</v>
      </c>
      <c r="M597" s="14" t="s">
        <v>12072</v>
      </c>
      <c r="N597" s="14" t="s">
        <v>3833</v>
      </c>
      <c r="O597" s="14" t="s">
        <v>3486</v>
      </c>
      <c r="P597" s="14" t="s">
        <v>12071</v>
      </c>
      <c r="Q597" s="44" t="s">
        <v>8224</v>
      </c>
      <c r="R597" s="44" t="s">
        <v>8203</v>
      </c>
      <c r="S597" s="14">
        <v>5</v>
      </c>
      <c r="T597" s="5">
        <v>15716</v>
      </c>
      <c r="U597" s="5">
        <f t="shared" si="27"/>
        <v>78580</v>
      </c>
      <c r="V597" s="47">
        <f t="shared" si="28"/>
        <v>88009.600000000006</v>
      </c>
      <c r="W597" s="48"/>
      <c r="X597" s="49">
        <v>2017</v>
      </c>
      <c r="Y597" s="50" t="s">
        <v>4944</v>
      </c>
      <c r="Z597" s="51">
        <f t="shared" si="29"/>
        <v>218.27777777777777</v>
      </c>
      <c r="AA597" s="16">
        <f t="shared" si="29"/>
        <v>244.47111111111113</v>
      </c>
    </row>
    <row r="598" spans="2:27" ht="20.25" x14ac:dyDescent="0.3">
      <c r="B598" s="43" t="s">
        <v>662</v>
      </c>
      <c r="C598" s="14" t="s">
        <v>4521</v>
      </c>
      <c r="D598" s="14" t="s">
        <v>4423</v>
      </c>
      <c r="E598" s="14" t="s">
        <v>7556</v>
      </c>
      <c r="F598" s="14" t="s">
        <v>4424</v>
      </c>
      <c r="G598" s="14" t="s">
        <v>6108</v>
      </c>
      <c r="H598" s="44" t="s">
        <v>3466</v>
      </c>
      <c r="I598" s="45">
        <v>0</v>
      </c>
      <c r="J598" s="14">
        <v>150000000</v>
      </c>
      <c r="K598" s="14" t="s">
        <v>3458</v>
      </c>
      <c r="L598" s="46" t="s">
        <v>3471</v>
      </c>
      <c r="M598" s="14" t="s">
        <v>12072</v>
      </c>
      <c r="N598" s="14" t="s">
        <v>3833</v>
      </c>
      <c r="O598" s="14" t="s">
        <v>3486</v>
      </c>
      <c r="P598" s="14" t="s">
        <v>12071</v>
      </c>
      <c r="Q598" s="44" t="s">
        <v>8224</v>
      </c>
      <c r="R598" s="44" t="s">
        <v>8203</v>
      </c>
      <c r="S598" s="14">
        <v>1</v>
      </c>
      <c r="T598" s="5">
        <v>24036</v>
      </c>
      <c r="U598" s="5">
        <f t="shared" si="27"/>
        <v>24036</v>
      </c>
      <c r="V598" s="47">
        <f t="shared" si="28"/>
        <v>26920.320000000003</v>
      </c>
      <c r="W598" s="48"/>
      <c r="X598" s="49">
        <v>2017</v>
      </c>
      <c r="Y598" s="50" t="s">
        <v>4944</v>
      </c>
      <c r="Z598" s="51">
        <f t="shared" si="29"/>
        <v>66.766666666666666</v>
      </c>
      <c r="AA598" s="16">
        <f t="shared" si="29"/>
        <v>74.77866666666668</v>
      </c>
    </row>
    <row r="599" spans="2:27" ht="20.25" x14ac:dyDescent="0.3">
      <c r="B599" s="43" t="s">
        <v>663</v>
      </c>
      <c r="C599" s="14" t="s">
        <v>4521</v>
      </c>
      <c r="D599" s="14" t="s">
        <v>4423</v>
      </c>
      <c r="E599" s="14" t="s">
        <v>7556</v>
      </c>
      <c r="F599" s="14" t="s">
        <v>4424</v>
      </c>
      <c r="G599" s="14" t="s">
        <v>6109</v>
      </c>
      <c r="H599" s="44" t="s">
        <v>3466</v>
      </c>
      <c r="I599" s="45">
        <v>0</v>
      </c>
      <c r="J599" s="14">
        <v>150000000</v>
      </c>
      <c r="K599" s="14" t="s">
        <v>3458</v>
      </c>
      <c r="L599" s="46" t="s">
        <v>3471</v>
      </c>
      <c r="M599" s="14" t="s">
        <v>12072</v>
      </c>
      <c r="N599" s="14" t="s">
        <v>3833</v>
      </c>
      <c r="O599" s="14" t="s">
        <v>3486</v>
      </c>
      <c r="P599" s="14" t="s">
        <v>12071</v>
      </c>
      <c r="Q599" s="44" t="s">
        <v>8224</v>
      </c>
      <c r="R599" s="44" t="s">
        <v>8203</v>
      </c>
      <c r="S599" s="14">
        <v>1</v>
      </c>
      <c r="T599" s="5">
        <v>24036</v>
      </c>
      <c r="U599" s="5">
        <f t="shared" si="27"/>
        <v>24036</v>
      </c>
      <c r="V599" s="47">
        <f t="shared" si="28"/>
        <v>26920.320000000003</v>
      </c>
      <c r="W599" s="48"/>
      <c r="X599" s="49">
        <v>2017</v>
      </c>
      <c r="Y599" s="50" t="s">
        <v>4944</v>
      </c>
      <c r="Z599" s="51">
        <f t="shared" si="29"/>
        <v>66.766666666666666</v>
      </c>
      <c r="AA599" s="16">
        <f t="shared" si="29"/>
        <v>74.77866666666668</v>
      </c>
    </row>
    <row r="600" spans="2:27" ht="20.25" x14ac:dyDescent="0.3">
      <c r="B600" s="43" t="s">
        <v>664</v>
      </c>
      <c r="C600" s="14" t="s">
        <v>4521</v>
      </c>
      <c r="D600" s="14" t="s">
        <v>4425</v>
      </c>
      <c r="E600" s="14" t="s">
        <v>7548</v>
      </c>
      <c r="F600" s="14" t="s">
        <v>4426</v>
      </c>
      <c r="G600" s="14" t="s">
        <v>6110</v>
      </c>
      <c r="H600" s="44" t="s">
        <v>3466</v>
      </c>
      <c r="I600" s="45">
        <v>0</v>
      </c>
      <c r="J600" s="14">
        <v>150000000</v>
      </c>
      <c r="K600" s="14" t="s">
        <v>3458</v>
      </c>
      <c r="L600" s="46" t="s">
        <v>3471</v>
      </c>
      <c r="M600" s="14" t="s">
        <v>12072</v>
      </c>
      <c r="N600" s="14" t="s">
        <v>3833</v>
      </c>
      <c r="O600" s="14" t="s">
        <v>3486</v>
      </c>
      <c r="P600" s="14" t="s">
        <v>12071</v>
      </c>
      <c r="Q600" s="44" t="s">
        <v>8224</v>
      </c>
      <c r="R600" s="44" t="s">
        <v>8203</v>
      </c>
      <c r="S600" s="14">
        <v>9</v>
      </c>
      <c r="T600" s="5">
        <v>740</v>
      </c>
      <c r="U600" s="5">
        <f t="shared" si="27"/>
        <v>6660</v>
      </c>
      <c r="V600" s="47">
        <f t="shared" si="28"/>
        <v>7459.2000000000007</v>
      </c>
      <c r="W600" s="48"/>
      <c r="X600" s="49">
        <v>2017</v>
      </c>
      <c r="Y600" s="50" t="s">
        <v>4944</v>
      </c>
      <c r="Z600" s="51">
        <f t="shared" si="29"/>
        <v>18.5</v>
      </c>
      <c r="AA600" s="16">
        <f t="shared" si="29"/>
        <v>20.720000000000002</v>
      </c>
    </row>
    <row r="601" spans="2:27" ht="20.25" x14ac:dyDescent="0.3">
      <c r="B601" s="43" t="s">
        <v>665</v>
      </c>
      <c r="C601" s="14" t="s">
        <v>4521</v>
      </c>
      <c r="D601" s="14" t="s">
        <v>4238</v>
      </c>
      <c r="E601" s="14" t="s">
        <v>4239</v>
      </c>
      <c r="F601" s="14" t="s">
        <v>4225</v>
      </c>
      <c r="G601" s="14" t="s">
        <v>6111</v>
      </c>
      <c r="H601" s="44" t="s">
        <v>3466</v>
      </c>
      <c r="I601" s="45">
        <v>0</v>
      </c>
      <c r="J601" s="14">
        <v>150000000</v>
      </c>
      <c r="K601" s="14" t="s">
        <v>3458</v>
      </c>
      <c r="L601" s="46" t="s">
        <v>3471</v>
      </c>
      <c r="M601" s="14" t="s">
        <v>12072</v>
      </c>
      <c r="N601" s="14" t="s">
        <v>3833</v>
      </c>
      <c r="O601" s="14" t="s">
        <v>3486</v>
      </c>
      <c r="P601" s="14" t="s">
        <v>12071</v>
      </c>
      <c r="Q601" s="44" t="s">
        <v>8224</v>
      </c>
      <c r="R601" s="44" t="s">
        <v>8203</v>
      </c>
      <c r="S601" s="14">
        <v>6</v>
      </c>
      <c r="T601" s="5">
        <v>10169</v>
      </c>
      <c r="U601" s="5">
        <f t="shared" si="27"/>
        <v>61014</v>
      </c>
      <c r="V601" s="47">
        <f t="shared" si="28"/>
        <v>68335.680000000008</v>
      </c>
      <c r="W601" s="48"/>
      <c r="X601" s="49">
        <v>2017</v>
      </c>
      <c r="Y601" s="50" t="s">
        <v>4944</v>
      </c>
      <c r="Z601" s="51">
        <f t="shared" si="29"/>
        <v>169.48333333333332</v>
      </c>
      <c r="AA601" s="16">
        <f t="shared" si="29"/>
        <v>189.82133333333334</v>
      </c>
    </row>
    <row r="602" spans="2:27" ht="20.25" x14ac:dyDescent="0.3">
      <c r="B602" s="43" t="s">
        <v>666</v>
      </c>
      <c r="C602" s="14" t="s">
        <v>4521</v>
      </c>
      <c r="D602" s="14" t="s">
        <v>4217</v>
      </c>
      <c r="E602" s="14" t="s">
        <v>4218</v>
      </c>
      <c r="F602" s="14" t="s">
        <v>4219</v>
      </c>
      <c r="G602" s="14" t="s">
        <v>6112</v>
      </c>
      <c r="H602" s="44" t="s">
        <v>3466</v>
      </c>
      <c r="I602" s="45">
        <v>0</v>
      </c>
      <c r="J602" s="14">
        <v>150000000</v>
      </c>
      <c r="K602" s="14" t="s">
        <v>3458</v>
      </c>
      <c r="L602" s="46" t="s">
        <v>3471</v>
      </c>
      <c r="M602" s="14" t="s">
        <v>12072</v>
      </c>
      <c r="N602" s="14" t="s">
        <v>3833</v>
      </c>
      <c r="O602" s="14" t="s">
        <v>3486</v>
      </c>
      <c r="P602" s="14" t="s">
        <v>12071</v>
      </c>
      <c r="Q602" s="44" t="s">
        <v>8224</v>
      </c>
      <c r="R602" s="44" t="s">
        <v>8203</v>
      </c>
      <c r="S602" s="14">
        <v>2</v>
      </c>
      <c r="T602" s="5">
        <v>59165</v>
      </c>
      <c r="U602" s="5">
        <f t="shared" si="27"/>
        <v>118330</v>
      </c>
      <c r="V602" s="47">
        <f t="shared" si="28"/>
        <v>132529.60000000001</v>
      </c>
      <c r="W602" s="48"/>
      <c r="X602" s="49">
        <v>2017</v>
      </c>
      <c r="Y602" s="50" t="s">
        <v>4944</v>
      </c>
      <c r="Z602" s="51">
        <f t="shared" si="29"/>
        <v>328.69444444444446</v>
      </c>
      <c r="AA602" s="16">
        <f t="shared" si="29"/>
        <v>368.13777777777779</v>
      </c>
    </row>
    <row r="603" spans="2:27" ht="20.25" x14ac:dyDescent="0.3">
      <c r="B603" s="43" t="s">
        <v>667</v>
      </c>
      <c r="C603" s="14" t="s">
        <v>4521</v>
      </c>
      <c r="D603" s="14" t="s">
        <v>4217</v>
      </c>
      <c r="E603" s="14" t="s">
        <v>4218</v>
      </c>
      <c r="F603" s="14" t="s">
        <v>4219</v>
      </c>
      <c r="G603" s="14" t="s">
        <v>6113</v>
      </c>
      <c r="H603" s="44" t="s">
        <v>3466</v>
      </c>
      <c r="I603" s="45">
        <v>0</v>
      </c>
      <c r="J603" s="14">
        <v>150000000</v>
      </c>
      <c r="K603" s="14" t="s">
        <v>3458</v>
      </c>
      <c r="L603" s="46" t="s">
        <v>3471</v>
      </c>
      <c r="M603" s="14" t="s">
        <v>12072</v>
      </c>
      <c r="N603" s="14" t="s">
        <v>3833</v>
      </c>
      <c r="O603" s="14" t="s">
        <v>3486</v>
      </c>
      <c r="P603" s="14" t="s">
        <v>12071</v>
      </c>
      <c r="Q603" s="44" t="s">
        <v>8224</v>
      </c>
      <c r="R603" s="44" t="s">
        <v>8203</v>
      </c>
      <c r="S603" s="14">
        <v>3</v>
      </c>
      <c r="T603" s="5">
        <v>2219</v>
      </c>
      <c r="U603" s="5">
        <f t="shared" si="27"/>
        <v>6657</v>
      </c>
      <c r="V603" s="47">
        <f t="shared" si="28"/>
        <v>7455.8400000000011</v>
      </c>
      <c r="W603" s="48"/>
      <c r="X603" s="49">
        <v>2017</v>
      </c>
      <c r="Y603" s="50" t="s">
        <v>4944</v>
      </c>
      <c r="Z603" s="51">
        <f t="shared" si="29"/>
        <v>18.491666666666667</v>
      </c>
      <c r="AA603" s="16">
        <f t="shared" si="29"/>
        <v>20.710666666666668</v>
      </c>
    </row>
    <row r="604" spans="2:27" ht="20.25" x14ac:dyDescent="0.3">
      <c r="B604" s="43" t="s">
        <v>668</v>
      </c>
      <c r="C604" s="14" t="s">
        <v>4521</v>
      </c>
      <c r="D604" s="14" t="s">
        <v>4229</v>
      </c>
      <c r="E604" s="14" t="s">
        <v>7545</v>
      </c>
      <c r="F604" s="14" t="s">
        <v>4230</v>
      </c>
      <c r="G604" s="14" t="s">
        <v>6114</v>
      </c>
      <c r="H604" s="44" t="s">
        <v>3466</v>
      </c>
      <c r="I604" s="45">
        <v>0</v>
      </c>
      <c r="J604" s="14">
        <v>150000000</v>
      </c>
      <c r="K604" s="14" t="s">
        <v>3458</v>
      </c>
      <c r="L604" s="46" t="s">
        <v>3471</v>
      </c>
      <c r="M604" s="14" t="s">
        <v>12072</v>
      </c>
      <c r="N604" s="14" t="s">
        <v>3833</v>
      </c>
      <c r="O604" s="14" t="s">
        <v>3486</v>
      </c>
      <c r="P604" s="14" t="s">
        <v>12071</v>
      </c>
      <c r="Q604" s="44" t="s">
        <v>8224</v>
      </c>
      <c r="R604" s="44" t="s">
        <v>8203</v>
      </c>
      <c r="S604" s="14">
        <v>2</v>
      </c>
      <c r="T604" s="5">
        <v>4622</v>
      </c>
      <c r="U604" s="5">
        <f t="shared" si="27"/>
        <v>9244</v>
      </c>
      <c r="V604" s="47">
        <f t="shared" si="28"/>
        <v>10353.280000000001</v>
      </c>
      <c r="W604" s="48"/>
      <c r="X604" s="49">
        <v>2017</v>
      </c>
      <c r="Y604" s="50" t="s">
        <v>4944</v>
      </c>
      <c r="Z604" s="51">
        <f t="shared" si="29"/>
        <v>25.677777777777777</v>
      </c>
      <c r="AA604" s="16">
        <f t="shared" si="29"/>
        <v>28.759111111111114</v>
      </c>
    </row>
    <row r="605" spans="2:27" ht="20.25" x14ac:dyDescent="0.3">
      <c r="B605" s="43" t="s">
        <v>669</v>
      </c>
      <c r="C605" s="14" t="s">
        <v>4521</v>
      </c>
      <c r="D605" s="14" t="s">
        <v>4229</v>
      </c>
      <c r="E605" s="14" t="s">
        <v>7545</v>
      </c>
      <c r="F605" s="14" t="s">
        <v>4230</v>
      </c>
      <c r="G605" s="14" t="s">
        <v>6115</v>
      </c>
      <c r="H605" s="44" t="s">
        <v>3466</v>
      </c>
      <c r="I605" s="45">
        <v>0</v>
      </c>
      <c r="J605" s="14">
        <v>150000000</v>
      </c>
      <c r="K605" s="14" t="s">
        <v>3458</v>
      </c>
      <c r="L605" s="46" t="s">
        <v>3471</v>
      </c>
      <c r="M605" s="14" t="s">
        <v>12072</v>
      </c>
      <c r="N605" s="14" t="s">
        <v>3833</v>
      </c>
      <c r="O605" s="14" t="s">
        <v>3486</v>
      </c>
      <c r="P605" s="14" t="s">
        <v>12071</v>
      </c>
      <c r="Q605" s="44" t="s">
        <v>8224</v>
      </c>
      <c r="R605" s="44" t="s">
        <v>8203</v>
      </c>
      <c r="S605" s="14">
        <v>2</v>
      </c>
      <c r="T605" s="5">
        <v>4622</v>
      </c>
      <c r="U605" s="5">
        <f t="shared" si="27"/>
        <v>9244</v>
      </c>
      <c r="V605" s="47">
        <f t="shared" si="28"/>
        <v>10353.280000000001</v>
      </c>
      <c r="W605" s="48"/>
      <c r="X605" s="49">
        <v>2017</v>
      </c>
      <c r="Y605" s="50" t="s">
        <v>4944</v>
      </c>
      <c r="Z605" s="51">
        <f t="shared" si="29"/>
        <v>25.677777777777777</v>
      </c>
      <c r="AA605" s="16">
        <f t="shared" si="29"/>
        <v>28.759111111111114</v>
      </c>
    </row>
    <row r="606" spans="2:27" ht="20.25" x14ac:dyDescent="0.3">
      <c r="B606" s="43" t="s">
        <v>670</v>
      </c>
      <c r="C606" s="14" t="s">
        <v>4521</v>
      </c>
      <c r="D606" s="14" t="s">
        <v>4229</v>
      </c>
      <c r="E606" s="14" t="s">
        <v>7545</v>
      </c>
      <c r="F606" s="14" t="s">
        <v>4230</v>
      </c>
      <c r="G606" s="14" t="s">
        <v>6116</v>
      </c>
      <c r="H606" s="44" t="s">
        <v>3466</v>
      </c>
      <c r="I606" s="45">
        <v>0</v>
      </c>
      <c r="J606" s="14">
        <v>150000000</v>
      </c>
      <c r="K606" s="14" t="s">
        <v>3458</v>
      </c>
      <c r="L606" s="46" t="s">
        <v>3471</v>
      </c>
      <c r="M606" s="14" t="s">
        <v>12072</v>
      </c>
      <c r="N606" s="14" t="s">
        <v>3833</v>
      </c>
      <c r="O606" s="14" t="s">
        <v>3486</v>
      </c>
      <c r="P606" s="14" t="s">
        <v>12071</v>
      </c>
      <c r="Q606" s="44" t="s">
        <v>8224</v>
      </c>
      <c r="R606" s="44" t="s">
        <v>8203</v>
      </c>
      <c r="S606" s="14">
        <v>2</v>
      </c>
      <c r="T606" s="5">
        <v>4622</v>
      </c>
      <c r="U606" s="5">
        <f t="shared" si="27"/>
        <v>9244</v>
      </c>
      <c r="V606" s="47">
        <f t="shared" si="28"/>
        <v>10353.280000000001</v>
      </c>
      <c r="W606" s="48"/>
      <c r="X606" s="49">
        <v>2017</v>
      </c>
      <c r="Y606" s="50" t="s">
        <v>4944</v>
      </c>
      <c r="Z606" s="51">
        <f t="shared" si="29"/>
        <v>25.677777777777777</v>
      </c>
      <c r="AA606" s="16">
        <f t="shared" si="29"/>
        <v>28.759111111111114</v>
      </c>
    </row>
    <row r="607" spans="2:27" ht="20.25" x14ac:dyDescent="0.3">
      <c r="B607" s="43" t="s">
        <v>671</v>
      </c>
      <c r="C607" s="14" t="s">
        <v>4521</v>
      </c>
      <c r="D607" s="14" t="s">
        <v>4240</v>
      </c>
      <c r="E607" s="14" t="s">
        <v>4427</v>
      </c>
      <c r="F607" s="14" t="s">
        <v>4225</v>
      </c>
      <c r="G607" s="14" t="s">
        <v>6117</v>
      </c>
      <c r="H607" s="44" t="s">
        <v>3466</v>
      </c>
      <c r="I607" s="45">
        <v>0</v>
      </c>
      <c r="J607" s="14">
        <v>150000000</v>
      </c>
      <c r="K607" s="14" t="s">
        <v>3458</v>
      </c>
      <c r="L607" s="46" t="s">
        <v>3471</v>
      </c>
      <c r="M607" s="14" t="s">
        <v>12072</v>
      </c>
      <c r="N607" s="14" t="s">
        <v>3833</v>
      </c>
      <c r="O607" s="14" t="s">
        <v>3486</v>
      </c>
      <c r="P607" s="14" t="s">
        <v>12071</v>
      </c>
      <c r="Q607" s="44" t="s">
        <v>8224</v>
      </c>
      <c r="R607" s="44" t="s">
        <v>8203</v>
      </c>
      <c r="S607" s="14">
        <v>1</v>
      </c>
      <c r="T607" s="5">
        <v>73956</v>
      </c>
      <c r="U607" s="5">
        <f t="shared" si="27"/>
        <v>73956</v>
      </c>
      <c r="V607" s="47">
        <f t="shared" si="28"/>
        <v>82830.720000000001</v>
      </c>
      <c r="W607" s="48"/>
      <c r="X607" s="49">
        <v>2017</v>
      </c>
      <c r="Y607" s="50" t="s">
        <v>4944</v>
      </c>
      <c r="Z607" s="51">
        <f t="shared" si="29"/>
        <v>205.43333333333334</v>
      </c>
      <c r="AA607" s="16">
        <f t="shared" si="29"/>
        <v>230.08533333333332</v>
      </c>
    </row>
    <row r="608" spans="2:27" ht="20.25" x14ac:dyDescent="0.3">
      <c r="B608" s="43" t="s">
        <v>672</v>
      </c>
      <c r="C608" s="14" t="s">
        <v>4521</v>
      </c>
      <c r="D608" s="14" t="s">
        <v>4423</v>
      </c>
      <c r="E608" s="14" t="s">
        <v>7556</v>
      </c>
      <c r="F608" s="14" t="s">
        <v>4424</v>
      </c>
      <c r="G608" s="14" t="s">
        <v>6118</v>
      </c>
      <c r="H608" s="44" t="s">
        <v>3466</v>
      </c>
      <c r="I608" s="45">
        <v>0</v>
      </c>
      <c r="J608" s="14">
        <v>150000000</v>
      </c>
      <c r="K608" s="14" t="s">
        <v>3458</v>
      </c>
      <c r="L608" s="46" t="s">
        <v>3471</v>
      </c>
      <c r="M608" s="14" t="s">
        <v>12072</v>
      </c>
      <c r="N608" s="14" t="s">
        <v>3833</v>
      </c>
      <c r="O608" s="14" t="s">
        <v>3486</v>
      </c>
      <c r="P608" s="14" t="s">
        <v>12071</v>
      </c>
      <c r="Q608" s="44" t="s">
        <v>8224</v>
      </c>
      <c r="R608" s="44" t="s">
        <v>8203</v>
      </c>
      <c r="S608" s="14">
        <v>1</v>
      </c>
      <c r="T608" s="5">
        <v>83200</v>
      </c>
      <c r="U608" s="5">
        <f t="shared" si="27"/>
        <v>83200</v>
      </c>
      <c r="V608" s="47">
        <f t="shared" si="28"/>
        <v>93184.000000000015</v>
      </c>
      <c r="W608" s="48"/>
      <c r="X608" s="49">
        <v>2017</v>
      </c>
      <c r="Y608" s="50" t="s">
        <v>4944</v>
      </c>
      <c r="Z608" s="51">
        <f t="shared" si="29"/>
        <v>231.11111111111111</v>
      </c>
      <c r="AA608" s="16">
        <f t="shared" si="29"/>
        <v>258.84444444444449</v>
      </c>
    </row>
    <row r="609" spans="2:27" ht="20.25" x14ac:dyDescent="0.3">
      <c r="B609" s="43" t="s">
        <v>673</v>
      </c>
      <c r="C609" s="14" t="s">
        <v>4521</v>
      </c>
      <c r="D609" s="14" t="s">
        <v>4221</v>
      </c>
      <c r="E609" s="14" t="s">
        <v>4486</v>
      </c>
      <c r="F609" s="14" t="s">
        <v>4219</v>
      </c>
      <c r="G609" s="14" t="s">
        <v>6119</v>
      </c>
      <c r="H609" s="44" t="s">
        <v>3466</v>
      </c>
      <c r="I609" s="45">
        <v>0</v>
      </c>
      <c r="J609" s="14">
        <v>150000000</v>
      </c>
      <c r="K609" s="14" t="s">
        <v>3458</v>
      </c>
      <c r="L609" s="46" t="s">
        <v>3471</v>
      </c>
      <c r="M609" s="14" t="s">
        <v>12072</v>
      </c>
      <c r="N609" s="14" t="s">
        <v>3833</v>
      </c>
      <c r="O609" s="14" t="s">
        <v>3486</v>
      </c>
      <c r="P609" s="14" t="s">
        <v>12071</v>
      </c>
      <c r="Q609" s="44" t="s">
        <v>8224</v>
      </c>
      <c r="R609" s="44" t="s">
        <v>8203</v>
      </c>
      <c r="S609" s="14">
        <v>2</v>
      </c>
      <c r="T609" s="5">
        <v>11493</v>
      </c>
      <c r="U609" s="5">
        <f t="shared" si="27"/>
        <v>22986</v>
      </c>
      <c r="V609" s="47">
        <f t="shared" si="28"/>
        <v>25744.320000000003</v>
      </c>
      <c r="W609" s="48"/>
      <c r="X609" s="49">
        <v>2017</v>
      </c>
      <c r="Y609" s="50" t="s">
        <v>4944</v>
      </c>
      <c r="Z609" s="51">
        <f t="shared" si="29"/>
        <v>63.85</v>
      </c>
      <c r="AA609" s="16">
        <f t="shared" si="29"/>
        <v>71.512000000000015</v>
      </c>
    </row>
    <row r="610" spans="2:27" ht="20.25" x14ac:dyDescent="0.3">
      <c r="B610" s="43" t="s">
        <v>674</v>
      </c>
      <c r="C610" s="14" t="s">
        <v>4521</v>
      </c>
      <c r="D610" s="14" t="s">
        <v>4242</v>
      </c>
      <c r="E610" s="14" t="s">
        <v>4302</v>
      </c>
      <c r="F610" s="14" t="s">
        <v>4243</v>
      </c>
      <c r="G610" s="14" t="s">
        <v>6120</v>
      </c>
      <c r="H610" s="44" t="s">
        <v>3466</v>
      </c>
      <c r="I610" s="45">
        <v>0</v>
      </c>
      <c r="J610" s="14">
        <v>150000000</v>
      </c>
      <c r="K610" s="14" t="s">
        <v>3458</v>
      </c>
      <c r="L610" s="46" t="s">
        <v>3471</v>
      </c>
      <c r="M610" s="14" t="s">
        <v>12072</v>
      </c>
      <c r="N610" s="14" t="s">
        <v>3833</v>
      </c>
      <c r="O610" s="14" t="s">
        <v>3486</v>
      </c>
      <c r="P610" s="14" t="s">
        <v>12071</v>
      </c>
      <c r="Q610" s="44" t="s">
        <v>8224</v>
      </c>
      <c r="R610" s="44" t="s">
        <v>8203</v>
      </c>
      <c r="S610" s="14">
        <v>10</v>
      </c>
      <c r="T610" s="5">
        <v>13741</v>
      </c>
      <c r="U610" s="5">
        <f t="shared" si="27"/>
        <v>137410</v>
      </c>
      <c r="V610" s="47">
        <f t="shared" si="28"/>
        <v>153899.20000000001</v>
      </c>
      <c r="W610" s="48"/>
      <c r="X610" s="49">
        <v>2017</v>
      </c>
      <c r="Y610" s="50" t="s">
        <v>4944</v>
      </c>
      <c r="Z610" s="51">
        <f t="shared" si="29"/>
        <v>381.69444444444446</v>
      </c>
      <c r="AA610" s="16">
        <f t="shared" si="29"/>
        <v>427.4977777777778</v>
      </c>
    </row>
    <row r="611" spans="2:27" ht="20.25" x14ac:dyDescent="0.3">
      <c r="B611" s="43" t="s">
        <v>675</v>
      </c>
      <c r="C611" s="14" t="s">
        <v>4521</v>
      </c>
      <c r="D611" s="14" t="s">
        <v>4428</v>
      </c>
      <c r="E611" s="14" t="s">
        <v>4486</v>
      </c>
      <c r="F611" s="14" t="s">
        <v>4429</v>
      </c>
      <c r="G611" s="14" t="s">
        <v>6121</v>
      </c>
      <c r="H611" s="44" t="s">
        <v>3466</v>
      </c>
      <c r="I611" s="45">
        <v>0</v>
      </c>
      <c r="J611" s="14">
        <v>150000000</v>
      </c>
      <c r="K611" s="14" t="s">
        <v>3458</v>
      </c>
      <c r="L611" s="46" t="s">
        <v>3471</v>
      </c>
      <c r="M611" s="14" t="s">
        <v>12072</v>
      </c>
      <c r="N611" s="14" t="s">
        <v>3833</v>
      </c>
      <c r="O611" s="14" t="s">
        <v>3486</v>
      </c>
      <c r="P611" s="14" t="s">
        <v>12071</v>
      </c>
      <c r="Q611" s="44" t="s">
        <v>8224</v>
      </c>
      <c r="R611" s="44" t="s">
        <v>8203</v>
      </c>
      <c r="S611" s="14">
        <v>8</v>
      </c>
      <c r="T611" s="5">
        <v>7496</v>
      </c>
      <c r="U611" s="5">
        <f t="shared" si="27"/>
        <v>59968</v>
      </c>
      <c r="V611" s="47">
        <f t="shared" si="28"/>
        <v>67164.160000000003</v>
      </c>
      <c r="W611" s="48"/>
      <c r="X611" s="49">
        <v>2017</v>
      </c>
      <c r="Y611" s="50" t="s">
        <v>4944</v>
      </c>
      <c r="Z611" s="51">
        <f t="shared" si="29"/>
        <v>166.57777777777778</v>
      </c>
      <c r="AA611" s="16">
        <f t="shared" si="29"/>
        <v>186.56711111111113</v>
      </c>
    </row>
    <row r="612" spans="2:27" ht="20.25" x14ac:dyDescent="0.3">
      <c r="B612" s="43" t="s">
        <v>676</v>
      </c>
      <c r="C612" s="14" t="s">
        <v>4521</v>
      </c>
      <c r="D612" s="14" t="s">
        <v>4428</v>
      </c>
      <c r="E612" s="14" t="s">
        <v>4486</v>
      </c>
      <c r="F612" s="14" t="s">
        <v>4429</v>
      </c>
      <c r="G612" s="14" t="s">
        <v>6122</v>
      </c>
      <c r="H612" s="44" t="s">
        <v>3466</v>
      </c>
      <c r="I612" s="45">
        <v>0</v>
      </c>
      <c r="J612" s="14">
        <v>150000000</v>
      </c>
      <c r="K612" s="14" t="s">
        <v>3458</v>
      </c>
      <c r="L612" s="46" t="s">
        <v>3471</v>
      </c>
      <c r="M612" s="14" t="s">
        <v>12072</v>
      </c>
      <c r="N612" s="14" t="s">
        <v>3833</v>
      </c>
      <c r="O612" s="14" t="s">
        <v>3486</v>
      </c>
      <c r="P612" s="14" t="s">
        <v>12071</v>
      </c>
      <c r="Q612" s="44" t="s">
        <v>8224</v>
      </c>
      <c r="R612" s="44" t="s">
        <v>8203</v>
      </c>
      <c r="S612" s="14">
        <v>2</v>
      </c>
      <c r="T612" s="5">
        <v>7496</v>
      </c>
      <c r="U612" s="5">
        <f t="shared" si="27"/>
        <v>14992</v>
      </c>
      <c r="V612" s="47">
        <f t="shared" si="28"/>
        <v>16791.04</v>
      </c>
      <c r="W612" s="48"/>
      <c r="X612" s="49">
        <v>2017</v>
      </c>
      <c r="Y612" s="50" t="s">
        <v>4944</v>
      </c>
      <c r="Z612" s="51">
        <f t="shared" si="29"/>
        <v>41.644444444444446</v>
      </c>
      <c r="AA612" s="16">
        <f t="shared" si="29"/>
        <v>46.641777777777783</v>
      </c>
    </row>
    <row r="613" spans="2:27" ht="20.25" x14ac:dyDescent="0.3">
      <c r="B613" s="43" t="s">
        <v>677</v>
      </c>
      <c r="C613" s="14" t="s">
        <v>4521</v>
      </c>
      <c r="D613" s="14" t="s">
        <v>4430</v>
      </c>
      <c r="E613" s="14" t="s">
        <v>4431</v>
      </c>
      <c r="F613" s="14" t="s">
        <v>7557</v>
      </c>
      <c r="G613" s="14" t="s">
        <v>6123</v>
      </c>
      <c r="H613" s="44" t="s">
        <v>3466</v>
      </c>
      <c r="I613" s="45">
        <v>0</v>
      </c>
      <c r="J613" s="14">
        <v>150000000</v>
      </c>
      <c r="K613" s="14" t="s">
        <v>3458</v>
      </c>
      <c r="L613" s="46" t="s">
        <v>3471</v>
      </c>
      <c r="M613" s="14" t="s">
        <v>12072</v>
      </c>
      <c r="N613" s="14" t="s">
        <v>3833</v>
      </c>
      <c r="O613" s="14" t="s">
        <v>3486</v>
      </c>
      <c r="P613" s="14" t="s">
        <v>12071</v>
      </c>
      <c r="Q613" s="44" t="s">
        <v>8225</v>
      </c>
      <c r="R613" s="44" t="s">
        <v>8204</v>
      </c>
      <c r="S613" s="14">
        <v>4</v>
      </c>
      <c r="T613" s="5">
        <v>6246</v>
      </c>
      <c r="U613" s="5">
        <f t="shared" si="27"/>
        <v>24984</v>
      </c>
      <c r="V613" s="47">
        <f t="shared" si="28"/>
        <v>27982.080000000002</v>
      </c>
      <c r="W613" s="48"/>
      <c r="X613" s="49">
        <v>2017</v>
      </c>
      <c r="Y613" s="50" t="s">
        <v>4944</v>
      </c>
      <c r="Z613" s="51">
        <f t="shared" si="29"/>
        <v>69.400000000000006</v>
      </c>
      <c r="AA613" s="16">
        <f t="shared" si="29"/>
        <v>77.728000000000009</v>
      </c>
    </row>
    <row r="614" spans="2:27" ht="20.25" x14ac:dyDescent="0.3">
      <c r="B614" s="43" t="s">
        <v>678</v>
      </c>
      <c r="C614" s="14" t="s">
        <v>4521</v>
      </c>
      <c r="D614" s="14" t="s">
        <v>4432</v>
      </c>
      <c r="E614" s="14" t="s">
        <v>4433</v>
      </c>
      <c r="F614" s="14" t="s">
        <v>4434</v>
      </c>
      <c r="G614" s="14" t="s">
        <v>6124</v>
      </c>
      <c r="H614" s="44" t="s">
        <v>3466</v>
      </c>
      <c r="I614" s="45">
        <v>0</v>
      </c>
      <c r="J614" s="14">
        <v>150000000</v>
      </c>
      <c r="K614" s="14" t="s">
        <v>3458</v>
      </c>
      <c r="L614" s="46" t="s">
        <v>3471</v>
      </c>
      <c r="M614" s="14" t="s">
        <v>12072</v>
      </c>
      <c r="N614" s="14" t="s">
        <v>3833</v>
      </c>
      <c r="O614" s="14" t="s">
        <v>3486</v>
      </c>
      <c r="P614" s="14" t="s">
        <v>12071</v>
      </c>
      <c r="Q614" s="44" t="s">
        <v>8224</v>
      </c>
      <c r="R614" s="44" t="s">
        <v>8203</v>
      </c>
      <c r="S614" s="14">
        <v>4</v>
      </c>
      <c r="T614" s="5">
        <v>40101</v>
      </c>
      <c r="U614" s="5">
        <f t="shared" si="27"/>
        <v>160404</v>
      </c>
      <c r="V614" s="47">
        <f t="shared" si="28"/>
        <v>179652.48000000001</v>
      </c>
      <c r="W614" s="48"/>
      <c r="X614" s="49">
        <v>2017</v>
      </c>
      <c r="Y614" s="50" t="s">
        <v>4944</v>
      </c>
      <c r="Z614" s="51">
        <f t="shared" si="29"/>
        <v>445.56666666666666</v>
      </c>
      <c r="AA614" s="16">
        <f t="shared" si="29"/>
        <v>499.03466666666668</v>
      </c>
    </row>
    <row r="615" spans="2:27" ht="20.25" x14ac:dyDescent="0.3">
      <c r="B615" s="43" t="s">
        <v>679</v>
      </c>
      <c r="C615" s="14" t="s">
        <v>4521</v>
      </c>
      <c r="D615" s="14" t="s">
        <v>4435</v>
      </c>
      <c r="E615" s="14" t="s">
        <v>4436</v>
      </c>
      <c r="F615" s="14" t="s">
        <v>4437</v>
      </c>
      <c r="G615" s="14" t="s">
        <v>6125</v>
      </c>
      <c r="H615" s="44" t="s">
        <v>3466</v>
      </c>
      <c r="I615" s="45">
        <v>0</v>
      </c>
      <c r="J615" s="14">
        <v>150000000</v>
      </c>
      <c r="K615" s="14" t="s">
        <v>3458</v>
      </c>
      <c r="L615" s="46" t="s">
        <v>3471</v>
      </c>
      <c r="M615" s="14" t="s">
        <v>12072</v>
      </c>
      <c r="N615" s="14" t="s">
        <v>3833</v>
      </c>
      <c r="O615" s="14" t="s">
        <v>3486</v>
      </c>
      <c r="P615" s="14" t="s">
        <v>12071</v>
      </c>
      <c r="Q615" s="44" t="s">
        <v>8224</v>
      </c>
      <c r="R615" s="44" t="s">
        <v>8203</v>
      </c>
      <c r="S615" s="14">
        <v>1</v>
      </c>
      <c r="T615" s="5">
        <v>20045</v>
      </c>
      <c r="U615" s="5">
        <f t="shared" si="27"/>
        <v>20045</v>
      </c>
      <c r="V615" s="47">
        <f t="shared" si="28"/>
        <v>22450.400000000001</v>
      </c>
      <c r="W615" s="48"/>
      <c r="X615" s="49">
        <v>2017</v>
      </c>
      <c r="Y615" s="50" t="s">
        <v>4944</v>
      </c>
      <c r="Z615" s="51">
        <f t="shared" si="29"/>
        <v>55.680555555555557</v>
      </c>
      <c r="AA615" s="16">
        <f t="shared" si="29"/>
        <v>62.362222222222229</v>
      </c>
    </row>
    <row r="616" spans="2:27" ht="20.25" x14ac:dyDescent="0.3">
      <c r="B616" s="43" t="s">
        <v>680</v>
      </c>
      <c r="C616" s="14" t="s">
        <v>4521</v>
      </c>
      <c r="D616" s="14" t="s">
        <v>4240</v>
      </c>
      <c r="E616" s="14" t="s">
        <v>4427</v>
      </c>
      <c r="F616" s="14" t="s">
        <v>4225</v>
      </c>
      <c r="G616" s="14" t="s">
        <v>6126</v>
      </c>
      <c r="H616" s="44" t="s">
        <v>3466</v>
      </c>
      <c r="I616" s="45">
        <v>0</v>
      </c>
      <c r="J616" s="14">
        <v>150000000</v>
      </c>
      <c r="K616" s="14" t="s">
        <v>3458</v>
      </c>
      <c r="L616" s="46" t="s">
        <v>3471</v>
      </c>
      <c r="M616" s="14" t="s">
        <v>12072</v>
      </c>
      <c r="N616" s="14" t="s">
        <v>3833</v>
      </c>
      <c r="O616" s="14" t="s">
        <v>3486</v>
      </c>
      <c r="P616" s="14" t="s">
        <v>12071</v>
      </c>
      <c r="Q616" s="44" t="s">
        <v>8224</v>
      </c>
      <c r="R616" s="44" t="s">
        <v>8203</v>
      </c>
      <c r="S616" s="14">
        <v>15</v>
      </c>
      <c r="T616" s="5">
        <v>45000</v>
      </c>
      <c r="U616" s="5">
        <f t="shared" si="27"/>
        <v>675000</v>
      </c>
      <c r="V616" s="47">
        <f t="shared" si="28"/>
        <v>756000.00000000012</v>
      </c>
      <c r="W616" s="48"/>
      <c r="X616" s="49">
        <v>2017</v>
      </c>
      <c r="Y616" s="50" t="s">
        <v>4944</v>
      </c>
      <c r="Z616" s="51">
        <f t="shared" si="29"/>
        <v>1875</v>
      </c>
      <c r="AA616" s="16">
        <f t="shared" si="29"/>
        <v>2100.0000000000005</v>
      </c>
    </row>
    <row r="617" spans="2:27" ht="20.25" x14ac:dyDescent="0.3">
      <c r="B617" s="43" t="s">
        <v>681</v>
      </c>
      <c r="C617" s="14" t="s">
        <v>4521</v>
      </c>
      <c r="D617" s="14" t="s">
        <v>4240</v>
      </c>
      <c r="E617" s="14" t="s">
        <v>4427</v>
      </c>
      <c r="F617" s="14" t="s">
        <v>4225</v>
      </c>
      <c r="G617" s="14" t="s">
        <v>6127</v>
      </c>
      <c r="H617" s="44" t="s">
        <v>3466</v>
      </c>
      <c r="I617" s="45">
        <v>0</v>
      </c>
      <c r="J617" s="14">
        <v>150000000</v>
      </c>
      <c r="K617" s="14" t="s">
        <v>3458</v>
      </c>
      <c r="L617" s="46" t="s">
        <v>3471</v>
      </c>
      <c r="M617" s="14" t="s">
        <v>12072</v>
      </c>
      <c r="N617" s="14" t="s">
        <v>3833</v>
      </c>
      <c r="O617" s="14" t="s">
        <v>3486</v>
      </c>
      <c r="P617" s="14" t="s">
        <v>12071</v>
      </c>
      <c r="Q617" s="44" t="s">
        <v>8224</v>
      </c>
      <c r="R617" s="44" t="s">
        <v>8203</v>
      </c>
      <c r="S617" s="14">
        <v>8</v>
      </c>
      <c r="T617" s="5">
        <v>21000</v>
      </c>
      <c r="U617" s="5">
        <f t="shared" si="27"/>
        <v>168000</v>
      </c>
      <c r="V617" s="47">
        <f t="shared" si="28"/>
        <v>188160.00000000003</v>
      </c>
      <c r="W617" s="48"/>
      <c r="X617" s="49">
        <v>2017</v>
      </c>
      <c r="Y617" s="50" t="s">
        <v>4944</v>
      </c>
      <c r="Z617" s="51">
        <f t="shared" si="29"/>
        <v>466.66666666666669</v>
      </c>
      <c r="AA617" s="16">
        <f t="shared" si="29"/>
        <v>522.66666666666674</v>
      </c>
    </row>
    <row r="618" spans="2:27" ht="20.25" x14ac:dyDescent="0.3">
      <c r="B618" s="43" t="s">
        <v>682</v>
      </c>
      <c r="C618" s="14" t="s">
        <v>4521</v>
      </c>
      <c r="D618" s="14" t="s">
        <v>4438</v>
      </c>
      <c r="E618" s="14" t="s">
        <v>5062</v>
      </c>
      <c r="F618" s="14" t="s">
        <v>7558</v>
      </c>
      <c r="G618" s="14" t="s">
        <v>6128</v>
      </c>
      <c r="H618" s="44" t="s">
        <v>3466</v>
      </c>
      <c r="I618" s="45">
        <v>0</v>
      </c>
      <c r="J618" s="14">
        <v>150000000</v>
      </c>
      <c r="K618" s="14" t="s">
        <v>3458</v>
      </c>
      <c r="L618" s="46" t="s">
        <v>3471</v>
      </c>
      <c r="M618" s="14" t="s">
        <v>12072</v>
      </c>
      <c r="N618" s="14" t="s">
        <v>3833</v>
      </c>
      <c r="O618" s="14" t="s">
        <v>3486</v>
      </c>
      <c r="P618" s="14" t="s">
        <v>12071</v>
      </c>
      <c r="Q618" s="44" t="s">
        <v>8224</v>
      </c>
      <c r="R618" s="44" t="s">
        <v>8203</v>
      </c>
      <c r="S618" s="14">
        <v>40</v>
      </c>
      <c r="T618" s="5">
        <v>12000</v>
      </c>
      <c r="U618" s="5">
        <f t="shared" si="27"/>
        <v>480000</v>
      </c>
      <c r="V618" s="47">
        <f t="shared" si="28"/>
        <v>537600</v>
      </c>
      <c r="W618" s="48"/>
      <c r="X618" s="49">
        <v>2017</v>
      </c>
      <c r="Y618" s="50" t="s">
        <v>4944</v>
      </c>
      <c r="Z618" s="51">
        <f t="shared" si="29"/>
        <v>1333.3333333333333</v>
      </c>
      <c r="AA618" s="16">
        <f t="shared" si="29"/>
        <v>1493.3333333333333</v>
      </c>
    </row>
    <row r="619" spans="2:27" ht="20.25" x14ac:dyDescent="0.3">
      <c r="B619" s="43" t="s">
        <v>683</v>
      </c>
      <c r="C619" s="14" t="s">
        <v>4521</v>
      </c>
      <c r="D619" s="14" t="s">
        <v>4439</v>
      </c>
      <c r="E619" s="14" t="s">
        <v>4440</v>
      </c>
      <c r="F619" s="14" t="s">
        <v>7559</v>
      </c>
      <c r="G619" s="14" t="s">
        <v>6129</v>
      </c>
      <c r="H619" s="44" t="s">
        <v>3457</v>
      </c>
      <c r="I619" s="45">
        <v>0</v>
      </c>
      <c r="J619" s="14">
        <v>150000000</v>
      </c>
      <c r="K619" s="14" t="s">
        <v>3458</v>
      </c>
      <c r="L619" s="46" t="s">
        <v>3471</v>
      </c>
      <c r="M619" s="14" t="s">
        <v>12072</v>
      </c>
      <c r="N619" s="14" t="s">
        <v>3833</v>
      </c>
      <c r="O619" s="14" t="s">
        <v>3486</v>
      </c>
      <c r="P619" s="14" t="s">
        <v>12071</v>
      </c>
      <c r="Q619" s="44" t="s">
        <v>8224</v>
      </c>
      <c r="R619" s="44" t="s">
        <v>8203</v>
      </c>
      <c r="S619" s="14">
        <v>8</v>
      </c>
      <c r="T619" s="5">
        <v>696355</v>
      </c>
      <c r="U619" s="5">
        <f t="shared" si="27"/>
        <v>5570840</v>
      </c>
      <c r="V619" s="47">
        <f t="shared" si="28"/>
        <v>6239340.8000000007</v>
      </c>
      <c r="W619" s="48"/>
      <c r="X619" s="49">
        <v>2017</v>
      </c>
      <c r="Y619" s="50" t="s">
        <v>4944</v>
      </c>
      <c r="Z619" s="51">
        <f t="shared" si="29"/>
        <v>15474.555555555555</v>
      </c>
      <c r="AA619" s="16">
        <f t="shared" si="29"/>
        <v>17331.502222222225</v>
      </c>
    </row>
    <row r="620" spans="2:27" ht="20.25" x14ac:dyDescent="0.3">
      <c r="B620" s="43" t="s">
        <v>684</v>
      </c>
      <c r="C620" s="14" t="s">
        <v>4521</v>
      </c>
      <c r="D620" s="14" t="s">
        <v>4441</v>
      </c>
      <c r="E620" s="14" t="s">
        <v>4442</v>
      </c>
      <c r="F620" s="14" t="s">
        <v>4443</v>
      </c>
      <c r="G620" s="14" t="s">
        <v>6130</v>
      </c>
      <c r="H620" s="44" t="s">
        <v>3466</v>
      </c>
      <c r="I620" s="45">
        <v>0</v>
      </c>
      <c r="J620" s="14">
        <v>150000000</v>
      </c>
      <c r="K620" s="14" t="s">
        <v>3458</v>
      </c>
      <c r="L620" s="46" t="s">
        <v>3471</v>
      </c>
      <c r="M620" s="14" t="s">
        <v>12072</v>
      </c>
      <c r="N620" s="14" t="s">
        <v>3833</v>
      </c>
      <c r="O620" s="14" t="s">
        <v>3486</v>
      </c>
      <c r="P620" s="14" t="s">
        <v>12071</v>
      </c>
      <c r="Q620" s="44" t="s">
        <v>8224</v>
      </c>
      <c r="R620" s="44" t="s">
        <v>8203</v>
      </c>
      <c r="S620" s="14">
        <v>14</v>
      </c>
      <c r="T620" s="5">
        <v>6135</v>
      </c>
      <c r="U620" s="5">
        <f t="shared" si="27"/>
        <v>85890</v>
      </c>
      <c r="V620" s="47">
        <f t="shared" si="28"/>
        <v>96196.800000000003</v>
      </c>
      <c r="W620" s="48"/>
      <c r="X620" s="49">
        <v>2017</v>
      </c>
      <c r="Y620" s="50" t="s">
        <v>4944</v>
      </c>
      <c r="Z620" s="51">
        <f t="shared" si="29"/>
        <v>238.58333333333334</v>
      </c>
      <c r="AA620" s="16">
        <f t="shared" si="29"/>
        <v>267.21333333333337</v>
      </c>
    </row>
    <row r="621" spans="2:27" ht="20.25" x14ac:dyDescent="0.3">
      <c r="B621" s="43" t="s">
        <v>685</v>
      </c>
      <c r="C621" s="14" t="s">
        <v>4521</v>
      </c>
      <c r="D621" s="14" t="s">
        <v>4444</v>
      </c>
      <c r="E621" s="14" t="s">
        <v>7560</v>
      </c>
      <c r="F621" s="14" t="s">
        <v>7561</v>
      </c>
      <c r="G621" s="14" t="s">
        <v>6131</v>
      </c>
      <c r="H621" s="44" t="s">
        <v>3466</v>
      </c>
      <c r="I621" s="45">
        <v>0</v>
      </c>
      <c r="J621" s="14">
        <v>150000000</v>
      </c>
      <c r="K621" s="14" t="s">
        <v>3458</v>
      </c>
      <c r="L621" s="46" t="s">
        <v>3471</v>
      </c>
      <c r="M621" s="14" t="s">
        <v>12072</v>
      </c>
      <c r="N621" s="14" t="s">
        <v>3833</v>
      </c>
      <c r="O621" s="14" t="s">
        <v>3486</v>
      </c>
      <c r="P621" s="14" t="s">
        <v>12071</v>
      </c>
      <c r="Q621" s="44" t="s">
        <v>8224</v>
      </c>
      <c r="R621" s="44" t="s">
        <v>8203</v>
      </c>
      <c r="S621" s="14">
        <v>45</v>
      </c>
      <c r="T621" s="5">
        <v>15000</v>
      </c>
      <c r="U621" s="5">
        <f t="shared" si="27"/>
        <v>675000</v>
      </c>
      <c r="V621" s="47">
        <f t="shared" si="28"/>
        <v>756000.00000000012</v>
      </c>
      <c r="W621" s="48"/>
      <c r="X621" s="49">
        <v>2017</v>
      </c>
      <c r="Y621" s="50" t="s">
        <v>4944</v>
      </c>
      <c r="Z621" s="51">
        <f t="shared" si="29"/>
        <v>1875</v>
      </c>
      <c r="AA621" s="16">
        <f t="shared" si="29"/>
        <v>2100.0000000000005</v>
      </c>
    </row>
    <row r="622" spans="2:27" ht="20.25" x14ac:dyDescent="0.3">
      <c r="B622" s="43" t="s">
        <v>686</v>
      </c>
      <c r="C622" s="14" t="s">
        <v>4521</v>
      </c>
      <c r="D622" s="14" t="s">
        <v>4445</v>
      </c>
      <c r="E622" s="14" t="s">
        <v>4446</v>
      </c>
      <c r="F622" s="14" t="s">
        <v>4447</v>
      </c>
      <c r="G622" s="14" t="s">
        <v>6132</v>
      </c>
      <c r="H622" s="44" t="s">
        <v>3457</v>
      </c>
      <c r="I622" s="45">
        <v>0</v>
      </c>
      <c r="J622" s="14">
        <v>150000000</v>
      </c>
      <c r="K622" s="14" t="s">
        <v>3458</v>
      </c>
      <c r="L622" s="46" t="s">
        <v>3471</v>
      </c>
      <c r="M622" s="14" t="s">
        <v>12072</v>
      </c>
      <c r="N622" s="14" t="s">
        <v>3833</v>
      </c>
      <c r="O622" s="14" t="s">
        <v>3486</v>
      </c>
      <c r="P622" s="14" t="s">
        <v>12071</v>
      </c>
      <c r="Q622" s="44" t="s">
        <v>8224</v>
      </c>
      <c r="R622" s="44" t="s">
        <v>8203</v>
      </c>
      <c r="S622" s="14">
        <v>50</v>
      </c>
      <c r="T622" s="5">
        <v>193819</v>
      </c>
      <c r="U622" s="5">
        <f t="shared" si="27"/>
        <v>9690950</v>
      </c>
      <c r="V622" s="47">
        <f t="shared" si="28"/>
        <v>10853864.000000002</v>
      </c>
      <c r="W622" s="48"/>
      <c r="X622" s="49">
        <v>2017</v>
      </c>
      <c r="Y622" s="50" t="s">
        <v>4944</v>
      </c>
      <c r="Z622" s="51">
        <f t="shared" si="29"/>
        <v>26919.305555555555</v>
      </c>
      <c r="AA622" s="16">
        <f t="shared" si="29"/>
        <v>30149.622222222228</v>
      </c>
    </row>
    <row r="623" spans="2:27" ht="20.25" x14ac:dyDescent="0.3">
      <c r="B623" s="43" t="s">
        <v>687</v>
      </c>
      <c r="C623" s="14" t="s">
        <v>4521</v>
      </c>
      <c r="D623" s="14" t="s">
        <v>4448</v>
      </c>
      <c r="E623" s="14" t="s">
        <v>3960</v>
      </c>
      <c r="F623" s="14" t="s">
        <v>3971</v>
      </c>
      <c r="G623" s="14" t="s">
        <v>6133</v>
      </c>
      <c r="H623" s="44" t="s">
        <v>3466</v>
      </c>
      <c r="I623" s="45">
        <v>0</v>
      </c>
      <c r="J623" s="14">
        <v>150000000</v>
      </c>
      <c r="K623" s="14" t="s">
        <v>3458</v>
      </c>
      <c r="L623" s="46" t="s">
        <v>3471</v>
      </c>
      <c r="M623" s="14" t="s">
        <v>12072</v>
      </c>
      <c r="N623" s="14" t="s">
        <v>3833</v>
      </c>
      <c r="O623" s="14" t="s">
        <v>3486</v>
      </c>
      <c r="P623" s="14" t="s">
        <v>12071</v>
      </c>
      <c r="Q623" s="44" t="s">
        <v>8224</v>
      </c>
      <c r="R623" s="44" t="s">
        <v>8203</v>
      </c>
      <c r="S623" s="14">
        <v>35</v>
      </c>
      <c r="T623" s="5">
        <v>62767</v>
      </c>
      <c r="U623" s="5">
        <f t="shared" si="27"/>
        <v>2196845</v>
      </c>
      <c r="V623" s="47">
        <f t="shared" si="28"/>
        <v>2460466.4000000004</v>
      </c>
      <c r="W623" s="48"/>
      <c r="X623" s="49">
        <v>2017</v>
      </c>
      <c r="Y623" s="50" t="s">
        <v>4944</v>
      </c>
      <c r="Z623" s="51">
        <f t="shared" si="29"/>
        <v>6102.3472222222226</v>
      </c>
      <c r="AA623" s="16">
        <f t="shared" si="29"/>
        <v>6834.6288888888903</v>
      </c>
    </row>
    <row r="624" spans="2:27" ht="20.25" x14ac:dyDescent="0.3">
      <c r="B624" s="43" t="s">
        <v>688</v>
      </c>
      <c r="C624" s="14" t="s">
        <v>4521</v>
      </c>
      <c r="D624" s="14" t="s">
        <v>4240</v>
      </c>
      <c r="E624" s="14" t="s">
        <v>4427</v>
      </c>
      <c r="F624" s="14" t="s">
        <v>4225</v>
      </c>
      <c r="G624" s="14" t="s">
        <v>6134</v>
      </c>
      <c r="H624" s="44" t="s">
        <v>3466</v>
      </c>
      <c r="I624" s="45">
        <v>0</v>
      </c>
      <c r="J624" s="14">
        <v>150000000</v>
      </c>
      <c r="K624" s="14" t="s">
        <v>3458</v>
      </c>
      <c r="L624" s="46" t="s">
        <v>3471</v>
      </c>
      <c r="M624" s="14" t="s">
        <v>12072</v>
      </c>
      <c r="N624" s="14" t="s">
        <v>3833</v>
      </c>
      <c r="O624" s="14" t="s">
        <v>3486</v>
      </c>
      <c r="P624" s="14" t="s">
        <v>12071</v>
      </c>
      <c r="Q624" s="44" t="s">
        <v>8224</v>
      </c>
      <c r="R624" s="44" t="s">
        <v>8203</v>
      </c>
      <c r="S624" s="14">
        <v>2</v>
      </c>
      <c r="T624" s="5">
        <v>14791</v>
      </c>
      <c r="U624" s="5">
        <f t="shared" si="27"/>
        <v>29582</v>
      </c>
      <c r="V624" s="47">
        <f t="shared" si="28"/>
        <v>33131.840000000004</v>
      </c>
      <c r="W624" s="48"/>
      <c r="X624" s="49">
        <v>2017</v>
      </c>
      <c r="Y624" s="50" t="s">
        <v>4944</v>
      </c>
      <c r="Z624" s="51">
        <f t="shared" si="29"/>
        <v>82.172222222222217</v>
      </c>
      <c r="AA624" s="16">
        <f t="shared" si="29"/>
        <v>92.032888888888905</v>
      </c>
    </row>
    <row r="625" spans="2:27" ht="20.25" x14ac:dyDescent="0.3">
      <c r="B625" s="43" t="s">
        <v>689</v>
      </c>
      <c r="C625" s="14" t="s">
        <v>4521</v>
      </c>
      <c r="D625" s="14" t="s">
        <v>4240</v>
      </c>
      <c r="E625" s="14" t="s">
        <v>4427</v>
      </c>
      <c r="F625" s="14" t="s">
        <v>4225</v>
      </c>
      <c r="G625" s="14" t="s">
        <v>6135</v>
      </c>
      <c r="H625" s="44" t="s">
        <v>3466</v>
      </c>
      <c r="I625" s="45">
        <v>0</v>
      </c>
      <c r="J625" s="14">
        <v>150000000</v>
      </c>
      <c r="K625" s="14" t="s">
        <v>3458</v>
      </c>
      <c r="L625" s="46" t="s">
        <v>3471</v>
      </c>
      <c r="M625" s="14" t="s">
        <v>12072</v>
      </c>
      <c r="N625" s="14" t="s">
        <v>3833</v>
      </c>
      <c r="O625" s="14" t="s">
        <v>3486</v>
      </c>
      <c r="P625" s="14" t="s">
        <v>12071</v>
      </c>
      <c r="Q625" s="44" t="s">
        <v>8224</v>
      </c>
      <c r="R625" s="44" t="s">
        <v>8203</v>
      </c>
      <c r="S625" s="14">
        <v>2</v>
      </c>
      <c r="T625" s="5">
        <v>14791</v>
      </c>
      <c r="U625" s="5">
        <f t="shared" si="27"/>
        <v>29582</v>
      </c>
      <c r="V625" s="47">
        <f t="shared" si="28"/>
        <v>33131.840000000004</v>
      </c>
      <c r="W625" s="48"/>
      <c r="X625" s="49">
        <v>2017</v>
      </c>
      <c r="Y625" s="50" t="s">
        <v>4944</v>
      </c>
      <c r="Z625" s="51">
        <f t="shared" si="29"/>
        <v>82.172222222222217</v>
      </c>
      <c r="AA625" s="16">
        <f t="shared" si="29"/>
        <v>92.032888888888905</v>
      </c>
    </row>
    <row r="626" spans="2:27" ht="20.25" x14ac:dyDescent="0.3">
      <c r="B626" s="43" t="s">
        <v>690</v>
      </c>
      <c r="C626" s="14" t="s">
        <v>4521</v>
      </c>
      <c r="D626" s="14" t="s">
        <v>4240</v>
      </c>
      <c r="E626" s="14" t="s">
        <v>4427</v>
      </c>
      <c r="F626" s="14" t="s">
        <v>4225</v>
      </c>
      <c r="G626" s="14" t="s">
        <v>6136</v>
      </c>
      <c r="H626" s="44" t="s">
        <v>3466</v>
      </c>
      <c r="I626" s="45">
        <v>0</v>
      </c>
      <c r="J626" s="14">
        <v>150000000</v>
      </c>
      <c r="K626" s="14" t="s">
        <v>3458</v>
      </c>
      <c r="L626" s="46" t="s">
        <v>3471</v>
      </c>
      <c r="M626" s="14" t="s">
        <v>12072</v>
      </c>
      <c r="N626" s="14" t="s">
        <v>3833</v>
      </c>
      <c r="O626" s="14" t="s">
        <v>3486</v>
      </c>
      <c r="P626" s="14" t="s">
        <v>12071</v>
      </c>
      <c r="Q626" s="44" t="s">
        <v>8224</v>
      </c>
      <c r="R626" s="44" t="s">
        <v>8203</v>
      </c>
      <c r="S626" s="14">
        <v>6</v>
      </c>
      <c r="T626" s="5">
        <v>21637</v>
      </c>
      <c r="U626" s="5">
        <f t="shared" si="27"/>
        <v>129822</v>
      </c>
      <c r="V626" s="47">
        <f t="shared" si="28"/>
        <v>145400.64000000001</v>
      </c>
      <c r="W626" s="48"/>
      <c r="X626" s="49">
        <v>2017</v>
      </c>
      <c r="Y626" s="50" t="s">
        <v>4944</v>
      </c>
      <c r="Z626" s="51">
        <f t="shared" si="29"/>
        <v>360.61666666666667</v>
      </c>
      <c r="AA626" s="16">
        <f t="shared" si="29"/>
        <v>403.89066666666673</v>
      </c>
    </row>
    <row r="627" spans="2:27" ht="20.25" x14ac:dyDescent="0.3">
      <c r="B627" s="43" t="s">
        <v>691</v>
      </c>
      <c r="C627" s="14" t="s">
        <v>4521</v>
      </c>
      <c r="D627" s="14" t="s">
        <v>4240</v>
      </c>
      <c r="E627" s="14" t="s">
        <v>4427</v>
      </c>
      <c r="F627" s="14" t="s">
        <v>4225</v>
      </c>
      <c r="G627" s="14" t="s">
        <v>6137</v>
      </c>
      <c r="H627" s="44" t="s">
        <v>3466</v>
      </c>
      <c r="I627" s="45">
        <v>0</v>
      </c>
      <c r="J627" s="14">
        <v>150000000</v>
      </c>
      <c r="K627" s="14" t="s">
        <v>3458</v>
      </c>
      <c r="L627" s="46" t="s">
        <v>3471</v>
      </c>
      <c r="M627" s="14" t="s">
        <v>12072</v>
      </c>
      <c r="N627" s="14" t="s">
        <v>3833</v>
      </c>
      <c r="O627" s="14" t="s">
        <v>3486</v>
      </c>
      <c r="P627" s="14" t="s">
        <v>12071</v>
      </c>
      <c r="Q627" s="44" t="s">
        <v>8224</v>
      </c>
      <c r="R627" s="44" t="s">
        <v>8203</v>
      </c>
      <c r="S627" s="14">
        <v>6</v>
      </c>
      <c r="T627" s="5">
        <v>21637</v>
      </c>
      <c r="U627" s="5">
        <f t="shared" si="27"/>
        <v>129822</v>
      </c>
      <c r="V627" s="47">
        <f t="shared" si="28"/>
        <v>145400.64000000001</v>
      </c>
      <c r="W627" s="48"/>
      <c r="X627" s="49">
        <v>2017</v>
      </c>
      <c r="Y627" s="50" t="s">
        <v>4944</v>
      </c>
      <c r="Z627" s="51">
        <f t="shared" si="29"/>
        <v>360.61666666666667</v>
      </c>
      <c r="AA627" s="16">
        <f t="shared" si="29"/>
        <v>403.89066666666673</v>
      </c>
    </row>
    <row r="628" spans="2:27" ht="20.25" x14ac:dyDescent="0.3">
      <c r="B628" s="43" t="s">
        <v>692</v>
      </c>
      <c r="C628" s="14" t="s">
        <v>4521</v>
      </c>
      <c r="D628" s="14" t="s">
        <v>4449</v>
      </c>
      <c r="E628" s="14" t="s">
        <v>4450</v>
      </c>
      <c r="F628" s="14" t="s">
        <v>4451</v>
      </c>
      <c r="G628" s="14" t="s">
        <v>6138</v>
      </c>
      <c r="H628" s="44" t="s">
        <v>3466</v>
      </c>
      <c r="I628" s="45">
        <v>0</v>
      </c>
      <c r="J628" s="14">
        <v>150000000</v>
      </c>
      <c r="K628" s="14" t="s">
        <v>3458</v>
      </c>
      <c r="L628" s="46" t="s">
        <v>3471</v>
      </c>
      <c r="M628" s="14" t="s">
        <v>12072</v>
      </c>
      <c r="N628" s="14" t="s">
        <v>3833</v>
      </c>
      <c r="O628" s="14" t="s">
        <v>3486</v>
      </c>
      <c r="P628" s="14" t="s">
        <v>12071</v>
      </c>
      <c r="Q628" s="44" t="s">
        <v>8224</v>
      </c>
      <c r="R628" s="44" t="s">
        <v>8203</v>
      </c>
      <c r="S628" s="14">
        <v>6</v>
      </c>
      <c r="T628" s="5">
        <v>24036</v>
      </c>
      <c r="U628" s="5">
        <f t="shared" si="27"/>
        <v>144216</v>
      </c>
      <c r="V628" s="47">
        <f t="shared" si="28"/>
        <v>161521.92000000001</v>
      </c>
      <c r="W628" s="48"/>
      <c r="X628" s="49">
        <v>2017</v>
      </c>
      <c r="Y628" s="50" t="s">
        <v>4944</v>
      </c>
      <c r="Z628" s="51">
        <f t="shared" si="29"/>
        <v>400.6</v>
      </c>
      <c r="AA628" s="16">
        <f t="shared" si="29"/>
        <v>448.67200000000003</v>
      </c>
    </row>
    <row r="629" spans="2:27" ht="20.25" x14ac:dyDescent="0.3">
      <c r="B629" s="43" t="s">
        <v>693</v>
      </c>
      <c r="C629" s="14" t="s">
        <v>4521</v>
      </c>
      <c r="D629" s="14" t="s">
        <v>4452</v>
      </c>
      <c r="E629" s="14" t="s">
        <v>4450</v>
      </c>
      <c r="F629" s="14" t="s">
        <v>4453</v>
      </c>
      <c r="G629" s="14" t="s">
        <v>6139</v>
      </c>
      <c r="H629" s="44" t="s">
        <v>3466</v>
      </c>
      <c r="I629" s="45">
        <v>0</v>
      </c>
      <c r="J629" s="14">
        <v>150000000</v>
      </c>
      <c r="K629" s="14" t="s">
        <v>3458</v>
      </c>
      <c r="L629" s="46" t="s">
        <v>3471</v>
      </c>
      <c r="M629" s="14" t="s">
        <v>12072</v>
      </c>
      <c r="N629" s="14" t="s">
        <v>3833</v>
      </c>
      <c r="O629" s="14" t="s">
        <v>3486</v>
      </c>
      <c r="P629" s="14" t="s">
        <v>12071</v>
      </c>
      <c r="Q629" s="44" t="s">
        <v>8224</v>
      </c>
      <c r="R629" s="44" t="s">
        <v>8203</v>
      </c>
      <c r="S629" s="14">
        <v>2</v>
      </c>
      <c r="T629" s="5">
        <v>1294</v>
      </c>
      <c r="U629" s="5">
        <f t="shared" si="27"/>
        <v>2588</v>
      </c>
      <c r="V629" s="47">
        <f t="shared" si="28"/>
        <v>2898.5600000000004</v>
      </c>
      <c r="W629" s="48"/>
      <c r="X629" s="49">
        <v>2017</v>
      </c>
      <c r="Y629" s="50" t="s">
        <v>4944</v>
      </c>
      <c r="Z629" s="51">
        <f t="shared" si="29"/>
        <v>7.1888888888888891</v>
      </c>
      <c r="AA629" s="16">
        <f t="shared" si="29"/>
        <v>8.0515555555555558</v>
      </c>
    </row>
    <row r="630" spans="2:27" ht="20.25" x14ac:dyDescent="0.3">
      <c r="B630" s="43" t="s">
        <v>694</v>
      </c>
      <c r="C630" s="14" t="s">
        <v>4521</v>
      </c>
      <c r="D630" s="14" t="s">
        <v>4454</v>
      </c>
      <c r="E630" s="14" t="s">
        <v>4450</v>
      </c>
      <c r="F630" s="14" t="s">
        <v>4455</v>
      </c>
      <c r="G630" s="14" t="s">
        <v>6140</v>
      </c>
      <c r="H630" s="44" t="s">
        <v>3466</v>
      </c>
      <c r="I630" s="45">
        <v>0</v>
      </c>
      <c r="J630" s="14">
        <v>150000000</v>
      </c>
      <c r="K630" s="14" t="s">
        <v>3458</v>
      </c>
      <c r="L630" s="46" t="s">
        <v>3471</v>
      </c>
      <c r="M630" s="14" t="s">
        <v>12072</v>
      </c>
      <c r="N630" s="14" t="s">
        <v>3833</v>
      </c>
      <c r="O630" s="14" t="s">
        <v>3486</v>
      </c>
      <c r="P630" s="14" t="s">
        <v>12071</v>
      </c>
      <c r="Q630" s="44" t="s">
        <v>8224</v>
      </c>
      <c r="R630" s="44" t="s">
        <v>8203</v>
      </c>
      <c r="S630" s="14">
        <v>2</v>
      </c>
      <c r="T630" s="5">
        <v>1664</v>
      </c>
      <c r="U630" s="5">
        <f t="shared" si="27"/>
        <v>3328</v>
      </c>
      <c r="V630" s="47">
        <f t="shared" si="28"/>
        <v>3727.3600000000006</v>
      </c>
      <c r="W630" s="48"/>
      <c r="X630" s="49">
        <v>2017</v>
      </c>
      <c r="Y630" s="50" t="s">
        <v>4944</v>
      </c>
      <c r="Z630" s="51">
        <f t="shared" si="29"/>
        <v>9.2444444444444436</v>
      </c>
      <c r="AA630" s="16">
        <f t="shared" si="29"/>
        <v>10.353777777777779</v>
      </c>
    </row>
    <row r="631" spans="2:27" ht="20.25" x14ac:dyDescent="0.3">
      <c r="B631" s="43" t="s">
        <v>695</v>
      </c>
      <c r="C631" s="14" t="s">
        <v>4521</v>
      </c>
      <c r="D631" s="14" t="s">
        <v>4456</v>
      </c>
      <c r="E631" s="14" t="s">
        <v>4446</v>
      </c>
      <c r="F631" s="14" t="s">
        <v>4457</v>
      </c>
      <c r="G631" s="14" t="s">
        <v>6141</v>
      </c>
      <c r="H631" s="44" t="s">
        <v>3466</v>
      </c>
      <c r="I631" s="45">
        <v>0</v>
      </c>
      <c r="J631" s="14">
        <v>150000000</v>
      </c>
      <c r="K631" s="14" t="s">
        <v>3458</v>
      </c>
      <c r="L631" s="46" t="s">
        <v>3471</v>
      </c>
      <c r="M631" s="14" t="s">
        <v>12072</v>
      </c>
      <c r="N631" s="14" t="s">
        <v>3833</v>
      </c>
      <c r="O631" s="14" t="s">
        <v>3486</v>
      </c>
      <c r="P631" s="14" t="s">
        <v>12071</v>
      </c>
      <c r="Q631" s="44" t="s">
        <v>8224</v>
      </c>
      <c r="R631" s="44" t="s">
        <v>8203</v>
      </c>
      <c r="S631" s="14">
        <v>2</v>
      </c>
      <c r="T631" s="5">
        <v>6656</v>
      </c>
      <c r="U631" s="5">
        <f t="shared" si="27"/>
        <v>13312</v>
      </c>
      <c r="V631" s="47">
        <f t="shared" si="28"/>
        <v>14909.440000000002</v>
      </c>
      <c r="W631" s="48"/>
      <c r="X631" s="49">
        <v>2017</v>
      </c>
      <c r="Y631" s="50" t="s">
        <v>4944</v>
      </c>
      <c r="Z631" s="51">
        <f t="shared" si="29"/>
        <v>36.977777777777774</v>
      </c>
      <c r="AA631" s="16">
        <f t="shared" si="29"/>
        <v>41.415111111111116</v>
      </c>
    </row>
    <row r="632" spans="2:27" ht="20.25" x14ac:dyDescent="0.3">
      <c r="B632" s="43" t="s">
        <v>696</v>
      </c>
      <c r="C632" s="14" t="s">
        <v>4521</v>
      </c>
      <c r="D632" s="14" t="s">
        <v>4221</v>
      </c>
      <c r="E632" s="14" t="s">
        <v>4486</v>
      </c>
      <c r="F632" s="14" t="s">
        <v>4219</v>
      </c>
      <c r="G632" s="14" t="s">
        <v>6142</v>
      </c>
      <c r="H632" s="44" t="s">
        <v>3466</v>
      </c>
      <c r="I632" s="45">
        <v>0</v>
      </c>
      <c r="J632" s="14">
        <v>150000000</v>
      </c>
      <c r="K632" s="14" t="s">
        <v>3458</v>
      </c>
      <c r="L632" s="46" t="s">
        <v>3471</v>
      </c>
      <c r="M632" s="14" t="s">
        <v>12072</v>
      </c>
      <c r="N632" s="14" t="s">
        <v>3833</v>
      </c>
      <c r="O632" s="14" t="s">
        <v>3486</v>
      </c>
      <c r="P632" s="14" t="s">
        <v>12071</v>
      </c>
      <c r="Q632" s="44" t="s">
        <v>8224</v>
      </c>
      <c r="R632" s="44" t="s">
        <v>8203</v>
      </c>
      <c r="S632" s="14">
        <v>10</v>
      </c>
      <c r="T632" s="5">
        <v>7945</v>
      </c>
      <c r="U632" s="5">
        <f t="shared" si="27"/>
        <v>79450</v>
      </c>
      <c r="V632" s="47">
        <f t="shared" si="28"/>
        <v>88984.000000000015</v>
      </c>
      <c r="W632" s="48"/>
      <c r="X632" s="49">
        <v>2017</v>
      </c>
      <c r="Y632" s="50" t="s">
        <v>4944</v>
      </c>
      <c r="Z632" s="51">
        <f t="shared" si="29"/>
        <v>220.69444444444446</v>
      </c>
      <c r="AA632" s="16">
        <f t="shared" si="29"/>
        <v>247.17777777777781</v>
      </c>
    </row>
    <row r="633" spans="2:27" ht="20.25" x14ac:dyDescent="0.3">
      <c r="B633" s="43" t="s">
        <v>697</v>
      </c>
      <c r="C633" s="14" t="s">
        <v>4521</v>
      </c>
      <c r="D633" s="14" t="s">
        <v>4221</v>
      </c>
      <c r="E633" s="14" t="s">
        <v>4486</v>
      </c>
      <c r="F633" s="14" t="s">
        <v>4219</v>
      </c>
      <c r="G633" s="14" t="s">
        <v>6143</v>
      </c>
      <c r="H633" s="44" t="s">
        <v>3466</v>
      </c>
      <c r="I633" s="45">
        <v>0</v>
      </c>
      <c r="J633" s="14">
        <v>150000000</v>
      </c>
      <c r="K633" s="14" t="s">
        <v>3458</v>
      </c>
      <c r="L633" s="46" t="s">
        <v>3471</v>
      </c>
      <c r="M633" s="14" t="s">
        <v>12072</v>
      </c>
      <c r="N633" s="14" t="s">
        <v>3833</v>
      </c>
      <c r="O633" s="14" t="s">
        <v>3486</v>
      </c>
      <c r="P633" s="14" t="s">
        <v>12071</v>
      </c>
      <c r="Q633" s="44" t="s">
        <v>8224</v>
      </c>
      <c r="R633" s="44" t="s">
        <v>8203</v>
      </c>
      <c r="S633" s="14">
        <v>8</v>
      </c>
      <c r="T633" s="5">
        <v>7945</v>
      </c>
      <c r="U633" s="5">
        <f t="shared" si="27"/>
        <v>63560</v>
      </c>
      <c r="V633" s="47">
        <f t="shared" si="28"/>
        <v>71187.200000000012</v>
      </c>
      <c r="W633" s="48"/>
      <c r="X633" s="49">
        <v>2017</v>
      </c>
      <c r="Y633" s="50" t="s">
        <v>4944</v>
      </c>
      <c r="Z633" s="51">
        <f t="shared" si="29"/>
        <v>176.55555555555554</v>
      </c>
      <c r="AA633" s="16">
        <f t="shared" si="29"/>
        <v>197.74222222222227</v>
      </c>
    </row>
    <row r="634" spans="2:27" ht="20.25" x14ac:dyDescent="0.3">
      <c r="B634" s="43" t="s">
        <v>698</v>
      </c>
      <c r="C634" s="14" t="s">
        <v>4521</v>
      </c>
      <c r="D634" s="14" t="s">
        <v>4221</v>
      </c>
      <c r="E634" s="14" t="s">
        <v>4486</v>
      </c>
      <c r="F634" s="14" t="s">
        <v>4219</v>
      </c>
      <c r="G634" s="14" t="s">
        <v>6144</v>
      </c>
      <c r="H634" s="44" t="s">
        <v>3466</v>
      </c>
      <c r="I634" s="45">
        <v>0</v>
      </c>
      <c r="J634" s="14">
        <v>150000000</v>
      </c>
      <c r="K634" s="14" t="s">
        <v>3458</v>
      </c>
      <c r="L634" s="46" t="s">
        <v>3471</v>
      </c>
      <c r="M634" s="14" t="s">
        <v>12072</v>
      </c>
      <c r="N634" s="14" t="s">
        <v>3833</v>
      </c>
      <c r="O634" s="14" t="s">
        <v>3486</v>
      </c>
      <c r="P634" s="14" t="s">
        <v>12071</v>
      </c>
      <c r="Q634" s="44" t="s">
        <v>8224</v>
      </c>
      <c r="R634" s="44" t="s">
        <v>8203</v>
      </c>
      <c r="S634" s="14">
        <v>2</v>
      </c>
      <c r="T634" s="5">
        <v>1479</v>
      </c>
      <c r="U634" s="5">
        <f t="shared" si="27"/>
        <v>2958</v>
      </c>
      <c r="V634" s="47">
        <f t="shared" si="28"/>
        <v>3312.9600000000005</v>
      </c>
      <c r="W634" s="48"/>
      <c r="X634" s="49">
        <v>2017</v>
      </c>
      <c r="Y634" s="50" t="s">
        <v>4944</v>
      </c>
      <c r="Z634" s="51">
        <f t="shared" si="29"/>
        <v>8.2166666666666668</v>
      </c>
      <c r="AA634" s="16">
        <f t="shared" si="29"/>
        <v>9.2026666666666674</v>
      </c>
    </row>
    <row r="635" spans="2:27" ht="20.25" x14ac:dyDescent="0.3">
      <c r="B635" s="43" t="s">
        <v>699</v>
      </c>
      <c r="C635" s="14" t="s">
        <v>4521</v>
      </c>
      <c r="D635" s="14" t="s">
        <v>4458</v>
      </c>
      <c r="E635" s="14" t="s">
        <v>7548</v>
      </c>
      <c r="F635" s="14" t="s">
        <v>4459</v>
      </c>
      <c r="G635" s="14" t="s">
        <v>6145</v>
      </c>
      <c r="H635" s="44" t="s">
        <v>3466</v>
      </c>
      <c r="I635" s="45">
        <v>0</v>
      </c>
      <c r="J635" s="14">
        <v>150000000</v>
      </c>
      <c r="K635" s="14" t="s">
        <v>3458</v>
      </c>
      <c r="L635" s="46" t="s">
        <v>3471</v>
      </c>
      <c r="M635" s="14" t="s">
        <v>12072</v>
      </c>
      <c r="N635" s="14" t="s">
        <v>3833</v>
      </c>
      <c r="O635" s="14" t="s">
        <v>3486</v>
      </c>
      <c r="P635" s="14" t="s">
        <v>12071</v>
      </c>
      <c r="Q635" s="44" t="s">
        <v>8224</v>
      </c>
      <c r="R635" s="44" t="s">
        <v>8203</v>
      </c>
      <c r="S635" s="14">
        <v>2</v>
      </c>
      <c r="T635" s="5">
        <v>1109</v>
      </c>
      <c r="U635" s="5">
        <f t="shared" si="27"/>
        <v>2218</v>
      </c>
      <c r="V635" s="47">
        <f t="shared" si="28"/>
        <v>2484.1600000000003</v>
      </c>
      <c r="W635" s="48"/>
      <c r="X635" s="49">
        <v>2017</v>
      </c>
      <c r="Y635" s="50" t="s">
        <v>4944</v>
      </c>
      <c r="Z635" s="51">
        <f t="shared" si="29"/>
        <v>6.1611111111111114</v>
      </c>
      <c r="AA635" s="16">
        <f t="shared" si="29"/>
        <v>6.900444444444445</v>
      </c>
    </row>
    <row r="636" spans="2:27" ht="20.25" x14ac:dyDescent="0.3">
      <c r="B636" s="43" t="s">
        <v>700</v>
      </c>
      <c r="C636" s="14" t="s">
        <v>4521</v>
      </c>
      <c r="D636" s="14" t="s">
        <v>4458</v>
      </c>
      <c r="E636" s="14" t="s">
        <v>7548</v>
      </c>
      <c r="F636" s="14" t="s">
        <v>4459</v>
      </c>
      <c r="G636" s="14" t="s">
        <v>6146</v>
      </c>
      <c r="H636" s="44" t="s">
        <v>3466</v>
      </c>
      <c r="I636" s="45">
        <v>0</v>
      </c>
      <c r="J636" s="14">
        <v>150000000</v>
      </c>
      <c r="K636" s="14" t="s">
        <v>3458</v>
      </c>
      <c r="L636" s="46" t="s">
        <v>3471</v>
      </c>
      <c r="M636" s="14" t="s">
        <v>12072</v>
      </c>
      <c r="N636" s="14" t="s">
        <v>3833</v>
      </c>
      <c r="O636" s="14" t="s">
        <v>3486</v>
      </c>
      <c r="P636" s="14" t="s">
        <v>12071</v>
      </c>
      <c r="Q636" s="44" t="s">
        <v>8224</v>
      </c>
      <c r="R636" s="44" t="s">
        <v>8203</v>
      </c>
      <c r="S636" s="14">
        <v>2</v>
      </c>
      <c r="T636" s="5">
        <v>1109</v>
      </c>
      <c r="U636" s="5">
        <f t="shared" si="27"/>
        <v>2218</v>
      </c>
      <c r="V636" s="47">
        <f t="shared" si="28"/>
        <v>2484.1600000000003</v>
      </c>
      <c r="W636" s="48"/>
      <c r="X636" s="49">
        <v>2017</v>
      </c>
      <c r="Y636" s="50" t="s">
        <v>4944</v>
      </c>
      <c r="Z636" s="51">
        <f t="shared" si="29"/>
        <v>6.1611111111111114</v>
      </c>
      <c r="AA636" s="16">
        <f t="shared" si="29"/>
        <v>6.900444444444445</v>
      </c>
    </row>
    <row r="637" spans="2:27" ht="20.25" x14ac:dyDescent="0.3">
      <c r="B637" s="43" t="s">
        <v>701</v>
      </c>
      <c r="C637" s="14" t="s">
        <v>4521</v>
      </c>
      <c r="D637" s="14" t="s">
        <v>4458</v>
      </c>
      <c r="E637" s="14" t="s">
        <v>7548</v>
      </c>
      <c r="F637" s="14" t="s">
        <v>4459</v>
      </c>
      <c r="G637" s="14" t="s">
        <v>6147</v>
      </c>
      <c r="H637" s="44" t="s">
        <v>3466</v>
      </c>
      <c r="I637" s="45">
        <v>0</v>
      </c>
      <c r="J637" s="14">
        <v>150000000</v>
      </c>
      <c r="K637" s="14" t="s">
        <v>3458</v>
      </c>
      <c r="L637" s="46" t="s">
        <v>3471</v>
      </c>
      <c r="M637" s="14" t="s">
        <v>12072</v>
      </c>
      <c r="N637" s="14" t="s">
        <v>3833</v>
      </c>
      <c r="O637" s="14" t="s">
        <v>3486</v>
      </c>
      <c r="P637" s="14" t="s">
        <v>12071</v>
      </c>
      <c r="Q637" s="44" t="s">
        <v>8224</v>
      </c>
      <c r="R637" s="44" t="s">
        <v>8203</v>
      </c>
      <c r="S637" s="14">
        <v>4</v>
      </c>
      <c r="T637" s="5">
        <v>11843</v>
      </c>
      <c r="U637" s="5">
        <f t="shared" si="27"/>
        <v>47372</v>
      </c>
      <c r="V637" s="47">
        <f t="shared" si="28"/>
        <v>53056.640000000007</v>
      </c>
      <c r="W637" s="48"/>
      <c r="X637" s="49">
        <v>2017</v>
      </c>
      <c r="Y637" s="50" t="s">
        <v>4944</v>
      </c>
      <c r="Z637" s="51">
        <f t="shared" si="29"/>
        <v>131.5888888888889</v>
      </c>
      <c r="AA637" s="16">
        <f t="shared" si="29"/>
        <v>147.37955555555558</v>
      </c>
    </row>
    <row r="638" spans="2:27" ht="20.25" x14ac:dyDescent="0.3">
      <c r="B638" s="43" t="s">
        <v>702</v>
      </c>
      <c r="C638" s="14" t="s">
        <v>4521</v>
      </c>
      <c r="D638" s="14" t="s">
        <v>4460</v>
      </c>
      <c r="E638" s="14" t="s">
        <v>4461</v>
      </c>
      <c r="F638" s="14" t="s">
        <v>4225</v>
      </c>
      <c r="G638" s="14" t="s">
        <v>6148</v>
      </c>
      <c r="H638" s="44" t="s">
        <v>3466</v>
      </c>
      <c r="I638" s="45">
        <v>0</v>
      </c>
      <c r="J638" s="14">
        <v>150000000</v>
      </c>
      <c r="K638" s="14" t="s">
        <v>3458</v>
      </c>
      <c r="L638" s="46" t="s">
        <v>3471</v>
      </c>
      <c r="M638" s="14" t="s">
        <v>12072</v>
      </c>
      <c r="N638" s="14" t="s">
        <v>3833</v>
      </c>
      <c r="O638" s="14" t="s">
        <v>3486</v>
      </c>
      <c r="P638" s="14" t="s">
        <v>12071</v>
      </c>
      <c r="Q638" s="44" t="s">
        <v>8224</v>
      </c>
      <c r="R638" s="44" t="s">
        <v>8203</v>
      </c>
      <c r="S638" s="14">
        <v>6</v>
      </c>
      <c r="T638" s="5">
        <v>9799</v>
      </c>
      <c r="U638" s="5">
        <f t="shared" si="27"/>
        <v>58794</v>
      </c>
      <c r="V638" s="47">
        <f t="shared" si="28"/>
        <v>65849.280000000013</v>
      </c>
      <c r="W638" s="48"/>
      <c r="X638" s="49">
        <v>2017</v>
      </c>
      <c r="Y638" s="50" t="s">
        <v>4944</v>
      </c>
      <c r="Z638" s="51">
        <f t="shared" si="29"/>
        <v>163.31666666666666</v>
      </c>
      <c r="AA638" s="16">
        <f t="shared" si="29"/>
        <v>182.9146666666667</v>
      </c>
    </row>
    <row r="639" spans="2:27" ht="20.25" x14ac:dyDescent="0.3">
      <c r="B639" s="43" t="s">
        <v>703</v>
      </c>
      <c r="C639" s="14" t="s">
        <v>4521</v>
      </c>
      <c r="D639" s="14" t="s">
        <v>4242</v>
      </c>
      <c r="E639" s="14" t="s">
        <v>4302</v>
      </c>
      <c r="F639" s="14" t="s">
        <v>4243</v>
      </c>
      <c r="G639" s="14" t="s">
        <v>6149</v>
      </c>
      <c r="H639" s="44" t="s">
        <v>3466</v>
      </c>
      <c r="I639" s="45">
        <v>0</v>
      </c>
      <c r="J639" s="14">
        <v>150000000</v>
      </c>
      <c r="K639" s="14" t="s">
        <v>3458</v>
      </c>
      <c r="L639" s="46" t="s">
        <v>3471</v>
      </c>
      <c r="M639" s="14" t="s">
        <v>12072</v>
      </c>
      <c r="N639" s="14" t="s">
        <v>3833</v>
      </c>
      <c r="O639" s="14" t="s">
        <v>3486</v>
      </c>
      <c r="P639" s="14" t="s">
        <v>12071</v>
      </c>
      <c r="Q639" s="44" t="s">
        <v>8224</v>
      </c>
      <c r="R639" s="44" t="s">
        <v>8203</v>
      </c>
      <c r="S639" s="14">
        <v>2</v>
      </c>
      <c r="T639" s="5">
        <v>2034</v>
      </c>
      <c r="U639" s="5">
        <f t="shared" si="27"/>
        <v>4068</v>
      </c>
      <c r="V639" s="47">
        <f t="shared" si="28"/>
        <v>4556.1600000000008</v>
      </c>
      <c r="W639" s="48"/>
      <c r="X639" s="49">
        <v>2017</v>
      </c>
      <c r="Y639" s="50" t="s">
        <v>4944</v>
      </c>
      <c r="Z639" s="51">
        <f t="shared" si="29"/>
        <v>11.3</v>
      </c>
      <c r="AA639" s="16">
        <f t="shared" si="29"/>
        <v>12.656000000000002</v>
      </c>
    </row>
    <row r="640" spans="2:27" ht="20.25" x14ac:dyDescent="0.3">
      <c r="B640" s="43" t="s">
        <v>704</v>
      </c>
      <c r="C640" s="14" t="s">
        <v>4521</v>
      </c>
      <c r="D640" s="14" t="s">
        <v>4462</v>
      </c>
      <c r="E640" s="14" t="s">
        <v>7562</v>
      </c>
      <c r="F640" s="14" t="s">
        <v>4463</v>
      </c>
      <c r="G640" s="14" t="s">
        <v>6150</v>
      </c>
      <c r="H640" s="44" t="s">
        <v>3466</v>
      </c>
      <c r="I640" s="45">
        <v>0</v>
      </c>
      <c r="J640" s="14">
        <v>150000000</v>
      </c>
      <c r="K640" s="14" t="s">
        <v>3458</v>
      </c>
      <c r="L640" s="46" t="s">
        <v>3471</v>
      </c>
      <c r="M640" s="14" t="s">
        <v>12072</v>
      </c>
      <c r="N640" s="14" t="s">
        <v>3833</v>
      </c>
      <c r="O640" s="14" t="s">
        <v>3486</v>
      </c>
      <c r="P640" s="14" t="s">
        <v>12071</v>
      </c>
      <c r="Q640" s="44" t="s">
        <v>8224</v>
      </c>
      <c r="R640" s="44" t="s">
        <v>8203</v>
      </c>
      <c r="S640" s="14">
        <v>6</v>
      </c>
      <c r="T640" s="5">
        <v>8135</v>
      </c>
      <c r="U640" s="5">
        <f t="shared" si="27"/>
        <v>48810</v>
      </c>
      <c r="V640" s="47">
        <f t="shared" si="28"/>
        <v>54667.200000000004</v>
      </c>
      <c r="W640" s="48"/>
      <c r="X640" s="49">
        <v>2017</v>
      </c>
      <c r="Y640" s="50" t="s">
        <v>4944</v>
      </c>
      <c r="Z640" s="51">
        <f t="shared" si="29"/>
        <v>135.58333333333334</v>
      </c>
      <c r="AA640" s="16">
        <f t="shared" si="29"/>
        <v>151.85333333333335</v>
      </c>
    </row>
    <row r="641" spans="2:27" ht="20.25" x14ac:dyDescent="0.3">
      <c r="B641" s="43" t="s">
        <v>705</v>
      </c>
      <c r="C641" s="14" t="s">
        <v>4521</v>
      </c>
      <c r="D641" s="14" t="s">
        <v>4464</v>
      </c>
      <c r="E641" s="14" t="s">
        <v>7563</v>
      </c>
      <c r="F641" s="14" t="s">
        <v>4225</v>
      </c>
      <c r="G641" s="14" t="s">
        <v>6151</v>
      </c>
      <c r="H641" s="44" t="s">
        <v>3466</v>
      </c>
      <c r="I641" s="45">
        <v>0</v>
      </c>
      <c r="J641" s="14">
        <v>150000000</v>
      </c>
      <c r="K641" s="14" t="s">
        <v>3458</v>
      </c>
      <c r="L641" s="46" t="s">
        <v>3471</v>
      </c>
      <c r="M641" s="14" t="s">
        <v>12072</v>
      </c>
      <c r="N641" s="14" t="s">
        <v>3833</v>
      </c>
      <c r="O641" s="14" t="s">
        <v>3486</v>
      </c>
      <c r="P641" s="14" t="s">
        <v>12071</v>
      </c>
      <c r="Q641" s="44" t="s">
        <v>8224</v>
      </c>
      <c r="R641" s="44" t="s">
        <v>8203</v>
      </c>
      <c r="S641" s="14">
        <v>6</v>
      </c>
      <c r="T641" s="5">
        <v>33280</v>
      </c>
      <c r="U641" s="5">
        <f t="shared" si="27"/>
        <v>199680</v>
      </c>
      <c r="V641" s="47">
        <f t="shared" si="28"/>
        <v>223641.60000000003</v>
      </c>
      <c r="W641" s="48"/>
      <c r="X641" s="49">
        <v>2017</v>
      </c>
      <c r="Y641" s="50" t="s">
        <v>4944</v>
      </c>
      <c r="Z641" s="51">
        <f t="shared" si="29"/>
        <v>554.66666666666663</v>
      </c>
      <c r="AA641" s="16">
        <f t="shared" si="29"/>
        <v>621.2266666666668</v>
      </c>
    </row>
    <row r="642" spans="2:27" ht="20.25" x14ac:dyDescent="0.3">
      <c r="B642" s="43" t="s">
        <v>706</v>
      </c>
      <c r="C642" s="14" t="s">
        <v>4521</v>
      </c>
      <c r="D642" s="14" t="s">
        <v>4464</v>
      </c>
      <c r="E642" s="14" t="s">
        <v>7563</v>
      </c>
      <c r="F642" s="14" t="s">
        <v>4225</v>
      </c>
      <c r="G642" s="14" t="s">
        <v>6152</v>
      </c>
      <c r="H642" s="44" t="s">
        <v>3466</v>
      </c>
      <c r="I642" s="45">
        <v>0</v>
      </c>
      <c r="J642" s="14">
        <v>150000000</v>
      </c>
      <c r="K642" s="14" t="s">
        <v>3458</v>
      </c>
      <c r="L642" s="46" t="s">
        <v>3471</v>
      </c>
      <c r="M642" s="14" t="s">
        <v>12072</v>
      </c>
      <c r="N642" s="14" t="s">
        <v>3833</v>
      </c>
      <c r="O642" s="14" t="s">
        <v>3486</v>
      </c>
      <c r="P642" s="14" t="s">
        <v>12071</v>
      </c>
      <c r="Q642" s="44" t="s">
        <v>8224</v>
      </c>
      <c r="R642" s="44" t="s">
        <v>8203</v>
      </c>
      <c r="S642" s="14">
        <v>6</v>
      </c>
      <c r="T642" s="5">
        <v>33280</v>
      </c>
      <c r="U642" s="5">
        <f t="shared" si="27"/>
        <v>199680</v>
      </c>
      <c r="V642" s="47">
        <f t="shared" si="28"/>
        <v>223641.60000000003</v>
      </c>
      <c r="W642" s="48"/>
      <c r="X642" s="49">
        <v>2017</v>
      </c>
      <c r="Y642" s="50" t="s">
        <v>4944</v>
      </c>
      <c r="Z642" s="51">
        <f t="shared" si="29"/>
        <v>554.66666666666663</v>
      </c>
      <c r="AA642" s="16">
        <f t="shared" si="29"/>
        <v>621.2266666666668</v>
      </c>
    </row>
    <row r="643" spans="2:27" ht="20.25" x14ac:dyDescent="0.3">
      <c r="B643" s="43" t="s">
        <v>707</v>
      </c>
      <c r="C643" s="14" t="s">
        <v>4521</v>
      </c>
      <c r="D643" s="14" t="s">
        <v>4465</v>
      </c>
      <c r="E643" s="14" t="s">
        <v>7553</v>
      </c>
      <c r="F643" s="14" t="s">
        <v>4466</v>
      </c>
      <c r="G643" s="14" t="s">
        <v>6153</v>
      </c>
      <c r="H643" s="44" t="s">
        <v>3466</v>
      </c>
      <c r="I643" s="45">
        <v>0</v>
      </c>
      <c r="J643" s="14">
        <v>150000000</v>
      </c>
      <c r="K643" s="14" t="s">
        <v>3458</v>
      </c>
      <c r="L643" s="46" t="s">
        <v>3471</v>
      </c>
      <c r="M643" s="14" t="s">
        <v>12072</v>
      </c>
      <c r="N643" s="14" t="s">
        <v>3833</v>
      </c>
      <c r="O643" s="14" t="s">
        <v>3486</v>
      </c>
      <c r="P643" s="14" t="s">
        <v>12071</v>
      </c>
      <c r="Q643" s="44" t="s">
        <v>8224</v>
      </c>
      <c r="R643" s="44" t="s">
        <v>8203</v>
      </c>
      <c r="S643" s="14">
        <v>1</v>
      </c>
      <c r="T643" s="5">
        <v>192</v>
      </c>
      <c r="U643" s="5">
        <f t="shared" si="27"/>
        <v>192</v>
      </c>
      <c r="V643" s="47">
        <f t="shared" si="28"/>
        <v>215.04000000000002</v>
      </c>
      <c r="W643" s="48"/>
      <c r="X643" s="49">
        <v>2017</v>
      </c>
      <c r="Y643" s="50" t="s">
        <v>4944</v>
      </c>
      <c r="Z643" s="51">
        <f t="shared" si="29"/>
        <v>0.53333333333333333</v>
      </c>
      <c r="AA643" s="16">
        <f t="shared" si="29"/>
        <v>0.59733333333333338</v>
      </c>
    </row>
    <row r="644" spans="2:27" ht="20.25" x14ac:dyDescent="0.3">
      <c r="B644" s="43" t="s">
        <v>708</v>
      </c>
      <c r="C644" s="14" t="s">
        <v>4521</v>
      </c>
      <c r="D644" s="14" t="s">
        <v>4251</v>
      </c>
      <c r="E644" s="14" t="s">
        <v>7547</v>
      </c>
      <c r="F644" s="14" t="s">
        <v>4252</v>
      </c>
      <c r="G644" s="14" t="s">
        <v>6154</v>
      </c>
      <c r="H644" s="44" t="s">
        <v>3466</v>
      </c>
      <c r="I644" s="45">
        <v>0</v>
      </c>
      <c r="J644" s="14">
        <v>150000000</v>
      </c>
      <c r="K644" s="14" t="s">
        <v>3458</v>
      </c>
      <c r="L644" s="46" t="s">
        <v>3471</v>
      </c>
      <c r="M644" s="14" t="s">
        <v>12072</v>
      </c>
      <c r="N644" s="14" t="s">
        <v>3833</v>
      </c>
      <c r="O644" s="14" t="s">
        <v>3486</v>
      </c>
      <c r="P644" s="14" t="s">
        <v>12071</v>
      </c>
      <c r="Q644" s="44" t="s">
        <v>8224</v>
      </c>
      <c r="R644" s="44" t="s">
        <v>8203</v>
      </c>
      <c r="S644" s="14">
        <v>6</v>
      </c>
      <c r="T644" s="5">
        <v>132196</v>
      </c>
      <c r="U644" s="5">
        <f t="shared" si="27"/>
        <v>793176</v>
      </c>
      <c r="V644" s="47">
        <f t="shared" si="28"/>
        <v>888357.12000000011</v>
      </c>
      <c r="W644" s="48"/>
      <c r="X644" s="49">
        <v>2017</v>
      </c>
      <c r="Y644" s="50" t="s">
        <v>4944</v>
      </c>
      <c r="Z644" s="51">
        <f t="shared" si="29"/>
        <v>2203.2666666666669</v>
      </c>
      <c r="AA644" s="16">
        <f t="shared" si="29"/>
        <v>2467.6586666666672</v>
      </c>
    </row>
    <row r="645" spans="2:27" ht="20.25" x14ac:dyDescent="0.3">
      <c r="B645" s="43" t="s">
        <v>709</v>
      </c>
      <c r="C645" s="14" t="s">
        <v>4521</v>
      </c>
      <c r="D645" s="14" t="s">
        <v>4467</v>
      </c>
      <c r="E645" s="14" t="s">
        <v>7564</v>
      </c>
      <c r="F645" s="14" t="s">
        <v>4468</v>
      </c>
      <c r="G645" s="14" t="s">
        <v>6155</v>
      </c>
      <c r="H645" s="44" t="s">
        <v>3466</v>
      </c>
      <c r="I645" s="45">
        <v>0</v>
      </c>
      <c r="J645" s="14">
        <v>150000000</v>
      </c>
      <c r="K645" s="14" t="s">
        <v>3458</v>
      </c>
      <c r="L645" s="46" t="s">
        <v>3471</v>
      </c>
      <c r="M645" s="14" t="s">
        <v>12072</v>
      </c>
      <c r="N645" s="14" t="s">
        <v>3833</v>
      </c>
      <c r="O645" s="14" t="s">
        <v>3486</v>
      </c>
      <c r="P645" s="14" t="s">
        <v>12071</v>
      </c>
      <c r="Q645" s="44" t="s">
        <v>8224</v>
      </c>
      <c r="R645" s="44" t="s">
        <v>8203</v>
      </c>
      <c r="S645" s="14">
        <v>7</v>
      </c>
      <c r="T645" s="5">
        <v>47921</v>
      </c>
      <c r="U645" s="5">
        <f t="shared" ref="U645:U708" si="30">S645*T645</f>
        <v>335447</v>
      </c>
      <c r="V645" s="47">
        <f t="shared" ref="V645:V708" si="31">U645*1.12</f>
        <v>375700.64</v>
      </c>
      <c r="W645" s="48"/>
      <c r="X645" s="49">
        <v>2017</v>
      </c>
      <c r="Y645" s="50" t="s">
        <v>4944</v>
      </c>
      <c r="Z645" s="51">
        <f t="shared" ref="Z645:AA708" si="32">U645/360</f>
        <v>931.79722222222222</v>
      </c>
      <c r="AA645" s="16">
        <f t="shared" si="32"/>
        <v>1043.6128888888888</v>
      </c>
    </row>
    <row r="646" spans="2:27" ht="20.25" x14ac:dyDescent="0.3">
      <c r="B646" s="43" t="s">
        <v>710</v>
      </c>
      <c r="C646" s="14" t="s">
        <v>4521</v>
      </c>
      <c r="D646" s="14" t="s">
        <v>4469</v>
      </c>
      <c r="E646" s="14" t="s">
        <v>4486</v>
      </c>
      <c r="F646" s="14" t="s">
        <v>4470</v>
      </c>
      <c r="G646" s="14" t="s">
        <v>6156</v>
      </c>
      <c r="H646" s="44" t="s">
        <v>3466</v>
      </c>
      <c r="I646" s="45">
        <v>0</v>
      </c>
      <c r="J646" s="14">
        <v>150000000</v>
      </c>
      <c r="K646" s="14" t="s">
        <v>3458</v>
      </c>
      <c r="L646" s="46" t="s">
        <v>3471</v>
      </c>
      <c r="M646" s="14" t="s">
        <v>12072</v>
      </c>
      <c r="N646" s="14" t="s">
        <v>3833</v>
      </c>
      <c r="O646" s="14" t="s">
        <v>3486</v>
      </c>
      <c r="P646" s="14" t="s">
        <v>12071</v>
      </c>
      <c r="Q646" s="44" t="s">
        <v>8224</v>
      </c>
      <c r="R646" s="44" t="s">
        <v>8203</v>
      </c>
      <c r="S646" s="14">
        <v>16</v>
      </c>
      <c r="T646" s="5">
        <v>2623</v>
      </c>
      <c r="U646" s="5">
        <f t="shared" si="30"/>
        <v>41968</v>
      </c>
      <c r="V646" s="47">
        <f t="shared" si="31"/>
        <v>47004.160000000003</v>
      </c>
      <c r="W646" s="48"/>
      <c r="X646" s="49">
        <v>2017</v>
      </c>
      <c r="Y646" s="50" t="s">
        <v>4944</v>
      </c>
      <c r="Z646" s="51">
        <f t="shared" si="32"/>
        <v>116.57777777777778</v>
      </c>
      <c r="AA646" s="16">
        <f t="shared" si="32"/>
        <v>130.56711111111113</v>
      </c>
    </row>
    <row r="647" spans="2:27" ht="20.25" x14ac:dyDescent="0.3">
      <c r="B647" s="43" t="s">
        <v>711</v>
      </c>
      <c r="C647" s="14" t="s">
        <v>4521</v>
      </c>
      <c r="D647" s="14" t="s">
        <v>4469</v>
      </c>
      <c r="E647" s="14" t="s">
        <v>4486</v>
      </c>
      <c r="F647" s="14" t="s">
        <v>4470</v>
      </c>
      <c r="G647" s="14" t="s">
        <v>6157</v>
      </c>
      <c r="H647" s="44" t="s">
        <v>3466</v>
      </c>
      <c r="I647" s="45">
        <v>0</v>
      </c>
      <c r="J647" s="14">
        <v>150000000</v>
      </c>
      <c r="K647" s="14" t="s">
        <v>3458</v>
      </c>
      <c r="L647" s="46" t="s">
        <v>3471</v>
      </c>
      <c r="M647" s="14" t="s">
        <v>12072</v>
      </c>
      <c r="N647" s="14" t="s">
        <v>3833</v>
      </c>
      <c r="O647" s="14" t="s">
        <v>3486</v>
      </c>
      <c r="P647" s="14" t="s">
        <v>12071</v>
      </c>
      <c r="Q647" s="44" t="s">
        <v>8224</v>
      </c>
      <c r="R647" s="44" t="s">
        <v>8203</v>
      </c>
      <c r="S647" s="14">
        <v>18</v>
      </c>
      <c r="T647" s="5">
        <v>2923</v>
      </c>
      <c r="U647" s="5">
        <f t="shared" si="30"/>
        <v>52614</v>
      </c>
      <c r="V647" s="47">
        <f t="shared" si="31"/>
        <v>58927.680000000008</v>
      </c>
      <c r="W647" s="48"/>
      <c r="X647" s="49">
        <v>2017</v>
      </c>
      <c r="Y647" s="50" t="s">
        <v>4944</v>
      </c>
      <c r="Z647" s="51">
        <f t="shared" si="32"/>
        <v>146.15</v>
      </c>
      <c r="AA647" s="16">
        <f t="shared" si="32"/>
        <v>163.68800000000002</v>
      </c>
    </row>
    <row r="648" spans="2:27" ht="20.25" x14ac:dyDescent="0.3">
      <c r="B648" s="43" t="s">
        <v>712</v>
      </c>
      <c r="C648" s="14" t="s">
        <v>4521</v>
      </c>
      <c r="D648" s="14" t="s">
        <v>4469</v>
      </c>
      <c r="E648" s="14" t="s">
        <v>4486</v>
      </c>
      <c r="F648" s="14" t="s">
        <v>4470</v>
      </c>
      <c r="G648" s="14" t="s">
        <v>6158</v>
      </c>
      <c r="H648" s="44" t="s">
        <v>3466</v>
      </c>
      <c r="I648" s="45">
        <v>0</v>
      </c>
      <c r="J648" s="14">
        <v>150000000</v>
      </c>
      <c r="K648" s="14" t="s">
        <v>3458</v>
      </c>
      <c r="L648" s="46" t="s">
        <v>3471</v>
      </c>
      <c r="M648" s="14" t="s">
        <v>12072</v>
      </c>
      <c r="N648" s="14" t="s">
        <v>3833</v>
      </c>
      <c r="O648" s="14" t="s">
        <v>3486</v>
      </c>
      <c r="P648" s="14" t="s">
        <v>12071</v>
      </c>
      <c r="Q648" s="44" t="s">
        <v>8224</v>
      </c>
      <c r="R648" s="44" t="s">
        <v>8203</v>
      </c>
      <c r="S648" s="14">
        <v>16</v>
      </c>
      <c r="T648" s="5">
        <v>2923</v>
      </c>
      <c r="U648" s="5">
        <f t="shared" si="30"/>
        <v>46768</v>
      </c>
      <c r="V648" s="47">
        <f t="shared" si="31"/>
        <v>52380.160000000003</v>
      </c>
      <c r="W648" s="48"/>
      <c r="X648" s="49">
        <v>2017</v>
      </c>
      <c r="Y648" s="50" t="s">
        <v>4944</v>
      </c>
      <c r="Z648" s="51">
        <f t="shared" si="32"/>
        <v>129.9111111111111</v>
      </c>
      <c r="AA648" s="16">
        <f t="shared" si="32"/>
        <v>145.50044444444444</v>
      </c>
    </row>
    <row r="649" spans="2:27" ht="20.25" x14ac:dyDescent="0.3">
      <c r="B649" s="43" t="s">
        <v>713</v>
      </c>
      <c r="C649" s="14" t="s">
        <v>4521</v>
      </c>
      <c r="D649" s="14" t="s">
        <v>4469</v>
      </c>
      <c r="E649" s="14" t="s">
        <v>4486</v>
      </c>
      <c r="F649" s="14" t="s">
        <v>4470</v>
      </c>
      <c r="G649" s="14" t="s">
        <v>6159</v>
      </c>
      <c r="H649" s="44" t="s">
        <v>3466</v>
      </c>
      <c r="I649" s="45">
        <v>0</v>
      </c>
      <c r="J649" s="14">
        <v>150000000</v>
      </c>
      <c r="K649" s="14" t="s">
        <v>3458</v>
      </c>
      <c r="L649" s="46" t="s">
        <v>3471</v>
      </c>
      <c r="M649" s="14" t="s">
        <v>12072</v>
      </c>
      <c r="N649" s="14" t="s">
        <v>3833</v>
      </c>
      <c r="O649" s="14" t="s">
        <v>3486</v>
      </c>
      <c r="P649" s="14" t="s">
        <v>12071</v>
      </c>
      <c r="Q649" s="44" t="s">
        <v>8224</v>
      </c>
      <c r="R649" s="44" t="s">
        <v>8203</v>
      </c>
      <c r="S649" s="14">
        <v>16</v>
      </c>
      <c r="T649" s="5">
        <v>2848</v>
      </c>
      <c r="U649" s="5">
        <f t="shared" si="30"/>
        <v>45568</v>
      </c>
      <c r="V649" s="47">
        <f t="shared" si="31"/>
        <v>51036.160000000003</v>
      </c>
      <c r="W649" s="48"/>
      <c r="X649" s="49">
        <v>2017</v>
      </c>
      <c r="Y649" s="50" t="s">
        <v>4944</v>
      </c>
      <c r="Z649" s="51">
        <f t="shared" si="32"/>
        <v>126.57777777777778</v>
      </c>
      <c r="AA649" s="16">
        <f t="shared" si="32"/>
        <v>141.76711111111112</v>
      </c>
    </row>
    <row r="650" spans="2:27" ht="20.25" x14ac:dyDescent="0.3">
      <c r="B650" s="43" t="s">
        <v>714</v>
      </c>
      <c r="C650" s="14" t="s">
        <v>4521</v>
      </c>
      <c r="D650" s="14" t="s">
        <v>4469</v>
      </c>
      <c r="E650" s="14" t="s">
        <v>4486</v>
      </c>
      <c r="F650" s="14" t="s">
        <v>4470</v>
      </c>
      <c r="G650" s="14" t="s">
        <v>6160</v>
      </c>
      <c r="H650" s="44" t="s">
        <v>3466</v>
      </c>
      <c r="I650" s="45">
        <v>0</v>
      </c>
      <c r="J650" s="14">
        <v>150000000</v>
      </c>
      <c r="K650" s="14" t="s">
        <v>3458</v>
      </c>
      <c r="L650" s="46" t="s">
        <v>3471</v>
      </c>
      <c r="M650" s="14" t="s">
        <v>12072</v>
      </c>
      <c r="N650" s="14" t="s">
        <v>3833</v>
      </c>
      <c r="O650" s="14" t="s">
        <v>3486</v>
      </c>
      <c r="P650" s="14" t="s">
        <v>12071</v>
      </c>
      <c r="Q650" s="44" t="s">
        <v>8224</v>
      </c>
      <c r="R650" s="44" t="s">
        <v>8203</v>
      </c>
      <c r="S650" s="14">
        <v>1</v>
      </c>
      <c r="T650" s="5">
        <v>2923</v>
      </c>
      <c r="U650" s="5">
        <f t="shared" si="30"/>
        <v>2923</v>
      </c>
      <c r="V650" s="47">
        <f t="shared" si="31"/>
        <v>3273.76</v>
      </c>
      <c r="W650" s="48"/>
      <c r="X650" s="49">
        <v>2017</v>
      </c>
      <c r="Y650" s="50" t="s">
        <v>4944</v>
      </c>
      <c r="Z650" s="51">
        <f t="shared" si="32"/>
        <v>8.1194444444444436</v>
      </c>
      <c r="AA650" s="16">
        <f t="shared" si="32"/>
        <v>9.0937777777777775</v>
      </c>
    </row>
    <row r="651" spans="2:27" ht="20.25" x14ac:dyDescent="0.3">
      <c r="B651" s="43" t="s">
        <v>715</v>
      </c>
      <c r="C651" s="14" t="s">
        <v>4521</v>
      </c>
      <c r="D651" s="14" t="s">
        <v>4469</v>
      </c>
      <c r="E651" s="14" t="s">
        <v>4486</v>
      </c>
      <c r="F651" s="14" t="s">
        <v>4470</v>
      </c>
      <c r="G651" s="14" t="s">
        <v>6161</v>
      </c>
      <c r="H651" s="44" t="s">
        <v>3466</v>
      </c>
      <c r="I651" s="45">
        <v>0</v>
      </c>
      <c r="J651" s="14">
        <v>150000000</v>
      </c>
      <c r="K651" s="14" t="s">
        <v>3458</v>
      </c>
      <c r="L651" s="46" t="s">
        <v>3471</v>
      </c>
      <c r="M651" s="14" t="s">
        <v>12072</v>
      </c>
      <c r="N651" s="14" t="s">
        <v>3833</v>
      </c>
      <c r="O651" s="14" t="s">
        <v>3486</v>
      </c>
      <c r="P651" s="14" t="s">
        <v>12071</v>
      </c>
      <c r="Q651" s="44" t="s">
        <v>8224</v>
      </c>
      <c r="R651" s="44" t="s">
        <v>8203</v>
      </c>
      <c r="S651" s="14">
        <v>1</v>
      </c>
      <c r="T651" s="5">
        <v>2848</v>
      </c>
      <c r="U651" s="5">
        <f t="shared" si="30"/>
        <v>2848</v>
      </c>
      <c r="V651" s="47">
        <f t="shared" si="31"/>
        <v>3189.76</v>
      </c>
      <c r="W651" s="48"/>
      <c r="X651" s="49">
        <v>2017</v>
      </c>
      <c r="Y651" s="50" t="s">
        <v>4944</v>
      </c>
      <c r="Z651" s="51">
        <f t="shared" si="32"/>
        <v>7.9111111111111114</v>
      </c>
      <c r="AA651" s="16">
        <f t="shared" si="32"/>
        <v>8.860444444444445</v>
      </c>
    </row>
    <row r="652" spans="2:27" ht="20.25" x14ac:dyDescent="0.3">
      <c r="B652" s="43" t="s">
        <v>716</v>
      </c>
      <c r="C652" s="14" t="s">
        <v>4521</v>
      </c>
      <c r="D652" s="14" t="s">
        <v>4469</v>
      </c>
      <c r="E652" s="14" t="s">
        <v>4486</v>
      </c>
      <c r="F652" s="14" t="s">
        <v>4470</v>
      </c>
      <c r="G652" s="14" t="s">
        <v>6162</v>
      </c>
      <c r="H652" s="44" t="s">
        <v>3466</v>
      </c>
      <c r="I652" s="45">
        <v>0</v>
      </c>
      <c r="J652" s="14">
        <v>150000000</v>
      </c>
      <c r="K652" s="14" t="s">
        <v>3458</v>
      </c>
      <c r="L652" s="46" t="s">
        <v>3471</v>
      </c>
      <c r="M652" s="14" t="s">
        <v>12072</v>
      </c>
      <c r="N652" s="14" t="s">
        <v>3833</v>
      </c>
      <c r="O652" s="14" t="s">
        <v>3486</v>
      </c>
      <c r="P652" s="14" t="s">
        <v>12071</v>
      </c>
      <c r="Q652" s="44" t="s">
        <v>8224</v>
      </c>
      <c r="R652" s="44" t="s">
        <v>8203</v>
      </c>
      <c r="S652" s="14">
        <v>1</v>
      </c>
      <c r="T652" s="5">
        <v>2623</v>
      </c>
      <c r="U652" s="5">
        <f t="shared" si="30"/>
        <v>2623</v>
      </c>
      <c r="V652" s="47">
        <f t="shared" si="31"/>
        <v>2937.76</v>
      </c>
      <c r="W652" s="48"/>
      <c r="X652" s="49">
        <v>2017</v>
      </c>
      <c r="Y652" s="50" t="s">
        <v>4944</v>
      </c>
      <c r="Z652" s="51">
        <f t="shared" si="32"/>
        <v>7.2861111111111114</v>
      </c>
      <c r="AA652" s="16">
        <f t="shared" si="32"/>
        <v>8.1604444444444457</v>
      </c>
    </row>
    <row r="653" spans="2:27" ht="20.25" x14ac:dyDescent="0.3">
      <c r="B653" s="43" t="s">
        <v>717</v>
      </c>
      <c r="C653" s="14" t="s">
        <v>4521</v>
      </c>
      <c r="D653" s="14" t="s">
        <v>4471</v>
      </c>
      <c r="E653" s="14" t="s">
        <v>4486</v>
      </c>
      <c r="F653" s="14" t="s">
        <v>4472</v>
      </c>
      <c r="G653" s="14" t="s">
        <v>6163</v>
      </c>
      <c r="H653" s="44" t="s">
        <v>3466</v>
      </c>
      <c r="I653" s="45">
        <v>0</v>
      </c>
      <c r="J653" s="14">
        <v>150000000</v>
      </c>
      <c r="K653" s="14" t="s">
        <v>3458</v>
      </c>
      <c r="L653" s="46" t="s">
        <v>3471</v>
      </c>
      <c r="M653" s="14" t="s">
        <v>12072</v>
      </c>
      <c r="N653" s="14" t="s">
        <v>3833</v>
      </c>
      <c r="O653" s="14" t="s">
        <v>3486</v>
      </c>
      <c r="P653" s="14" t="s">
        <v>12071</v>
      </c>
      <c r="Q653" s="44" t="s">
        <v>8224</v>
      </c>
      <c r="R653" s="44" t="s">
        <v>8203</v>
      </c>
      <c r="S653" s="14">
        <v>18</v>
      </c>
      <c r="T653" s="5">
        <v>125</v>
      </c>
      <c r="U653" s="5">
        <f t="shared" si="30"/>
        <v>2250</v>
      </c>
      <c r="V653" s="47">
        <f t="shared" si="31"/>
        <v>2520.0000000000005</v>
      </c>
      <c r="W653" s="48"/>
      <c r="X653" s="49">
        <v>2017</v>
      </c>
      <c r="Y653" s="50" t="s">
        <v>4944</v>
      </c>
      <c r="Z653" s="51">
        <f t="shared" si="32"/>
        <v>6.25</v>
      </c>
      <c r="AA653" s="16">
        <f t="shared" si="32"/>
        <v>7.0000000000000009</v>
      </c>
    </row>
    <row r="654" spans="2:27" ht="20.25" x14ac:dyDescent="0.3">
      <c r="B654" s="43" t="s">
        <v>718</v>
      </c>
      <c r="C654" s="14" t="s">
        <v>4521</v>
      </c>
      <c r="D654" s="14" t="s">
        <v>4471</v>
      </c>
      <c r="E654" s="14" t="s">
        <v>4486</v>
      </c>
      <c r="F654" s="14" t="s">
        <v>4472</v>
      </c>
      <c r="G654" s="14" t="s">
        <v>6164</v>
      </c>
      <c r="H654" s="44" t="s">
        <v>3466</v>
      </c>
      <c r="I654" s="45">
        <v>0</v>
      </c>
      <c r="J654" s="14">
        <v>150000000</v>
      </c>
      <c r="K654" s="14" t="s">
        <v>3458</v>
      </c>
      <c r="L654" s="46" t="s">
        <v>3471</v>
      </c>
      <c r="M654" s="14" t="s">
        <v>12072</v>
      </c>
      <c r="N654" s="14" t="s">
        <v>3833</v>
      </c>
      <c r="O654" s="14" t="s">
        <v>3486</v>
      </c>
      <c r="P654" s="14" t="s">
        <v>12071</v>
      </c>
      <c r="Q654" s="44" t="s">
        <v>8224</v>
      </c>
      <c r="R654" s="44" t="s">
        <v>8203</v>
      </c>
      <c r="S654" s="14">
        <v>21</v>
      </c>
      <c r="T654" s="5">
        <v>125</v>
      </c>
      <c r="U654" s="5">
        <f t="shared" si="30"/>
        <v>2625</v>
      </c>
      <c r="V654" s="47">
        <f t="shared" si="31"/>
        <v>2940.0000000000005</v>
      </c>
      <c r="W654" s="48"/>
      <c r="X654" s="49">
        <v>2017</v>
      </c>
      <c r="Y654" s="50" t="s">
        <v>4944</v>
      </c>
      <c r="Z654" s="51">
        <f t="shared" si="32"/>
        <v>7.291666666666667</v>
      </c>
      <c r="AA654" s="16">
        <f t="shared" si="32"/>
        <v>8.1666666666666679</v>
      </c>
    </row>
    <row r="655" spans="2:27" ht="20.25" x14ac:dyDescent="0.3">
      <c r="B655" s="43" t="s">
        <v>719</v>
      </c>
      <c r="C655" s="14" t="s">
        <v>4521</v>
      </c>
      <c r="D655" s="14" t="s">
        <v>4471</v>
      </c>
      <c r="E655" s="14" t="s">
        <v>4486</v>
      </c>
      <c r="F655" s="14" t="s">
        <v>4472</v>
      </c>
      <c r="G655" s="14" t="s">
        <v>6165</v>
      </c>
      <c r="H655" s="44" t="s">
        <v>3466</v>
      </c>
      <c r="I655" s="45">
        <v>0</v>
      </c>
      <c r="J655" s="14">
        <v>150000000</v>
      </c>
      <c r="K655" s="14" t="s">
        <v>3458</v>
      </c>
      <c r="L655" s="46" t="s">
        <v>3471</v>
      </c>
      <c r="M655" s="14" t="s">
        <v>12072</v>
      </c>
      <c r="N655" s="14" t="s">
        <v>3833</v>
      </c>
      <c r="O655" s="14" t="s">
        <v>3486</v>
      </c>
      <c r="P655" s="14" t="s">
        <v>12071</v>
      </c>
      <c r="Q655" s="44" t="s">
        <v>8224</v>
      </c>
      <c r="R655" s="44" t="s">
        <v>8203</v>
      </c>
      <c r="S655" s="14">
        <v>17</v>
      </c>
      <c r="T655" s="5">
        <v>125</v>
      </c>
      <c r="U655" s="5">
        <f t="shared" si="30"/>
        <v>2125</v>
      </c>
      <c r="V655" s="47">
        <f t="shared" si="31"/>
        <v>2380</v>
      </c>
      <c r="W655" s="48"/>
      <c r="X655" s="49">
        <v>2017</v>
      </c>
      <c r="Y655" s="50" t="s">
        <v>4944</v>
      </c>
      <c r="Z655" s="51">
        <f t="shared" si="32"/>
        <v>5.9027777777777777</v>
      </c>
      <c r="AA655" s="16">
        <f t="shared" si="32"/>
        <v>6.6111111111111107</v>
      </c>
    </row>
    <row r="656" spans="2:27" ht="20.25" x14ac:dyDescent="0.3">
      <c r="B656" s="43" t="s">
        <v>720</v>
      </c>
      <c r="C656" s="14" t="s">
        <v>4521</v>
      </c>
      <c r="D656" s="14" t="s">
        <v>4471</v>
      </c>
      <c r="E656" s="14" t="s">
        <v>4486</v>
      </c>
      <c r="F656" s="14" t="s">
        <v>4472</v>
      </c>
      <c r="G656" s="14" t="s">
        <v>6166</v>
      </c>
      <c r="H656" s="44" t="s">
        <v>3466</v>
      </c>
      <c r="I656" s="45">
        <v>0</v>
      </c>
      <c r="J656" s="14">
        <v>150000000</v>
      </c>
      <c r="K656" s="14" t="s">
        <v>3458</v>
      </c>
      <c r="L656" s="46" t="s">
        <v>3471</v>
      </c>
      <c r="M656" s="14" t="s">
        <v>12072</v>
      </c>
      <c r="N656" s="14" t="s">
        <v>3833</v>
      </c>
      <c r="O656" s="14" t="s">
        <v>3486</v>
      </c>
      <c r="P656" s="14" t="s">
        <v>12071</v>
      </c>
      <c r="Q656" s="44" t="s">
        <v>8224</v>
      </c>
      <c r="R656" s="44" t="s">
        <v>8203</v>
      </c>
      <c r="S656" s="14">
        <v>21</v>
      </c>
      <c r="T656" s="5">
        <v>175</v>
      </c>
      <c r="U656" s="5">
        <f t="shared" si="30"/>
        <v>3675</v>
      </c>
      <c r="V656" s="47">
        <f t="shared" si="31"/>
        <v>4116</v>
      </c>
      <c r="W656" s="48"/>
      <c r="X656" s="49">
        <v>2017</v>
      </c>
      <c r="Y656" s="50" t="s">
        <v>4944</v>
      </c>
      <c r="Z656" s="51">
        <f t="shared" si="32"/>
        <v>10.208333333333334</v>
      </c>
      <c r="AA656" s="16">
        <f t="shared" si="32"/>
        <v>11.433333333333334</v>
      </c>
    </row>
    <row r="657" spans="2:27" ht="20.25" x14ac:dyDescent="0.3">
      <c r="B657" s="43" t="s">
        <v>721</v>
      </c>
      <c r="C657" s="14" t="s">
        <v>4521</v>
      </c>
      <c r="D657" s="14" t="s">
        <v>4471</v>
      </c>
      <c r="E657" s="14" t="s">
        <v>4486</v>
      </c>
      <c r="F657" s="14" t="s">
        <v>4472</v>
      </c>
      <c r="G657" s="14" t="s">
        <v>6167</v>
      </c>
      <c r="H657" s="44" t="s">
        <v>3466</v>
      </c>
      <c r="I657" s="45">
        <v>0</v>
      </c>
      <c r="J657" s="14">
        <v>150000000</v>
      </c>
      <c r="K657" s="14" t="s">
        <v>3458</v>
      </c>
      <c r="L657" s="46" t="s">
        <v>3471</v>
      </c>
      <c r="M657" s="14" t="s">
        <v>12072</v>
      </c>
      <c r="N657" s="14" t="s">
        <v>3833</v>
      </c>
      <c r="O657" s="14" t="s">
        <v>3486</v>
      </c>
      <c r="P657" s="14" t="s">
        <v>12071</v>
      </c>
      <c r="Q657" s="44" t="s">
        <v>8224</v>
      </c>
      <c r="R657" s="44" t="s">
        <v>8203</v>
      </c>
      <c r="S657" s="14">
        <v>17</v>
      </c>
      <c r="T657" s="5">
        <v>350</v>
      </c>
      <c r="U657" s="5">
        <f t="shared" si="30"/>
        <v>5950</v>
      </c>
      <c r="V657" s="47">
        <f t="shared" si="31"/>
        <v>6664.0000000000009</v>
      </c>
      <c r="W657" s="48"/>
      <c r="X657" s="49">
        <v>2017</v>
      </c>
      <c r="Y657" s="50" t="s">
        <v>4944</v>
      </c>
      <c r="Z657" s="51">
        <f t="shared" si="32"/>
        <v>16.527777777777779</v>
      </c>
      <c r="AA657" s="16">
        <f t="shared" si="32"/>
        <v>18.511111111111113</v>
      </c>
    </row>
    <row r="658" spans="2:27" ht="20.25" x14ac:dyDescent="0.3">
      <c r="B658" s="43" t="s">
        <v>722</v>
      </c>
      <c r="C658" s="14" t="s">
        <v>4521</v>
      </c>
      <c r="D658" s="14" t="s">
        <v>4473</v>
      </c>
      <c r="E658" s="14" t="s">
        <v>7565</v>
      </c>
      <c r="F658" s="14" t="s">
        <v>4474</v>
      </c>
      <c r="G658" s="14" t="s">
        <v>6168</v>
      </c>
      <c r="H658" s="44" t="s">
        <v>3466</v>
      </c>
      <c r="I658" s="45">
        <v>0</v>
      </c>
      <c r="J658" s="14">
        <v>150000000</v>
      </c>
      <c r="K658" s="14" t="s">
        <v>3458</v>
      </c>
      <c r="L658" s="46" t="s">
        <v>3471</v>
      </c>
      <c r="M658" s="14" t="s">
        <v>12072</v>
      </c>
      <c r="N658" s="14" t="s">
        <v>3833</v>
      </c>
      <c r="O658" s="14" t="s">
        <v>3486</v>
      </c>
      <c r="P658" s="14" t="s">
        <v>12071</v>
      </c>
      <c r="Q658" s="44" t="s">
        <v>8224</v>
      </c>
      <c r="R658" s="44" t="s">
        <v>8203</v>
      </c>
      <c r="S658" s="14">
        <v>5</v>
      </c>
      <c r="T658" s="5">
        <v>924</v>
      </c>
      <c r="U658" s="5">
        <f t="shared" si="30"/>
        <v>4620</v>
      </c>
      <c r="V658" s="47">
        <f t="shared" si="31"/>
        <v>5174.4000000000005</v>
      </c>
      <c r="W658" s="48"/>
      <c r="X658" s="49">
        <v>2017</v>
      </c>
      <c r="Y658" s="50" t="s">
        <v>4944</v>
      </c>
      <c r="Z658" s="51">
        <f t="shared" si="32"/>
        <v>12.833333333333334</v>
      </c>
      <c r="AA658" s="16">
        <f t="shared" si="32"/>
        <v>14.373333333333335</v>
      </c>
    </row>
    <row r="659" spans="2:27" ht="20.25" x14ac:dyDescent="0.3">
      <c r="B659" s="43" t="s">
        <v>723</v>
      </c>
      <c r="C659" s="14" t="s">
        <v>4521</v>
      </c>
      <c r="D659" s="14" t="s">
        <v>4251</v>
      </c>
      <c r="E659" s="14" t="s">
        <v>7547</v>
      </c>
      <c r="F659" s="14" t="s">
        <v>4252</v>
      </c>
      <c r="G659" s="14" t="s">
        <v>6169</v>
      </c>
      <c r="H659" s="44" t="s">
        <v>3466</v>
      </c>
      <c r="I659" s="45">
        <v>0</v>
      </c>
      <c r="J659" s="14">
        <v>150000000</v>
      </c>
      <c r="K659" s="14" t="s">
        <v>3458</v>
      </c>
      <c r="L659" s="46" t="s">
        <v>3471</v>
      </c>
      <c r="M659" s="14" t="s">
        <v>12072</v>
      </c>
      <c r="N659" s="14" t="s">
        <v>3833</v>
      </c>
      <c r="O659" s="14" t="s">
        <v>3486</v>
      </c>
      <c r="P659" s="14" t="s">
        <v>12071</v>
      </c>
      <c r="Q659" s="44" t="s">
        <v>8224</v>
      </c>
      <c r="R659" s="44" t="s">
        <v>8203</v>
      </c>
      <c r="S659" s="14">
        <v>1</v>
      </c>
      <c r="T659" s="5">
        <v>132196</v>
      </c>
      <c r="U659" s="5">
        <f t="shared" si="30"/>
        <v>132196</v>
      </c>
      <c r="V659" s="47">
        <f t="shared" si="31"/>
        <v>148059.52000000002</v>
      </c>
      <c r="W659" s="48"/>
      <c r="X659" s="49">
        <v>2017</v>
      </c>
      <c r="Y659" s="50" t="s">
        <v>4944</v>
      </c>
      <c r="Z659" s="51">
        <f t="shared" si="32"/>
        <v>367.21111111111111</v>
      </c>
      <c r="AA659" s="16">
        <f t="shared" si="32"/>
        <v>411.27644444444451</v>
      </c>
    </row>
    <row r="660" spans="2:27" ht="20.25" x14ac:dyDescent="0.3">
      <c r="B660" s="43" t="s">
        <v>724</v>
      </c>
      <c r="C660" s="14" t="s">
        <v>4521</v>
      </c>
      <c r="D660" s="14" t="s">
        <v>4475</v>
      </c>
      <c r="E660" s="14" t="s">
        <v>4302</v>
      </c>
      <c r="F660" s="14" t="s">
        <v>4476</v>
      </c>
      <c r="G660" s="14" t="s">
        <v>6170</v>
      </c>
      <c r="H660" s="44" t="s">
        <v>3466</v>
      </c>
      <c r="I660" s="45">
        <v>0</v>
      </c>
      <c r="J660" s="14">
        <v>150000000</v>
      </c>
      <c r="K660" s="14" t="s">
        <v>3458</v>
      </c>
      <c r="L660" s="46" t="s">
        <v>3471</v>
      </c>
      <c r="M660" s="14" t="s">
        <v>12072</v>
      </c>
      <c r="N660" s="14" t="s">
        <v>3833</v>
      </c>
      <c r="O660" s="14" t="s">
        <v>3486</v>
      </c>
      <c r="P660" s="14" t="s">
        <v>12071</v>
      </c>
      <c r="Q660" s="44" t="s">
        <v>8224</v>
      </c>
      <c r="R660" s="44" t="s">
        <v>8203</v>
      </c>
      <c r="S660" s="14">
        <v>1</v>
      </c>
      <c r="T660" s="5">
        <v>924</v>
      </c>
      <c r="U660" s="5">
        <f t="shared" si="30"/>
        <v>924</v>
      </c>
      <c r="V660" s="47">
        <f t="shared" si="31"/>
        <v>1034.8800000000001</v>
      </c>
      <c r="W660" s="48"/>
      <c r="X660" s="49">
        <v>2017</v>
      </c>
      <c r="Y660" s="50" t="s">
        <v>4944</v>
      </c>
      <c r="Z660" s="51">
        <f t="shared" si="32"/>
        <v>2.5666666666666669</v>
      </c>
      <c r="AA660" s="16">
        <f t="shared" si="32"/>
        <v>2.8746666666666671</v>
      </c>
    </row>
    <row r="661" spans="2:27" ht="20.25" x14ac:dyDescent="0.3">
      <c r="B661" s="43" t="s">
        <v>725</v>
      </c>
      <c r="C661" s="14" t="s">
        <v>4521</v>
      </c>
      <c r="D661" s="14" t="s">
        <v>4475</v>
      </c>
      <c r="E661" s="14" t="s">
        <v>4302</v>
      </c>
      <c r="F661" s="14" t="s">
        <v>4476</v>
      </c>
      <c r="G661" s="14" t="s">
        <v>6171</v>
      </c>
      <c r="H661" s="44" t="s">
        <v>3466</v>
      </c>
      <c r="I661" s="45">
        <v>0</v>
      </c>
      <c r="J661" s="14">
        <v>150000000</v>
      </c>
      <c r="K661" s="14" t="s">
        <v>3458</v>
      </c>
      <c r="L661" s="46" t="s">
        <v>3471</v>
      </c>
      <c r="M661" s="14" t="s">
        <v>12072</v>
      </c>
      <c r="N661" s="14" t="s">
        <v>3833</v>
      </c>
      <c r="O661" s="14" t="s">
        <v>3486</v>
      </c>
      <c r="P661" s="14" t="s">
        <v>12071</v>
      </c>
      <c r="Q661" s="44" t="s">
        <v>8224</v>
      </c>
      <c r="R661" s="44" t="s">
        <v>8203</v>
      </c>
      <c r="S661" s="14">
        <v>17</v>
      </c>
      <c r="T661" s="5">
        <v>700</v>
      </c>
      <c r="U661" s="5">
        <f t="shared" si="30"/>
        <v>11900</v>
      </c>
      <c r="V661" s="47">
        <f t="shared" si="31"/>
        <v>13328.000000000002</v>
      </c>
      <c r="W661" s="48"/>
      <c r="X661" s="49">
        <v>2017</v>
      </c>
      <c r="Y661" s="50" t="s">
        <v>4944</v>
      </c>
      <c r="Z661" s="51">
        <f t="shared" si="32"/>
        <v>33.055555555555557</v>
      </c>
      <c r="AA661" s="16">
        <f t="shared" si="32"/>
        <v>37.022222222222226</v>
      </c>
    </row>
    <row r="662" spans="2:27" ht="20.25" x14ac:dyDescent="0.3">
      <c r="B662" s="43" t="s">
        <v>726</v>
      </c>
      <c r="C662" s="14" t="s">
        <v>4521</v>
      </c>
      <c r="D662" s="14" t="s">
        <v>4475</v>
      </c>
      <c r="E662" s="14" t="s">
        <v>4302</v>
      </c>
      <c r="F662" s="14" t="s">
        <v>4476</v>
      </c>
      <c r="G662" s="14" t="s">
        <v>6172</v>
      </c>
      <c r="H662" s="44" t="s">
        <v>3466</v>
      </c>
      <c r="I662" s="45">
        <v>0</v>
      </c>
      <c r="J662" s="14">
        <v>150000000</v>
      </c>
      <c r="K662" s="14" t="s">
        <v>3458</v>
      </c>
      <c r="L662" s="46" t="s">
        <v>3471</v>
      </c>
      <c r="M662" s="14" t="s">
        <v>12072</v>
      </c>
      <c r="N662" s="14" t="s">
        <v>3833</v>
      </c>
      <c r="O662" s="14" t="s">
        <v>3486</v>
      </c>
      <c r="P662" s="14" t="s">
        <v>12071</v>
      </c>
      <c r="Q662" s="44" t="s">
        <v>8224</v>
      </c>
      <c r="R662" s="44" t="s">
        <v>8203</v>
      </c>
      <c r="S662" s="14">
        <v>8</v>
      </c>
      <c r="T662" s="5">
        <v>924</v>
      </c>
      <c r="U662" s="5">
        <f t="shared" si="30"/>
        <v>7392</v>
      </c>
      <c r="V662" s="47">
        <f t="shared" si="31"/>
        <v>8279.0400000000009</v>
      </c>
      <c r="W662" s="48"/>
      <c r="X662" s="49">
        <v>2017</v>
      </c>
      <c r="Y662" s="50" t="s">
        <v>4944</v>
      </c>
      <c r="Z662" s="51">
        <f t="shared" si="32"/>
        <v>20.533333333333335</v>
      </c>
      <c r="AA662" s="16">
        <f t="shared" si="32"/>
        <v>22.997333333333337</v>
      </c>
    </row>
    <row r="663" spans="2:27" ht="20.25" x14ac:dyDescent="0.3">
      <c r="B663" s="43" t="s">
        <v>727</v>
      </c>
      <c r="C663" s="14" t="s">
        <v>4521</v>
      </c>
      <c r="D663" s="14" t="s">
        <v>4477</v>
      </c>
      <c r="E663" s="14" t="s">
        <v>7566</v>
      </c>
      <c r="F663" s="14" t="s">
        <v>4468</v>
      </c>
      <c r="G663" s="14" t="s">
        <v>6173</v>
      </c>
      <c r="H663" s="44" t="s">
        <v>3466</v>
      </c>
      <c r="I663" s="45">
        <v>0</v>
      </c>
      <c r="J663" s="14">
        <v>150000000</v>
      </c>
      <c r="K663" s="14" t="s">
        <v>3458</v>
      </c>
      <c r="L663" s="46" t="s">
        <v>3471</v>
      </c>
      <c r="M663" s="14" t="s">
        <v>12072</v>
      </c>
      <c r="N663" s="14" t="s">
        <v>3833</v>
      </c>
      <c r="O663" s="14" t="s">
        <v>3486</v>
      </c>
      <c r="P663" s="14" t="s">
        <v>12071</v>
      </c>
      <c r="Q663" s="44" t="s">
        <v>8224</v>
      </c>
      <c r="R663" s="44" t="s">
        <v>8203</v>
      </c>
      <c r="S663" s="14">
        <v>6</v>
      </c>
      <c r="T663" s="5">
        <v>153108</v>
      </c>
      <c r="U663" s="5">
        <f t="shared" si="30"/>
        <v>918648</v>
      </c>
      <c r="V663" s="47">
        <f t="shared" si="31"/>
        <v>1028885.7600000001</v>
      </c>
      <c r="W663" s="48"/>
      <c r="X663" s="49">
        <v>2017</v>
      </c>
      <c r="Y663" s="50" t="s">
        <v>4944</v>
      </c>
      <c r="Z663" s="51">
        <f t="shared" si="32"/>
        <v>2551.8000000000002</v>
      </c>
      <c r="AA663" s="16">
        <f t="shared" si="32"/>
        <v>2858.0160000000005</v>
      </c>
    </row>
    <row r="664" spans="2:27" ht="20.25" x14ac:dyDescent="0.3">
      <c r="B664" s="43" t="s">
        <v>728</v>
      </c>
      <c r="C664" s="14" t="s">
        <v>4521</v>
      </c>
      <c r="D664" s="14" t="s">
        <v>4478</v>
      </c>
      <c r="E664" s="14" t="s">
        <v>4395</v>
      </c>
      <c r="F664" s="14" t="s">
        <v>4479</v>
      </c>
      <c r="G664" s="14" t="s">
        <v>6174</v>
      </c>
      <c r="H664" s="44" t="s">
        <v>3466</v>
      </c>
      <c r="I664" s="45">
        <v>0</v>
      </c>
      <c r="J664" s="14">
        <v>150000000</v>
      </c>
      <c r="K664" s="14" t="s">
        <v>3458</v>
      </c>
      <c r="L664" s="46" t="s">
        <v>3471</v>
      </c>
      <c r="M664" s="14" t="s">
        <v>12072</v>
      </c>
      <c r="N664" s="14" t="s">
        <v>3833</v>
      </c>
      <c r="O664" s="14" t="s">
        <v>3486</v>
      </c>
      <c r="P664" s="14" t="s">
        <v>12071</v>
      </c>
      <c r="Q664" s="44" t="s">
        <v>8224</v>
      </c>
      <c r="R664" s="44" t="s">
        <v>8203</v>
      </c>
      <c r="S664" s="14">
        <v>5</v>
      </c>
      <c r="T664" s="5">
        <v>12168</v>
      </c>
      <c r="U664" s="5">
        <f t="shared" si="30"/>
        <v>60840</v>
      </c>
      <c r="V664" s="47">
        <f t="shared" si="31"/>
        <v>68140.800000000003</v>
      </c>
      <c r="W664" s="48"/>
      <c r="X664" s="49">
        <v>2017</v>
      </c>
      <c r="Y664" s="50" t="s">
        <v>4944</v>
      </c>
      <c r="Z664" s="51">
        <f t="shared" si="32"/>
        <v>169</v>
      </c>
      <c r="AA664" s="16">
        <f t="shared" si="32"/>
        <v>189.28</v>
      </c>
    </row>
    <row r="665" spans="2:27" ht="20.25" x14ac:dyDescent="0.3">
      <c r="B665" s="43" t="s">
        <v>729</v>
      </c>
      <c r="C665" s="14" t="s">
        <v>4521</v>
      </c>
      <c r="D665" s="14" t="s">
        <v>4480</v>
      </c>
      <c r="E665" s="14" t="s">
        <v>4481</v>
      </c>
      <c r="F665" s="14" t="s">
        <v>4482</v>
      </c>
      <c r="G665" s="14" t="s">
        <v>6175</v>
      </c>
      <c r="H665" s="44" t="s">
        <v>3466</v>
      </c>
      <c r="I665" s="45">
        <v>0</v>
      </c>
      <c r="J665" s="14">
        <v>150000000</v>
      </c>
      <c r="K665" s="14" t="s">
        <v>3458</v>
      </c>
      <c r="L665" s="46" t="s">
        <v>3471</v>
      </c>
      <c r="M665" s="14" t="s">
        <v>12072</v>
      </c>
      <c r="N665" s="14" t="s">
        <v>3833</v>
      </c>
      <c r="O665" s="14" t="s">
        <v>3486</v>
      </c>
      <c r="P665" s="14" t="s">
        <v>12071</v>
      </c>
      <c r="Q665" s="44" t="s">
        <v>8224</v>
      </c>
      <c r="R665" s="44" t="s">
        <v>8203</v>
      </c>
      <c r="S665" s="14">
        <v>7</v>
      </c>
      <c r="T665" s="5">
        <v>3173</v>
      </c>
      <c r="U665" s="5">
        <f t="shared" si="30"/>
        <v>22211</v>
      </c>
      <c r="V665" s="47">
        <f t="shared" si="31"/>
        <v>24876.320000000003</v>
      </c>
      <c r="W665" s="48"/>
      <c r="X665" s="49">
        <v>2017</v>
      </c>
      <c r="Y665" s="50" t="s">
        <v>4944</v>
      </c>
      <c r="Z665" s="51">
        <f t="shared" si="32"/>
        <v>61.697222222222223</v>
      </c>
      <c r="AA665" s="16">
        <f t="shared" si="32"/>
        <v>69.100888888888903</v>
      </c>
    </row>
    <row r="666" spans="2:27" ht="20.25" x14ac:dyDescent="0.3">
      <c r="B666" s="43" t="s">
        <v>730</v>
      </c>
      <c r="C666" s="14" t="s">
        <v>4521</v>
      </c>
      <c r="D666" s="14" t="s">
        <v>4236</v>
      </c>
      <c r="E666" s="14" t="s">
        <v>4237</v>
      </c>
      <c r="F666" s="14" t="s">
        <v>4225</v>
      </c>
      <c r="G666" s="14" t="s">
        <v>6176</v>
      </c>
      <c r="H666" s="44" t="s">
        <v>3466</v>
      </c>
      <c r="I666" s="45">
        <v>0</v>
      </c>
      <c r="J666" s="14">
        <v>150000000</v>
      </c>
      <c r="K666" s="14" t="s">
        <v>3458</v>
      </c>
      <c r="L666" s="46" t="s">
        <v>3471</v>
      </c>
      <c r="M666" s="14" t="s">
        <v>12072</v>
      </c>
      <c r="N666" s="14" t="s">
        <v>3833</v>
      </c>
      <c r="O666" s="14" t="s">
        <v>3486</v>
      </c>
      <c r="P666" s="14" t="s">
        <v>12071</v>
      </c>
      <c r="Q666" s="44" t="s">
        <v>8224</v>
      </c>
      <c r="R666" s="44" t="s">
        <v>8203</v>
      </c>
      <c r="S666" s="14">
        <v>4</v>
      </c>
      <c r="T666" s="5">
        <v>24919</v>
      </c>
      <c r="U666" s="5">
        <f t="shared" si="30"/>
        <v>99676</v>
      </c>
      <c r="V666" s="47">
        <f t="shared" si="31"/>
        <v>111637.12000000001</v>
      </c>
      <c r="W666" s="48"/>
      <c r="X666" s="49">
        <v>2017</v>
      </c>
      <c r="Y666" s="50" t="s">
        <v>4944</v>
      </c>
      <c r="Z666" s="51">
        <f t="shared" si="32"/>
        <v>276.87777777777779</v>
      </c>
      <c r="AA666" s="16">
        <f t="shared" si="32"/>
        <v>310.10311111111116</v>
      </c>
    </row>
    <row r="667" spans="2:27" ht="20.25" x14ac:dyDescent="0.3">
      <c r="B667" s="43" t="s">
        <v>731</v>
      </c>
      <c r="C667" s="14" t="s">
        <v>4521</v>
      </c>
      <c r="D667" s="14" t="s">
        <v>4236</v>
      </c>
      <c r="E667" s="14" t="s">
        <v>4237</v>
      </c>
      <c r="F667" s="14" t="s">
        <v>4225</v>
      </c>
      <c r="G667" s="14" t="s">
        <v>6177</v>
      </c>
      <c r="H667" s="44" t="s">
        <v>3466</v>
      </c>
      <c r="I667" s="45">
        <v>0</v>
      </c>
      <c r="J667" s="14">
        <v>150000000</v>
      </c>
      <c r="K667" s="14" t="s">
        <v>3458</v>
      </c>
      <c r="L667" s="46" t="s">
        <v>3471</v>
      </c>
      <c r="M667" s="14" t="s">
        <v>12072</v>
      </c>
      <c r="N667" s="14" t="s">
        <v>3833</v>
      </c>
      <c r="O667" s="14" t="s">
        <v>3486</v>
      </c>
      <c r="P667" s="14" t="s">
        <v>12071</v>
      </c>
      <c r="Q667" s="44" t="s">
        <v>8224</v>
      </c>
      <c r="R667" s="44" t="s">
        <v>8203</v>
      </c>
      <c r="S667" s="14">
        <v>1</v>
      </c>
      <c r="T667" s="5">
        <v>615889</v>
      </c>
      <c r="U667" s="5">
        <f t="shared" si="30"/>
        <v>615889</v>
      </c>
      <c r="V667" s="47">
        <f t="shared" si="31"/>
        <v>689795.68</v>
      </c>
      <c r="W667" s="48"/>
      <c r="X667" s="49">
        <v>2017</v>
      </c>
      <c r="Y667" s="50" t="s">
        <v>4944</v>
      </c>
      <c r="Z667" s="51">
        <f t="shared" si="32"/>
        <v>1710.8027777777777</v>
      </c>
      <c r="AA667" s="16">
        <f t="shared" si="32"/>
        <v>1916.0991111111111</v>
      </c>
    </row>
    <row r="668" spans="2:27" ht="20.25" x14ac:dyDescent="0.3">
      <c r="B668" s="43" t="s">
        <v>732</v>
      </c>
      <c r="C668" s="14" t="s">
        <v>4521</v>
      </c>
      <c r="D668" s="14" t="s">
        <v>4236</v>
      </c>
      <c r="E668" s="14" t="s">
        <v>4237</v>
      </c>
      <c r="F668" s="14" t="s">
        <v>4225</v>
      </c>
      <c r="G668" s="14" t="s">
        <v>6178</v>
      </c>
      <c r="H668" s="44" t="s">
        <v>3466</v>
      </c>
      <c r="I668" s="45">
        <v>0</v>
      </c>
      <c r="J668" s="14">
        <v>150000000</v>
      </c>
      <c r="K668" s="14" t="s">
        <v>3458</v>
      </c>
      <c r="L668" s="46" t="s">
        <v>3471</v>
      </c>
      <c r="M668" s="14" t="s">
        <v>12072</v>
      </c>
      <c r="N668" s="14" t="s">
        <v>3833</v>
      </c>
      <c r="O668" s="14" t="s">
        <v>3486</v>
      </c>
      <c r="P668" s="14" t="s">
        <v>12071</v>
      </c>
      <c r="Q668" s="44" t="s">
        <v>8224</v>
      </c>
      <c r="R668" s="44" t="s">
        <v>8203</v>
      </c>
      <c r="S668" s="14">
        <v>1</v>
      </c>
      <c r="T668" s="5">
        <v>1270239</v>
      </c>
      <c r="U668" s="5">
        <f t="shared" si="30"/>
        <v>1270239</v>
      </c>
      <c r="V668" s="47">
        <f t="shared" si="31"/>
        <v>1422667.6800000002</v>
      </c>
      <c r="W668" s="48"/>
      <c r="X668" s="49">
        <v>2017</v>
      </c>
      <c r="Y668" s="50" t="s">
        <v>4944</v>
      </c>
      <c r="Z668" s="51">
        <f t="shared" si="32"/>
        <v>3528.4416666666666</v>
      </c>
      <c r="AA668" s="16">
        <f t="shared" si="32"/>
        <v>3951.8546666666671</v>
      </c>
    </row>
    <row r="669" spans="2:27" ht="20.25" x14ac:dyDescent="0.3">
      <c r="B669" s="43" t="s">
        <v>733</v>
      </c>
      <c r="C669" s="14" t="s">
        <v>4521</v>
      </c>
      <c r="D669" s="14" t="s">
        <v>4217</v>
      </c>
      <c r="E669" s="14" t="s">
        <v>4218</v>
      </c>
      <c r="F669" s="14" t="s">
        <v>4219</v>
      </c>
      <c r="G669" s="14" t="s">
        <v>6179</v>
      </c>
      <c r="H669" s="44" t="s">
        <v>3466</v>
      </c>
      <c r="I669" s="45">
        <v>0</v>
      </c>
      <c r="J669" s="14">
        <v>150000000</v>
      </c>
      <c r="K669" s="14" t="s">
        <v>3458</v>
      </c>
      <c r="L669" s="46" t="s">
        <v>3471</v>
      </c>
      <c r="M669" s="14" t="s">
        <v>12072</v>
      </c>
      <c r="N669" s="14" t="s">
        <v>3833</v>
      </c>
      <c r="O669" s="14" t="s">
        <v>3486</v>
      </c>
      <c r="P669" s="14" t="s">
        <v>12071</v>
      </c>
      <c r="Q669" s="44" t="s">
        <v>8224</v>
      </c>
      <c r="R669" s="44" t="s">
        <v>8203</v>
      </c>
      <c r="S669" s="14">
        <v>1</v>
      </c>
      <c r="T669" s="5">
        <v>780817</v>
      </c>
      <c r="U669" s="5">
        <f t="shared" si="30"/>
        <v>780817</v>
      </c>
      <c r="V669" s="47">
        <f t="shared" si="31"/>
        <v>874515.04</v>
      </c>
      <c r="W669" s="48"/>
      <c r="X669" s="49">
        <v>2017</v>
      </c>
      <c r="Y669" s="50" t="s">
        <v>4944</v>
      </c>
      <c r="Z669" s="51">
        <f t="shared" si="32"/>
        <v>2168.9361111111111</v>
      </c>
      <c r="AA669" s="16">
        <f t="shared" si="32"/>
        <v>2429.2084444444445</v>
      </c>
    </row>
    <row r="670" spans="2:27" ht="20.25" x14ac:dyDescent="0.3">
      <c r="B670" s="43" t="s">
        <v>734</v>
      </c>
      <c r="C670" s="14" t="s">
        <v>4521</v>
      </c>
      <c r="D670" s="14" t="s">
        <v>4483</v>
      </c>
      <c r="E670" s="14" t="s">
        <v>4484</v>
      </c>
      <c r="F670" s="14" t="s">
        <v>4485</v>
      </c>
      <c r="G670" s="14" t="s">
        <v>6180</v>
      </c>
      <c r="H670" s="44" t="s">
        <v>3466</v>
      </c>
      <c r="I670" s="45">
        <v>0</v>
      </c>
      <c r="J670" s="14">
        <v>150000000</v>
      </c>
      <c r="K670" s="14" t="s">
        <v>3458</v>
      </c>
      <c r="L670" s="46" t="s">
        <v>3471</v>
      </c>
      <c r="M670" s="14" t="s">
        <v>12072</v>
      </c>
      <c r="N670" s="14" t="s">
        <v>3833</v>
      </c>
      <c r="O670" s="14" t="s">
        <v>3486</v>
      </c>
      <c r="P670" s="14" t="s">
        <v>12071</v>
      </c>
      <c r="Q670" s="44" t="s">
        <v>8224</v>
      </c>
      <c r="R670" s="44" t="s">
        <v>8203</v>
      </c>
      <c r="S670" s="14">
        <v>1</v>
      </c>
      <c r="T670" s="5">
        <v>12426240</v>
      </c>
      <c r="U670" s="5">
        <f t="shared" si="30"/>
        <v>12426240</v>
      </c>
      <c r="V670" s="47">
        <f t="shared" si="31"/>
        <v>13917388.800000001</v>
      </c>
      <c r="W670" s="48"/>
      <c r="X670" s="49">
        <v>2017</v>
      </c>
      <c r="Y670" s="50" t="s">
        <v>4944</v>
      </c>
      <c r="Z670" s="51">
        <f t="shared" si="32"/>
        <v>34517.333333333336</v>
      </c>
      <c r="AA670" s="16">
        <f t="shared" si="32"/>
        <v>38659.413333333338</v>
      </c>
    </row>
    <row r="671" spans="2:27" ht="20.25" x14ac:dyDescent="0.3">
      <c r="B671" s="43" t="s">
        <v>735</v>
      </c>
      <c r="C671" s="14" t="s">
        <v>4521</v>
      </c>
      <c r="D671" s="14" t="s">
        <v>4238</v>
      </c>
      <c r="E671" s="14" t="s">
        <v>4239</v>
      </c>
      <c r="F671" s="14" t="s">
        <v>4225</v>
      </c>
      <c r="G671" s="14" t="s">
        <v>6181</v>
      </c>
      <c r="H671" s="44" t="s">
        <v>3466</v>
      </c>
      <c r="I671" s="45">
        <v>0</v>
      </c>
      <c r="J671" s="14">
        <v>150000000</v>
      </c>
      <c r="K671" s="14" t="s">
        <v>3458</v>
      </c>
      <c r="L671" s="46" t="s">
        <v>3471</v>
      </c>
      <c r="M671" s="14" t="s">
        <v>12072</v>
      </c>
      <c r="N671" s="14" t="s">
        <v>3833</v>
      </c>
      <c r="O671" s="14" t="s">
        <v>3486</v>
      </c>
      <c r="P671" s="14" t="s">
        <v>12071</v>
      </c>
      <c r="Q671" s="44" t="s">
        <v>8224</v>
      </c>
      <c r="R671" s="44" t="s">
        <v>8203</v>
      </c>
      <c r="S671" s="14">
        <v>4</v>
      </c>
      <c r="T671" s="5">
        <v>8135</v>
      </c>
      <c r="U671" s="5">
        <f t="shared" si="30"/>
        <v>32540</v>
      </c>
      <c r="V671" s="47">
        <f t="shared" si="31"/>
        <v>36444.800000000003</v>
      </c>
      <c r="W671" s="48"/>
      <c r="X671" s="49">
        <v>2017</v>
      </c>
      <c r="Y671" s="50" t="s">
        <v>4944</v>
      </c>
      <c r="Z671" s="51">
        <f t="shared" si="32"/>
        <v>90.388888888888886</v>
      </c>
      <c r="AA671" s="16">
        <f t="shared" si="32"/>
        <v>101.23555555555556</v>
      </c>
    </row>
    <row r="672" spans="2:27" ht="20.25" x14ac:dyDescent="0.3">
      <c r="B672" s="43" t="s">
        <v>736</v>
      </c>
      <c r="C672" s="14" t="s">
        <v>4521</v>
      </c>
      <c r="D672" s="14" t="s">
        <v>4217</v>
      </c>
      <c r="E672" s="14" t="s">
        <v>4218</v>
      </c>
      <c r="F672" s="14" t="s">
        <v>4219</v>
      </c>
      <c r="G672" s="14" t="s">
        <v>6182</v>
      </c>
      <c r="H672" s="44" t="s">
        <v>3466</v>
      </c>
      <c r="I672" s="45">
        <v>0</v>
      </c>
      <c r="J672" s="14">
        <v>150000000</v>
      </c>
      <c r="K672" s="14" t="s">
        <v>3458</v>
      </c>
      <c r="L672" s="46" t="s">
        <v>3471</v>
      </c>
      <c r="M672" s="14" t="s">
        <v>12072</v>
      </c>
      <c r="N672" s="14" t="s">
        <v>3833</v>
      </c>
      <c r="O672" s="14" t="s">
        <v>3486</v>
      </c>
      <c r="P672" s="14" t="s">
        <v>12071</v>
      </c>
      <c r="Q672" s="44" t="s">
        <v>8224</v>
      </c>
      <c r="R672" s="44" t="s">
        <v>8203</v>
      </c>
      <c r="S672" s="14">
        <v>1</v>
      </c>
      <c r="T672" s="5">
        <v>599066</v>
      </c>
      <c r="U672" s="5">
        <f t="shared" si="30"/>
        <v>599066</v>
      </c>
      <c r="V672" s="47">
        <f t="shared" si="31"/>
        <v>670953.92000000004</v>
      </c>
      <c r="W672" s="48"/>
      <c r="X672" s="49">
        <v>2017</v>
      </c>
      <c r="Y672" s="50" t="s">
        <v>4944</v>
      </c>
      <c r="Z672" s="51">
        <f t="shared" si="32"/>
        <v>1664.0722222222223</v>
      </c>
      <c r="AA672" s="16">
        <f t="shared" si="32"/>
        <v>1863.760888888889</v>
      </c>
    </row>
    <row r="673" spans="2:27" ht="20.25" x14ac:dyDescent="0.3">
      <c r="B673" s="43" t="s">
        <v>737</v>
      </c>
      <c r="C673" s="14" t="s">
        <v>4521</v>
      </c>
      <c r="D673" s="14" t="s">
        <v>4220</v>
      </c>
      <c r="E673" s="14" t="s">
        <v>7543</v>
      </c>
      <c r="F673" s="14" t="s">
        <v>4219</v>
      </c>
      <c r="G673" s="14" t="s">
        <v>6183</v>
      </c>
      <c r="H673" s="44" t="s">
        <v>3466</v>
      </c>
      <c r="I673" s="45">
        <v>0</v>
      </c>
      <c r="J673" s="14">
        <v>150000000</v>
      </c>
      <c r="K673" s="14" t="s">
        <v>3458</v>
      </c>
      <c r="L673" s="46" t="s">
        <v>3471</v>
      </c>
      <c r="M673" s="14" t="s">
        <v>12072</v>
      </c>
      <c r="N673" s="14" t="s">
        <v>3833</v>
      </c>
      <c r="O673" s="14" t="s">
        <v>3486</v>
      </c>
      <c r="P673" s="14" t="s">
        <v>12071</v>
      </c>
      <c r="Q673" s="44" t="s">
        <v>8224</v>
      </c>
      <c r="R673" s="44" t="s">
        <v>8203</v>
      </c>
      <c r="S673" s="14">
        <v>2</v>
      </c>
      <c r="T673" s="5">
        <v>62313</v>
      </c>
      <c r="U673" s="5">
        <f t="shared" si="30"/>
        <v>124626</v>
      </c>
      <c r="V673" s="47">
        <f t="shared" si="31"/>
        <v>139581.12000000002</v>
      </c>
      <c r="W673" s="48"/>
      <c r="X673" s="49">
        <v>2017</v>
      </c>
      <c r="Y673" s="50" t="s">
        <v>4944</v>
      </c>
      <c r="Z673" s="51">
        <f t="shared" si="32"/>
        <v>346.18333333333334</v>
      </c>
      <c r="AA673" s="16">
        <f t="shared" si="32"/>
        <v>387.72533333333342</v>
      </c>
    </row>
    <row r="674" spans="2:27" ht="20.25" x14ac:dyDescent="0.3">
      <c r="B674" s="43" t="s">
        <v>738</v>
      </c>
      <c r="C674" s="14" t="s">
        <v>4521</v>
      </c>
      <c r="D674" s="14" t="s">
        <v>4238</v>
      </c>
      <c r="E674" s="14" t="s">
        <v>4239</v>
      </c>
      <c r="F674" s="14" t="s">
        <v>4225</v>
      </c>
      <c r="G674" s="14" t="s">
        <v>6184</v>
      </c>
      <c r="H674" s="44" t="s">
        <v>3466</v>
      </c>
      <c r="I674" s="45">
        <v>0</v>
      </c>
      <c r="J674" s="14">
        <v>150000000</v>
      </c>
      <c r="K674" s="14" t="s">
        <v>3458</v>
      </c>
      <c r="L674" s="46" t="s">
        <v>3471</v>
      </c>
      <c r="M674" s="14" t="s">
        <v>12072</v>
      </c>
      <c r="N674" s="14" t="s">
        <v>3833</v>
      </c>
      <c r="O674" s="14" t="s">
        <v>3486</v>
      </c>
      <c r="P674" s="14" t="s">
        <v>12071</v>
      </c>
      <c r="Q674" s="44" t="s">
        <v>8224</v>
      </c>
      <c r="R674" s="44" t="s">
        <v>8203</v>
      </c>
      <c r="S674" s="14">
        <v>2</v>
      </c>
      <c r="T674" s="5">
        <v>22187</v>
      </c>
      <c r="U674" s="5">
        <f t="shared" si="30"/>
        <v>44374</v>
      </c>
      <c r="V674" s="47">
        <f t="shared" si="31"/>
        <v>49698.880000000005</v>
      </c>
      <c r="W674" s="48"/>
      <c r="X674" s="49">
        <v>2017</v>
      </c>
      <c r="Y674" s="50" t="s">
        <v>4944</v>
      </c>
      <c r="Z674" s="51">
        <f t="shared" si="32"/>
        <v>123.26111111111111</v>
      </c>
      <c r="AA674" s="16">
        <f t="shared" si="32"/>
        <v>138.05244444444446</v>
      </c>
    </row>
    <row r="675" spans="2:27" ht="20.25" x14ac:dyDescent="0.3">
      <c r="B675" s="43" t="s">
        <v>739</v>
      </c>
      <c r="C675" s="14" t="s">
        <v>4521</v>
      </c>
      <c r="D675" s="14" t="s">
        <v>4255</v>
      </c>
      <c r="E675" s="14" t="s">
        <v>4486</v>
      </c>
      <c r="F675" s="14" t="s">
        <v>4256</v>
      </c>
      <c r="G675" s="14" t="s">
        <v>6185</v>
      </c>
      <c r="H675" s="44" t="s">
        <v>3466</v>
      </c>
      <c r="I675" s="45">
        <v>0</v>
      </c>
      <c r="J675" s="14">
        <v>150000000</v>
      </c>
      <c r="K675" s="14" t="s">
        <v>3458</v>
      </c>
      <c r="L675" s="46" t="s">
        <v>3471</v>
      </c>
      <c r="M675" s="14" t="s">
        <v>12072</v>
      </c>
      <c r="N675" s="14" t="s">
        <v>3833</v>
      </c>
      <c r="O675" s="14" t="s">
        <v>3486</v>
      </c>
      <c r="P675" s="14" t="s">
        <v>12071</v>
      </c>
      <c r="Q675" s="44" t="s">
        <v>8224</v>
      </c>
      <c r="R675" s="44" t="s">
        <v>8203</v>
      </c>
      <c r="S675" s="14">
        <v>2</v>
      </c>
      <c r="T675" s="5">
        <v>12388</v>
      </c>
      <c r="U675" s="5">
        <f t="shared" si="30"/>
        <v>24776</v>
      </c>
      <c r="V675" s="47">
        <f t="shared" si="31"/>
        <v>27749.120000000003</v>
      </c>
      <c r="W675" s="48"/>
      <c r="X675" s="49">
        <v>2017</v>
      </c>
      <c r="Y675" s="50" t="s">
        <v>4944</v>
      </c>
      <c r="Z675" s="51">
        <f t="shared" si="32"/>
        <v>68.822222222222223</v>
      </c>
      <c r="AA675" s="16">
        <f t="shared" si="32"/>
        <v>77.080888888888893</v>
      </c>
    </row>
    <row r="676" spans="2:27" ht="20.25" x14ac:dyDescent="0.3">
      <c r="B676" s="43" t="s">
        <v>740</v>
      </c>
      <c r="C676" s="14" t="s">
        <v>4521</v>
      </c>
      <c r="D676" s="14" t="s">
        <v>4391</v>
      </c>
      <c r="E676" s="14" t="s">
        <v>4392</v>
      </c>
      <c r="F676" s="14" t="s">
        <v>4393</v>
      </c>
      <c r="G676" s="14" t="s">
        <v>6074</v>
      </c>
      <c r="H676" s="44" t="s">
        <v>3466</v>
      </c>
      <c r="I676" s="45">
        <v>0</v>
      </c>
      <c r="J676" s="14">
        <v>150000000</v>
      </c>
      <c r="K676" s="14" t="s">
        <v>3458</v>
      </c>
      <c r="L676" s="46" t="s">
        <v>3471</v>
      </c>
      <c r="M676" s="14" t="s">
        <v>12072</v>
      </c>
      <c r="N676" s="14" t="s">
        <v>3833</v>
      </c>
      <c r="O676" s="14" t="s">
        <v>3486</v>
      </c>
      <c r="P676" s="14" t="s">
        <v>12071</v>
      </c>
      <c r="Q676" s="44" t="s">
        <v>8224</v>
      </c>
      <c r="R676" s="44" t="s">
        <v>8203</v>
      </c>
      <c r="S676" s="14">
        <v>1</v>
      </c>
      <c r="T676" s="5">
        <v>28658</v>
      </c>
      <c r="U676" s="5">
        <f t="shared" si="30"/>
        <v>28658</v>
      </c>
      <c r="V676" s="47">
        <f t="shared" si="31"/>
        <v>32096.960000000003</v>
      </c>
      <c r="W676" s="48"/>
      <c r="X676" s="49">
        <v>2017</v>
      </c>
      <c r="Y676" s="50" t="s">
        <v>4944</v>
      </c>
      <c r="Z676" s="51">
        <f t="shared" si="32"/>
        <v>79.605555555555554</v>
      </c>
      <c r="AA676" s="16">
        <f t="shared" si="32"/>
        <v>89.158222222222236</v>
      </c>
    </row>
    <row r="677" spans="2:27" ht="20.25" x14ac:dyDescent="0.3">
      <c r="B677" s="43" t="s">
        <v>741</v>
      </c>
      <c r="C677" s="14" t="s">
        <v>4521</v>
      </c>
      <c r="D677" s="14" t="s">
        <v>4394</v>
      </c>
      <c r="E677" s="14" t="s">
        <v>4395</v>
      </c>
      <c r="F677" s="14" t="s">
        <v>4396</v>
      </c>
      <c r="G677" s="14" t="s">
        <v>6186</v>
      </c>
      <c r="H677" s="44" t="s">
        <v>3466</v>
      </c>
      <c r="I677" s="45">
        <v>0</v>
      </c>
      <c r="J677" s="14">
        <v>150000000</v>
      </c>
      <c r="K677" s="14" t="s">
        <v>3458</v>
      </c>
      <c r="L677" s="46" t="s">
        <v>3471</v>
      </c>
      <c r="M677" s="14" t="s">
        <v>12072</v>
      </c>
      <c r="N677" s="14" t="s">
        <v>3833</v>
      </c>
      <c r="O677" s="14" t="s">
        <v>3486</v>
      </c>
      <c r="P677" s="14" t="s">
        <v>12071</v>
      </c>
      <c r="Q677" s="44" t="s">
        <v>8224</v>
      </c>
      <c r="R677" s="44" t="s">
        <v>8203</v>
      </c>
      <c r="S677" s="14">
        <v>1</v>
      </c>
      <c r="T677" s="5">
        <v>31061</v>
      </c>
      <c r="U677" s="5">
        <f t="shared" si="30"/>
        <v>31061</v>
      </c>
      <c r="V677" s="47">
        <f t="shared" si="31"/>
        <v>34788.32</v>
      </c>
      <c r="W677" s="48"/>
      <c r="X677" s="49">
        <v>2017</v>
      </c>
      <c r="Y677" s="50" t="s">
        <v>4944</v>
      </c>
      <c r="Z677" s="51">
        <f t="shared" si="32"/>
        <v>86.280555555555551</v>
      </c>
      <c r="AA677" s="16">
        <f t="shared" si="32"/>
        <v>96.63422222222222</v>
      </c>
    </row>
    <row r="678" spans="2:27" ht="20.25" x14ac:dyDescent="0.3">
      <c r="B678" s="43" t="s">
        <v>742</v>
      </c>
      <c r="C678" s="14" t="s">
        <v>4521</v>
      </c>
      <c r="D678" s="14" t="s">
        <v>4375</v>
      </c>
      <c r="E678" s="14" t="s">
        <v>4376</v>
      </c>
      <c r="F678" s="14" t="s">
        <v>4377</v>
      </c>
      <c r="G678" s="14" t="s">
        <v>6187</v>
      </c>
      <c r="H678" s="44" t="s">
        <v>3466</v>
      </c>
      <c r="I678" s="45">
        <v>0</v>
      </c>
      <c r="J678" s="14">
        <v>150000000</v>
      </c>
      <c r="K678" s="14" t="s">
        <v>3458</v>
      </c>
      <c r="L678" s="46" t="s">
        <v>3471</v>
      </c>
      <c r="M678" s="14" t="s">
        <v>12072</v>
      </c>
      <c r="N678" s="14" t="s">
        <v>3833</v>
      </c>
      <c r="O678" s="14" t="s">
        <v>3486</v>
      </c>
      <c r="P678" s="14" t="s">
        <v>12071</v>
      </c>
      <c r="Q678" s="44" t="s">
        <v>8224</v>
      </c>
      <c r="R678" s="44" t="s">
        <v>8203</v>
      </c>
      <c r="S678" s="14">
        <v>1</v>
      </c>
      <c r="T678" s="5">
        <v>28288</v>
      </c>
      <c r="U678" s="5">
        <f t="shared" si="30"/>
        <v>28288</v>
      </c>
      <c r="V678" s="47">
        <f t="shared" si="31"/>
        <v>31682.560000000001</v>
      </c>
      <c r="W678" s="48"/>
      <c r="X678" s="49">
        <v>2017</v>
      </c>
      <c r="Y678" s="50" t="s">
        <v>4944</v>
      </c>
      <c r="Z678" s="51">
        <f t="shared" si="32"/>
        <v>78.577777777777783</v>
      </c>
      <c r="AA678" s="16">
        <f t="shared" si="32"/>
        <v>88.007111111111115</v>
      </c>
    </row>
    <row r="679" spans="2:27" ht="20.25" x14ac:dyDescent="0.3">
      <c r="B679" s="43" t="s">
        <v>743</v>
      </c>
      <c r="C679" s="14" t="s">
        <v>4521</v>
      </c>
      <c r="D679" s="14" t="s">
        <v>4238</v>
      </c>
      <c r="E679" s="14" t="s">
        <v>4239</v>
      </c>
      <c r="F679" s="14" t="s">
        <v>4225</v>
      </c>
      <c r="G679" s="14" t="s">
        <v>6188</v>
      </c>
      <c r="H679" s="44" t="s">
        <v>3466</v>
      </c>
      <c r="I679" s="45">
        <v>0</v>
      </c>
      <c r="J679" s="14">
        <v>150000000</v>
      </c>
      <c r="K679" s="14" t="s">
        <v>3458</v>
      </c>
      <c r="L679" s="46" t="s">
        <v>3471</v>
      </c>
      <c r="M679" s="14" t="s">
        <v>12072</v>
      </c>
      <c r="N679" s="14" t="s">
        <v>3833</v>
      </c>
      <c r="O679" s="14" t="s">
        <v>3486</v>
      </c>
      <c r="P679" s="14" t="s">
        <v>12071</v>
      </c>
      <c r="Q679" s="44" t="s">
        <v>8224</v>
      </c>
      <c r="R679" s="44" t="s">
        <v>8203</v>
      </c>
      <c r="S679" s="14">
        <v>4</v>
      </c>
      <c r="T679" s="5">
        <v>2958</v>
      </c>
      <c r="U679" s="5">
        <f t="shared" si="30"/>
        <v>11832</v>
      </c>
      <c r="V679" s="47">
        <f t="shared" si="31"/>
        <v>13251.840000000002</v>
      </c>
      <c r="W679" s="48"/>
      <c r="X679" s="49">
        <v>2017</v>
      </c>
      <c r="Y679" s="50" t="s">
        <v>4944</v>
      </c>
      <c r="Z679" s="51">
        <f t="shared" si="32"/>
        <v>32.866666666666667</v>
      </c>
      <c r="AA679" s="16">
        <f t="shared" si="32"/>
        <v>36.81066666666667</v>
      </c>
    </row>
    <row r="680" spans="2:27" ht="20.25" x14ac:dyDescent="0.3">
      <c r="B680" s="43" t="s">
        <v>744</v>
      </c>
      <c r="C680" s="14" t="s">
        <v>4521</v>
      </c>
      <c r="D680" s="14" t="s">
        <v>4221</v>
      </c>
      <c r="E680" s="14" t="s">
        <v>4486</v>
      </c>
      <c r="F680" s="14" t="s">
        <v>4219</v>
      </c>
      <c r="G680" s="14" t="s">
        <v>6189</v>
      </c>
      <c r="H680" s="44" t="s">
        <v>3466</v>
      </c>
      <c r="I680" s="45">
        <v>0</v>
      </c>
      <c r="J680" s="14">
        <v>150000000</v>
      </c>
      <c r="K680" s="14" t="s">
        <v>3458</v>
      </c>
      <c r="L680" s="46" t="s">
        <v>3471</v>
      </c>
      <c r="M680" s="14" t="s">
        <v>12072</v>
      </c>
      <c r="N680" s="14" t="s">
        <v>3833</v>
      </c>
      <c r="O680" s="14" t="s">
        <v>3486</v>
      </c>
      <c r="P680" s="14" t="s">
        <v>12071</v>
      </c>
      <c r="Q680" s="44" t="s">
        <v>8224</v>
      </c>
      <c r="R680" s="44" t="s">
        <v>8203</v>
      </c>
      <c r="S680" s="14">
        <v>4</v>
      </c>
      <c r="T680" s="5">
        <v>2588</v>
      </c>
      <c r="U680" s="5">
        <f t="shared" si="30"/>
        <v>10352</v>
      </c>
      <c r="V680" s="47">
        <f t="shared" si="31"/>
        <v>11594.240000000002</v>
      </c>
      <c r="W680" s="48"/>
      <c r="X680" s="49">
        <v>2017</v>
      </c>
      <c r="Y680" s="50" t="s">
        <v>4944</v>
      </c>
      <c r="Z680" s="51">
        <f t="shared" si="32"/>
        <v>28.755555555555556</v>
      </c>
      <c r="AA680" s="16">
        <f t="shared" si="32"/>
        <v>32.206222222222223</v>
      </c>
    </row>
    <row r="681" spans="2:27" ht="20.25" x14ac:dyDescent="0.3">
      <c r="B681" s="43" t="s">
        <v>745</v>
      </c>
      <c r="C681" s="14" t="s">
        <v>4521</v>
      </c>
      <c r="D681" s="14" t="s">
        <v>4241</v>
      </c>
      <c r="E681" s="14" t="s">
        <v>4245</v>
      </c>
      <c r="F681" s="14" t="s">
        <v>4225</v>
      </c>
      <c r="G681" s="14" t="s">
        <v>6190</v>
      </c>
      <c r="H681" s="44" t="s">
        <v>3466</v>
      </c>
      <c r="I681" s="45">
        <v>0</v>
      </c>
      <c r="J681" s="14">
        <v>150000000</v>
      </c>
      <c r="K681" s="14" t="s">
        <v>3458</v>
      </c>
      <c r="L681" s="46" t="s">
        <v>3471</v>
      </c>
      <c r="M681" s="14" t="s">
        <v>12072</v>
      </c>
      <c r="N681" s="14" t="s">
        <v>3833</v>
      </c>
      <c r="O681" s="14" t="s">
        <v>3486</v>
      </c>
      <c r="P681" s="14" t="s">
        <v>12071</v>
      </c>
      <c r="Q681" s="44" t="s">
        <v>8224</v>
      </c>
      <c r="R681" s="44" t="s">
        <v>8203</v>
      </c>
      <c r="S681" s="14">
        <v>1</v>
      </c>
      <c r="T681" s="5">
        <v>66563</v>
      </c>
      <c r="U681" s="5">
        <f t="shared" si="30"/>
        <v>66563</v>
      </c>
      <c r="V681" s="47">
        <f t="shared" si="31"/>
        <v>74550.560000000012</v>
      </c>
      <c r="W681" s="48"/>
      <c r="X681" s="49">
        <v>2017</v>
      </c>
      <c r="Y681" s="50" t="s">
        <v>4944</v>
      </c>
      <c r="Z681" s="51">
        <f t="shared" si="32"/>
        <v>184.89722222222221</v>
      </c>
      <c r="AA681" s="16">
        <f t="shared" si="32"/>
        <v>207.08488888888891</v>
      </c>
    </row>
    <row r="682" spans="2:27" ht="20.25" x14ac:dyDescent="0.3">
      <c r="B682" s="43" t="s">
        <v>746</v>
      </c>
      <c r="C682" s="14" t="s">
        <v>4521</v>
      </c>
      <c r="D682" s="14" t="s">
        <v>4318</v>
      </c>
      <c r="E682" s="14" t="s">
        <v>4392</v>
      </c>
      <c r="F682" s="14" t="s">
        <v>4319</v>
      </c>
      <c r="G682" s="14" t="s">
        <v>6191</v>
      </c>
      <c r="H682" s="44" t="s">
        <v>3466</v>
      </c>
      <c r="I682" s="45">
        <v>0</v>
      </c>
      <c r="J682" s="14">
        <v>150000000</v>
      </c>
      <c r="K682" s="14" t="s">
        <v>3458</v>
      </c>
      <c r="L682" s="46" t="s">
        <v>3471</v>
      </c>
      <c r="M682" s="14" t="s">
        <v>12072</v>
      </c>
      <c r="N682" s="14" t="s">
        <v>3833</v>
      </c>
      <c r="O682" s="14" t="s">
        <v>3486</v>
      </c>
      <c r="P682" s="14" t="s">
        <v>12071</v>
      </c>
      <c r="Q682" s="44" t="s">
        <v>8224</v>
      </c>
      <c r="R682" s="44" t="s">
        <v>8203</v>
      </c>
      <c r="S682" s="14">
        <v>2</v>
      </c>
      <c r="T682" s="5">
        <v>227186</v>
      </c>
      <c r="U682" s="5">
        <f t="shared" si="30"/>
        <v>454372</v>
      </c>
      <c r="V682" s="47">
        <f t="shared" si="31"/>
        <v>508896.64000000007</v>
      </c>
      <c r="W682" s="48"/>
      <c r="X682" s="49">
        <v>2017</v>
      </c>
      <c r="Y682" s="50" t="s">
        <v>4944</v>
      </c>
      <c r="Z682" s="51">
        <f t="shared" si="32"/>
        <v>1262.1444444444444</v>
      </c>
      <c r="AA682" s="16">
        <f t="shared" si="32"/>
        <v>1413.6017777777779</v>
      </c>
    </row>
    <row r="683" spans="2:27" ht="20.25" x14ac:dyDescent="0.3">
      <c r="B683" s="43" t="s">
        <v>747</v>
      </c>
      <c r="C683" s="14" t="s">
        <v>4521</v>
      </c>
      <c r="D683" s="14" t="s">
        <v>4374</v>
      </c>
      <c r="E683" s="14" t="s">
        <v>7554</v>
      </c>
      <c r="F683" s="14" t="s">
        <v>4219</v>
      </c>
      <c r="G683" s="14" t="s">
        <v>6192</v>
      </c>
      <c r="H683" s="44" t="s">
        <v>3466</v>
      </c>
      <c r="I683" s="45">
        <v>0</v>
      </c>
      <c r="J683" s="14">
        <v>150000000</v>
      </c>
      <c r="K683" s="14" t="s">
        <v>3458</v>
      </c>
      <c r="L683" s="46" t="s">
        <v>3471</v>
      </c>
      <c r="M683" s="14" t="s">
        <v>12072</v>
      </c>
      <c r="N683" s="14" t="s">
        <v>3833</v>
      </c>
      <c r="O683" s="14" t="s">
        <v>3486</v>
      </c>
      <c r="P683" s="14" t="s">
        <v>12071</v>
      </c>
      <c r="Q683" s="44" t="s">
        <v>8224</v>
      </c>
      <c r="R683" s="44" t="s">
        <v>8203</v>
      </c>
      <c r="S683" s="14">
        <v>1</v>
      </c>
      <c r="T683" s="5">
        <v>113462</v>
      </c>
      <c r="U683" s="5">
        <f t="shared" si="30"/>
        <v>113462</v>
      </c>
      <c r="V683" s="47">
        <f t="shared" si="31"/>
        <v>127077.44000000002</v>
      </c>
      <c r="W683" s="48"/>
      <c r="X683" s="49">
        <v>2017</v>
      </c>
      <c r="Y683" s="50" t="s">
        <v>4944</v>
      </c>
      <c r="Z683" s="51">
        <f t="shared" si="32"/>
        <v>315.17222222222222</v>
      </c>
      <c r="AA683" s="16">
        <f t="shared" si="32"/>
        <v>352.99288888888896</v>
      </c>
    </row>
    <row r="684" spans="2:27" ht="20.25" x14ac:dyDescent="0.3">
      <c r="B684" s="43" t="s">
        <v>748</v>
      </c>
      <c r="C684" s="14" t="s">
        <v>4521</v>
      </c>
      <c r="D684" s="14" t="s">
        <v>4374</v>
      </c>
      <c r="E684" s="14" t="s">
        <v>7554</v>
      </c>
      <c r="F684" s="14" t="s">
        <v>4219</v>
      </c>
      <c r="G684" s="14" t="s">
        <v>6193</v>
      </c>
      <c r="H684" s="44" t="s">
        <v>3466</v>
      </c>
      <c r="I684" s="45">
        <v>0</v>
      </c>
      <c r="J684" s="14">
        <v>150000000</v>
      </c>
      <c r="K684" s="14" t="s">
        <v>3458</v>
      </c>
      <c r="L684" s="46" t="s">
        <v>3471</v>
      </c>
      <c r="M684" s="14" t="s">
        <v>12072</v>
      </c>
      <c r="N684" s="14" t="s">
        <v>3833</v>
      </c>
      <c r="O684" s="14" t="s">
        <v>3486</v>
      </c>
      <c r="P684" s="14" t="s">
        <v>12071</v>
      </c>
      <c r="Q684" s="44" t="s">
        <v>8224</v>
      </c>
      <c r="R684" s="44" t="s">
        <v>8203</v>
      </c>
      <c r="S684" s="14">
        <v>1</v>
      </c>
      <c r="T684" s="5">
        <v>98366</v>
      </c>
      <c r="U684" s="5">
        <f t="shared" si="30"/>
        <v>98366</v>
      </c>
      <c r="V684" s="47">
        <f t="shared" si="31"/>
        <v>110169.92000000001</v>
      </c>
      <c r="W684" s="48"/>
      <c r="X684" s="49">
        <v>2017</v>
      </c>
      <c r="Y684" s="50" t="s">
        <v>4944</v>
      </c>
      <c r="Z684" s="51">
        <f t="shared" si="32"/>
        <v>273.23888888888888</v>
      </c>
      <c r="AA684" s="16">
        <f t="shared" si="32"/>
        <v>306.02755555555558</v>
      </c>
    </row>
    <row r="685" spans="2:27" ht="20.25" x14ac:dyDescent="0.3">
      <c r="B685" s="43" t="s">
        <v>749</v>
      </c>
      <c r="C685" s="14" t="s">
        <v>4521</v>
      </c>
      <c r="D685" s="14" t="s">
        <v>4487</v>
      </c>
      <c r="E685" s="14" t="s">
        <v>4488</v>
      </c>
      <c r="F685" s="14" t="s">
        <v>7567</v>
      </c>
      <c r="G685" s="14" t="s">
        <v>6194</v>
      </c>
      <c r="H685" s="44" t="s">
        <v>3466</v>
      </c>
      <c r="I685" s="45">
        <v>0</v>
      </c>
      <c r="J685" s="14">
        <v>150000000</v>
      </c>
      <c r="K685" s="14" t="s">
        <v>3458</v>
      </c>
      <c r="L685" s="46" t="s">
        <v>3471</v>
      </c>
      <c r="M685" s="14" t="s">
        <v>12072</v>
      </c>
      <c r="N685" s="14" t="s">
        <v>3833</v>
      </c>
      <c r="O685" s="14" t="s">
        <v>3486</v>
      </c>
      <c r="P685" s="14" t="s">
        <v>12071</v>
      </c>
      <c r="Q685" s="44" t="s">
        <v>8224</v>
      </c>
      <c r="R685" s="44" t="s">
        <v>8203</v>
      </c>
      <c r="S685" s="14">
        <v>2</v>
      </c>
      <c r="T685" s="5">
        <v>2219</v>
      </c>
      <c r="U685" s="5">
        <f t="shared" si="30"/>
        <v>4438</v>
      </c>
      <c r="V685" s="47">
        <f t="shared" si="31"/>
        <v>4970.5600000000004</v>
      </c>
      <c r="W685" s="48"/>
      <c r="X685" s="49">
        <v>2017</v>
      </c>
      <c r="Y685" s="50" t="s">
        <v>4944</v>
      </c>
      <c r="Z685" s="51">
        <f t="shared" si="32"/>
        <v>12.327777777777778</v>
      </c>
      <c r="AA685" s="16">
        <f t="shared" si="32"/>
        <v>13.807111111111112</v>
      </c>
    </row>
    <row r="686" spans="2:27" ht="20.25" x14ac:dyDescent="0.3">
      <c r="B686" s="43" t="s">
        <v>750</v>
      </c>
      <c r="C686" s="14" t="s">
        <v>4521</v>
      </c>
      <c r="D686" s="14" t="s">
        <v>4489</v>
      </c>
      <c r="E686" s="14" t="s">
        <v>4488</v>
      </c>
      <c r="F686" s="14" t="s">
        <v>7568</v>
      </c>
      <c r="G686" s="14" t="s">
        <v>6195</v>
      </c>
      <c r="H686" s="44" t="s">
        <v>3466</v>
      </c>
      <c r="I686" s="45">
        <v>0</v>
      </c>
      <c r="J686" s="14">
        <v>150000000</v>
      </c>
      <c r="K686" s="14" t="s">
        <v>3458</v>
      </c>
      <c r="L686" s="46" t="s">
        <v>3471</v>
      </c>
      <c r="M686" s="14" t="s">
        <v>12072</v>
      </c>
      <c r="N686" s="14" t="s">
        <v>3833</v>
      </c>
      <c r="O686" s="14" t="s">
        <v>3486</v>
      </c>
      <c r="P686" s="14" t="s">
        <v>12071</v>
      </c>
      <c r="Q686" s="44" t="s">
        <v>8224</v>
      </c>
      <c r="R686" s="44" t="s">
        <v>8203</v>
      </c>
      <c r="S686" s="14">
        <v>4</v>
      </c>
      <c r="T686" s="5">
        <v>6286</v>
      </c>
      <c r="U686" s="5">
        <f t="shared" si="30"/>
        <v>25144</v>
      </c>
      <c r="V686" s="47">
        <f t="shared" si="31"/>
        <v>28161.280000000002</v>
      </c>
      <c r="W686" s="48"/>
      <c r="X686" s="49">
        <v>2017</v>
      </c>
      <c r="Y686" s="50" t="s">
        <v>4944</v>
      </c>
      <c r="Z686" s="51">
        <f t="shared" si="32"/>
        <v>69.844444444444449</v>
      </c>
      <c r="AA686" s="16">
        <f t="shared" si="32"/>
        <v>78.225777777777779</v>
      </c>
    </row>
    <row r="687" spans="2:27" ht="20.25" x14ac:dyDescent="0.3">
      <c r="B687" s="43" t="s">
        <v>751</v>
      </c>
      <c r="C687" s="14" t="s">
        <v>4521</v>
      </c>
      <c r="D687" s="14" t="s">
        <v>4238</v>
      </c>
      <c r="E687" s="14" t="s">
        <v>4239</v>
      </c>
      <c r="F687" s="14" t="s">
        <v>4225</v>
      </c>
      <c r="G687" s="14" t="s">
        <v>6196</v>
      </c>
      <c r="H687" s="44" t="s">
        <v>3466</v>
      </c>
      <c r="I687" s="45">
        <v>0</v>
      </c>
      <c r="J687" s="14">
        <v>150000000</v>
      </c>
      <c r="K687" s="14" t="s">
        <v>3458</v>
      </c>
      <c r="L687" s="46" t="s">
        <v>3471</v>
      </c>
      <c r="M687" s="14" t="s">
        <v>12072</v>
      </c>
      <c r="N687" s="14" t="s">
        <v>3833</v>
      </c>
      <c r="O687" s="14" t="s">
        <v>3486</v>
      </c>
      <c r="P687" s="14" t="s">
        <v>12071</v>
      </c>
      <c r="Q687" s="44" t="s">
        <v>8224</v>
      </c>
      <c r="R687" s="44" t="s">
        <v>8203</v>
      </c>
      <c r="S687" s="14">
        <v>6</v>
      </c>
      <c r="T687" s="5">
        <v>8135</v>
      </c>
      <c r="U687" s="5">
        <f t="shared" si="30"/>
        <v>48810</v>
      </c>
      <c r="V687" s="47">
        <f t="shared" si="31"/>
        <v>54667.200000000004</v>
      </c>
      <c r="W687" s="48"/>
      <c r="X687" s="49">
        <v>2017</v>
      </c>
      <c r="Y687" s="50" t="s">
        <v>4944</v>
      </c>
      <c r="Z687" s="51">
        <f t="shared" si="32"/>
        <v>135.58333333333334</v>
      </c>
      <c r="AA687" s="16">
        <f t="shared" si="32"/>
        <v>151.85333333333335</v>
      </c>
    </row>
    <row r="688" spans="2:27" ht="20.25" x14ac:dyDescent="0.3">
      <c r="B688" s="43" t="s">
        <v>752</v>
      </c>
      <c r="C688" s="14" t="s">
        <v>4521</v>
      </c>
      <c r="D688" s="14" t="s">
        <v>4221</v>
      </c>
      <c r="E688" s="14" t="s">
        <v>4486</v>
      </c>
      <c r="F688" s="14" t="s">
        <v>4219</v>
      </c>
      <c r="G688" s="14" t="s">
        <v>6197</v>
      </c>
      <c r="H688" s="44" t="s">
        <v>3466</v>
      </c>
      <c r="I688" s="45">
        <v>0</v>
      </c>
      <c r="J688" s="14">
        <v>150000000</v>
      </c>
      <c r="K688" s="14" t="s">
        <v>3458</v>
      </c>
      <c r="L688" s="46" t="s">
        <v>3471</v>
      </c>
      <c r="M688" s="14" t="s">
        <v>12072</v>
      </c>
      <c r="N688" s="14" t="s">
        <v>3833</v>
      </c>
      <c r="O688" s="14" t="s">
        <v>3486</v>
      </c>
      <c r="P688" s="14" t="s">
        <v>12071</v>
      </c>
      <c r="Q688" s="44" t="s">
        <v>8224</v>
      </c>
      <c r="R688" s="44" t="s">
        <v>8203</v>
      </c>
      <c r="S688" s="14">
        <v>2</v>
      </c>
      <c r="T688" s="5">
        <v>14791</v>
      </c>
      <c r="U688" s="5">
        <f t="shared" si="30"/>
        <v>29582</v>
      </c>
      <c r="V688" s="47">
        <f t="shared" si="31"/>
        <v>33131.840000000004</v>
      </c>
      <c r="W688" s="48"/>
      <c r="X688" s="49">
        <v>2017</v>
      </c>
      <c r="Y688" s="50" t="s">
        <v>4944</v>
      </c>
      <c r="Z688" s="51">
        <f t="shared" si="32"/>
        <v>82.172222222222217</v>
      </c>
      <c r="AA688" s="16">
        <f t="shared" si="32"/>
        <v>92.032888888888905</v>
      </c>
    </row>
    <row r="689" spans="2:27" ht="20.25" x14ac:dyDescent="0.3">
      <c r="B689" s="43" t="s">
        <v>753</v>
      </c>
      <c r="C689" s="14" t="s">
        <v>4521</v>
      </c>
      <c r="D689" s="14" t="s">
        <v>4490</v>
      </c>
      <c r="E689" s="14" t="s">
        <v>4350</v>
      </c>
      <c r="F689" s="14" t="s">
        <v>4491</v>
      </c>
      <c r="G689" s="14" t="s">
        <v>12252</v>
      </c>
      <c r="H689" s="44" t="s">
        <v>3466</v>
      </c>
      <c r="I689" s="45">
        <v>0</v>
      </c>
      <c r="J689" s="14">
        <v>150000000</v>
      </c>
      <c r="K689" s="14" t="s">
        <v>3458</v>
      </c>
      <c r="L689" s="46" t="s">
        <v>3471</v>
      </c>
      <c r="M689" s="14" t="s">
        <v>12072</v>
      </c>
      <c r="N689" s="14" t="s">
        <v>3833</v>
      </c>
      <c r="O689" s="14" t="s">
        <v>3486</v>
      </c>
      <c r="P689" s="14" t="s">
        <v>12071</v>
      </c>
      <c r="Q689" s="44" t="s">
        <v>8224</v>
      </c>
      <c r="R689" s="44" t="s">
        <v>8203</v>
      </c>
      <c r="S689" s="14">
        <v>21</v>
      </c>
      <c r="T689" s="5">
        <v>1109</v>
      </c>
      <c r="U689" s="5">
        <f t="shared" si="30"/>
        <v>23289</v>
      </c>
      <c r="V689" s="47">
        <f t="shared" si="31"/>
        <v>26083.680000000004</v>
      </c>
      <c r="W689" s="48"/>
      <c r="X689" s="49">
        <v>2017</v>
      </c>
      <c r="Y689" s="50" t="s">
        <v>4944</v>
      </c>
      <c r="Z689" s="51">
        <f t="shared" si="32"/>
        <v>64.691666666666663</v>
      </c>
      <c r="AA689" s="16">
        <f t="shared" si="32"/>
        <v>72.454666666666682</v>
      </c>
    </row>
    <row r="690" spans="2:27" ht="20.25" x14ac:dyDescent="0.3">
      <c r="B690" s="43" t="s">
        <v>754</v>
      </c>
      <c r="C690" s="14" t="s">
        <v>4521</v>
      </c>
      <c r="D690" s="14" t="s">
        <v>4492</v>
      </c>
      <c r="E690" s="14" t="s">
        <v>4350</v>
      </c>
      <c r="F690" s="14" t="s">
        <v>4493</v>
      </c>
      <c r="G690" s="14" t="s">
        <v>12253</v>
      </c>
      <c r="H690" s="44" t="s">
        <v>3466</v>
      </c>
      <c r="I690" s="45">
        <v>0</v>
      </c>
      <c r="J690" s="14">
        <v>150000000</v>
      </c>
      <c r="K690" s="14" t="s">
        <v>3458</v>
      </c>
      <c r="L690" s="46" t="s">
        <v>3471</v>
      </c>
      <c r="M690" s="14" t="s">
        <v>12072</v>
      </c>
      <c r="N690" s="14" t="s">
        <v>3833</v>
      </c>
      <c r="O690" s="14" t="s">
        <v>3486</v>
      </c>
      <c r="P690" s="14" t="s">
        <v>12071</v>
      </c>
      <c r="Q690" s="44" t="s">
        <v>8224</v>
      </c>
      <c r="R690" s="44" t="s">
        <v>8203</v>
      </c>
      <c r="S690" s="14">
        <v>20</v>
      </c>
      <c r="T690" s="5">
        <v>1294</v>
      </c>
      <c r="U690" s="5">
        <f t="shared" si="30"/>
        <v>25880</v>
      </c>
      <c r="V690" s="47">
        <f t="shared" si="31"/>
        <v>28985.600000000002</v>
      </c>
      <c r="W690" s="48"/>
      <c r="X690" s="49">
        <v>2017</v>
      </c>
      <c r="Y690" s="50" t="s">
        <v>4944</v>
      </c>
      <c r="Z690" s="51">
        <f t="shared" si="32"/>
        <v>71.888888888888886</v>
      </c>
      <c r="AA690" s="16">
        <f t="shared" si="32"/>
        <v>80.515555555555565</v>
      </c>
    </row>
    <row r="691" spans="2:27" ht="20.25" x14ac:dyDescent="0.3">
      <c r="B691" s="43" t="s">
        <v>755</v>
      </c>
      <c r="C691" s="14" t="s">
        <v>4521</v>
      </c>
      <c r="D691" s="14" t="s">
        <v>4494</v>
      </c>
      <c r="E691" s="14" t="s">
        <v>4350</v>
      </c>
      <c r="F691" s="14" t="s">
        <v>4495</v>
      </c>
      <c r="G691" s="14" t="s">
        <v>12254</v>
      </c>
      <c r="H691" s="44" t="s">
        <v>3466</v>
      </c>
      <c r="I691" s="45">
        <v>0</v>
      </c>
      <c r="J691" s="14">
        <v>150000000</v>
      </c>
      <c r="K691" s="14" t="s">
        <v>3458</v>
      </c>
      <c r="L691" s="46" t="s">
        <v>3471</v>
      </c>
      <c r="M691" s="14" t="s">
        <v>12072</v>
      </c>
      <c r="N691" s="14" t="s">
        <v>3833</v>
      </c>
      <c r="O691" s="14" t="s">
        <v>3486</v>
      </c>
      <c r="P691" s="14" t="s">
        <v>12071</v>
      </c>
      <c r="Q691" s="44" t="s">
        <v>8224</v>
      </c>
      <c r="R691" s="44" t="s">
        <v>8203</v>
      </c>
      <c r="S691" s="14">
        <v>21</v>
      </c>
      <c r="T691" s="5">
        <v>1849</v>
      </c>
      <c r="U691" s="5">
        <f t="shared" si="30"/>
        <v>38829</v>
      </c>
      <c r="V691" s="47">
        <f t="shared" si="31"/>
        <v>43488.480000000003</v>
      </c>
      <c r="W691" s="48"/>
      <c r="X691" s="49">
        <v>2017</v>
      </c>
      <c r="Y691" s="50" t="s">
        <v>4944</v>
      </c>
      <c r="Z691" s="51">
        <f t="shared" si="32"/>
        <v>107.85833333333333</v>
      </c>
      <c r="AA691" s="16">
        <f t="shared" si="32"/>
        <v>120.80133333333335</v>
      </c>
    </row>
    <row r="692" spans="2:27" ht="20.25" x14ac:dyDescent="0.3">
      <c r="B692" s="43" t="s">
        <v>756</v>
      </c>
      <c r="C692" s="14" t="s">
        <v>4521</v>
      </c>
      <c r="D692" s="14" t="s">
        <v>4496</v>
      </c>
      <c r="E692" s="14" t="s">
        <v>4350</v>
      </c>
      <c r="F692" s="14" t="s">
        <v>4497</v>
      </c>
      <c r="G692" s="14" t="s">
        <v>12255</v>
      </c>
      <c r="H692" s="44" t="s">
        <v>3466</v>
      </c>
      <c r="I692" s="45">
        <v>0</v>
      </c>
      <c r="J692" s="14">
        <v>150000000</v>
      </c>
      <c r="K692" s="14" t="s">
        <v>3458</v>
      </c>
      <c r="L692" s="46" t="s">
        <v>3471</v>
      </c>
      <c r="M692" s="14" t="s">
        <v>12072</v>
      </c>
      <c r="N692" s="14" t="s">
        <v>3833</v>
      </c>
      <c r="O692" s="14" t="s">
        <v>3486</v>
      </c>
      <c r="P692" s="14" t="s">
        <v>12071</v>
      </c>
      <c r="Q692" s="44" t="s">
        <v>8224</v>
      </c>
      <c r="R692" s="44" t="s">
        <v>8203</v>
      </c>
      <c r="S692" s="14">
        <v>16</v>
      </c>
      <c r="T692" s="5">
        <v>3328</v>
      </c>
      <c r="U692" s="5">
        <f t="shared" si="30"/>
        <v>53248</v>
      </c>
      <c r="V692" s="47">
        <f t="shared" si="31"/>
        <v>59637.760000000009</v>
      </c>
      <c r="W692" s="48"/>
      <c r="X692" s="49">
        <v>2017</v>
      </c>
      <c r="Y692" s="50" t="s">
        <v>4944</v>
      </c>
      <c r="Z692" s="51">
        <f t="shared" si="32"/>
        <v>147.9111111111111</v>
      </c>
      <c r="AA692" s="16">
        <f t="shared" si="32"/>
        <v>165.66044444444447</v>
      </c>
    </row>
    <row r="693" spans="2:27" ht="20.25" x14ac:dyDescent="0.3">
      <c r="B693" s="43" t="s">
        <v>757</v>
      </c>
      <c r="C693" s="14" t="s">
        <v>4521</v>
      </c>
      <c r="D693" s="14" t="s">
        <v>4498</v>
      </c>
      <c r="E693" s="14" t="s">
        <v>4350</v>
      </c>
      <c r="F693" s="14" t="s">
        <v>4499</v>
      </c>
      <c r="G693" s="14" t="s">
        <v>12256</v>
      </c>
      <c r="H693" s="44" t="s">
        <v>3466</v>
      </c>
      <c r="I693" s="45">
        <v>0</v>
      </c>
      <c r="J693" s="14">
        <v>150000000</v>
      </c>
      <c r="K693" s="14" t="s">
        <v>3458</v>
      </c>
      <c r="L693" s="46" t="s">
        <v>3471</v>
      </c>
      <c r="M693" s="14" t="s">
        <v>12072</v>
      </c>
      <c r="N693" s="14" t="s">
        <v>3833</v>
      </c>
      <c r="O693" s="14" t="s">
        <v>3486</v>
      </c>
      <c r="P693" s="14" t="s">
        <v>12071</v>
      </c>
      <c r="Q693" s="44" t="s">
        <v>8224</v>
      </c>
      <c r="R693" s="44" t="s">
        <v>8203</v>
      </c>
      <c r="S693" s="14">
        <v>15</v>
      </c>
      <c r="T693" s="5">
        <v>4807</v>
      </c>
      <c r="U693" s="5">
        <f t="shared" si="30"/>
        <v>72105</v>
      </c>
      <c r="V693" s="47">
        <f t="shared" si="31"/>
        <v>80757.600000000006</v>
      </c>
      <c r="W693" s="48"/>
      <c r="X693" s="49">
        <v>2017</v>
      </c>
      <c r="Y693" s="50" t="s">
        <v>4944</v>
      </c>
      <c r="Z693" s="51">
        <f t="shared" si="32"/>
        <v>200.29166666666666</v>
      </c>
      <c r="AA693" s="16">
        <f t="shared" si="32"/>
        <v>224.32666666666668</v>
      </c>
    </row>
    <row r="694" spans="2:27" ht="20.25" x14ac:dyDescent="0.3">
      <c r="B694" s="43" t="s">
        <v>758</v>
      </c>
      <c r="C694" s="14" t="s">
        <v>4521</v>
      </c>
      <c r="D694" s="14" t="s">
        <v>4500</v>
      </c>
      <c r="E694" s="14" t="s">
        <v>4350</v>
      </c>
      <c r="F694" s="14" t="s">
        <v>4501</v>
      </c>
      <c r="G694" s="14" t="s">
        <v>12257</v>
      </c>
      <c r="H694" s="44" t="s">
        <v>3466</v>
      </c>
      <c r="I694" s="45">
        <v>0</v>
      </c>
      <c r="J694" s="14">
        <v>150000000</v>
      </c>
      <c r="K694" s="14" t="s">
        <v>3458</v>
      </c>
      <c r="L694" s="46" t="s">
        <v>3471</v>
      </c>
      <c r="M694" s="14" t="s">
        <v>12072</v>
      </c>
      <c r="N694" s="14" t="s">
        <v>3833</v>
      </c>
      <c r="O694" s="14" t="s">
        <v>3486</v>
      </c>
      <c r="P694" s="14" t="s">
        <v>12071</v>
      </c>
      <c r="Q694" s="44" t="s">
        <v>8224</v>
      </c>
      <c r="R694" s="44" t="s">
        <v>8203</v>
      </c>
      <c r="S694" s="14">
        <v>13</v>
      </c>
      <c r="T694" s="5">
        <v>6655</v>
      </c>
      <c r="U694" s="5">
        <f t="shared" si="30"/>
        <v>86515</v>
      </c>
      <c r="V694" s="47">
        <f t="shared" si="31"/>
        <v>96896.8</v>
      </c>
      <c r="W694" s="48"/>
      <c r="X694" s="49">
        <v>2017</v>
      </c>
      <c r="Y694" s="50" t="s">
        <v>4944</v>
      </c>
      <c r="Z694" s="51">
        <f t="shared" si="32"/>
        <v>240.31944444444446</v>
      </c>
      <c r="AA694" s="16">
        <f t="shared" si="32"/>
        <v>269.15777777777777</v>
      </c>
    </row>
    <row r="695" spans="2:27" ht="20.25" x14ac:dyDescent="0.3">
      <c r="B695" s="43" t="s">
        <v>759</v>
      </c>
      <c r="C695" s="14" t="s">
        <v>4521</v>
      </c>
      <c r="D695" s="14" t="s">
        <v>4283</v>
      </c>
      <c r="E695" s="14" t="s">
        <v>4281</v>
      </c>
      <c r="F695" s="14" t="s">
        <v>4284</v>
      </c>
      <c r="G695" s="14" t="s">
        <v>6198</v>
      </c>
      <c r="H695" s="44" t="s">
        <v>3466</v>
      </c>
      <c r="I695" s="45">
        <v>0</v>
      </c>
      <c r="J695" s="14">
        <v>150000000</v>
      </c>
      <c r="K695" s="14" t="s">
        <v>3458</v>
      </c>
      <c r="L695" s="46" t="s">
        <v>3471</v>
      </c>
      <c r="M695" s="14" t="s">
        <v>12072</v>
      </c>
      <c r="N695" s="14" t="s">
        <v>3833</v>
      </c>
      <c r="O695" s="14" t="s">
        <v>3486</v>
      </c>
      <c r="P695" s="14" t="s">
        <v>12071</v>
      </c>
      <c r="Q695" s="44" t="s">
        <v>8234</v>
      </c>
      <c r="R695" s="44" t="s">
        <v>8211</v>
      </c>
      <c r="S695" s="14">
        <v>6</v>
      </c>
      <c r="T695" s="5">
        <v>60085</v>
      </c>
      <c r="U695" s="5">
        <f t="shared" si="30"/>
        <v>360510</v>
      </c>
      <c r="V695" s="47">
        <f t="shared" si="31"/>
        <v>403771.2</v>
      </c>
      <c r="W695" s="48"/>
      <c r="X695" s="49">
        <v>2017</v>
      </c>
      <c r="Y695" s="50" t="s">
        <v>4944</v>
      </c>
      <c r="Z695" s="51">
        <f t="shared" si="32"/>
        <v>1001.4166666666666</v>
      </c>
      <c r="AA695" s="16">
        <f t="shared" si="32"/>
        <v>1121.5866666666666</v>
      </c>
    </row>
    <row r="696" spans="2:27" ht="20.25" x14ac:dyDescent="0.3">
      <c r="B696" s="43" t="s">
        <v>760</v>
      </c>
      <c r="C696" s="14" t="s">
        <v>4521</v>
      </c>
      <c r="D696" s="14" t="s">
        <v>4283</v>
      </c>
      <c r="E696" s="14" t="s">
        <v>4281</v>
      </c>
      <c r="F696" s="14" t="s">
        <v>4284</v>
      </c>
      <c r="G696" s="14" t="s">
        <v>6199</v>
      </c>
      <c r="H696" s="44" t="s">
        <v>3466</v>
      </c>
      <c r="I696" s="45">
        <v>0</v>
      </c>
      <c r="J696" s="14">
        <v>150000000</v>
      </c>
      <c r="K696" s="14" t="s">
        <v>3458</v>
      </c>
      <c r="L696" s="46" t="s">
        <v>3471</v>
      </c>
      <c r="M696" s="14" t="s">
        <v>12072</v>
      </c>
      <c r="N696" s="14" t="s">
        <v>3833</v>
      </c>
      <c r="O696" s="14" t="s">
        <v>3486</v>
      </c>
      <c r="P696" s="14" t="s">
        <v>12071</v>
      </c>
      <c r="Q696" s="44" t="s">
        <v>8234</v>
      </c>
      <c r="R696" s="44" t="s">
        <v>8211</v>
      </c>
      <c r="S696" s="14">
        <v>1</v>
      </c>
      <c r="T696" s="5">
        <v>109266</v>
      </c>
      <c r="U696" s="5">
        <f t="shared" si="30"/>
        <v>109266</v>
      </c>
      <c r="V696" s="47">
        <f t="shared" si="31"/>
        <v>122377.92000000001</v>
      </c>
      <c r="W696" s="48"/>
      <c r="X696" s="49">
        <v>2017</v>
      </c>
      <c r="Y696" s="50" t="s">
        <v>4944</v>
      </c>
      <c r="Z696" s="51">
        <f t="shared" si="32"/>
        <v>303.51666666666665</v>
      </c>
      <c r="AA696" s="16">
        <f t="shared" si="32"/>
        <v>339.93866666666668</v>
      </c>
    </row>
    <row r="697" spans="2:27" ht="20.25" x14ac:dyDescent="0.3">
      <c r="B697" s="43" t="s">
        <v>761</v>
      </c>
      <c r="C697" s="14" t="s">
        <v>4521</v>
      </c>
      <c r="D697" s="14" t="s">
        <v>4283</v>
      </c>
      <c r="E697" s="14" t="s">
        <v>4281</v>
      </c>
      <c r="F697" s="14" t="s">
        <v>4284</v>
      </c>
      <c r="G697" s="14" t="s">
        <v>5985</v>
      </c>
      <c r="H697" s="44" t="s">
        <v>3466</v>
      </c>
      <c r="I697" s="45">
        <v>0</v>
      </c>
      <c r="J697" s="14">
        <v>150000000</v>
      </c>
      <c r="K697" s="14" t="s">
        <v>3458</v>
      </c>
      <c r="L697" s="46" t="s">
        <v>3471</v>
      </c>
      <c r="M697" s="14" t="s">
        <v>12072</v>
      </c>
      <c r="N697" s="14" t="s">
        <v>3833</v>
      </c>
      <c r="O697" s="14" t="s">
        <v>3486</v>
      </c>
      <c r="P697" s="14" t="s">
        <v>12071</v>
      </c>
      <c r="Q697" s="44" t="s">
        <v>8234</v>
      </c>
      <c r="R697" s="44" t="s">
        <v>8211</v>
      </c>
      <c r="S697" s="14">
        <v>8</v>
      </c>
      <c r="T697" s="5">
        <v>34131</v>
      </c>
      <c r="U697" s="5">
        <f t="shared" si="30"/>
        <v>273048</v>
      </c>
      <c r="V697" s="47">
        <f t="shared" si="31"/>
        <v>305813.76000000001</v>
      </c>
      <c r="W697" s="48"/>
      <c r="X697" s="49">
        <v>2017</v>
      </c>
      <c r="Y697" s="50" t="s">
        <v>4944</v>
      </c>
      <c r="Z697" s="51">
        <f t="shared" si="32"/>
        <v>758.4666666666667</v>
      </c>
      <c r="AA697" s="16">
        <f t="shared" si="32"/>
        <v>849.48266666666666</v>
      </c>
    </row>
    <row r="698" spans="2:27" ht="20.25" x14ac:dyDescent="0.3">
      <c r="B698" s="43" t="s">
        <v>762</v>
      </c>
      <c r="C698" s="14" t="s">
        <v>4521</v>
      </c>
      <c r="D698" s="14" t="s">
        <v>4283</v>
      </c>
      <c r="E698" s="14" t="s">
        <v>4281</v>
      </c>
      <c r="F698" s="14" t="s">
        <v>4284</v>
      </c>
      <c r="G698" s="14" t="s">
        <v>6200</v>
      </c>
      <c r="H698" s="44" t="s">
        <v>3466</v>
      </c>
      <c r="I698" s="45">
        <v>0</v>
      </c>
      <c r="J698" s="14">
        <v>150000000</v>
      </c>
      <c r="K698" s="14" t="s">
        <v>3458</v>
      </c>
      <c r="L698" s="46" t="s">
        <v>3471</v>
      </c>
      <c r="M698" s="14" t="s">
        <v>12072</v>
      </c>
      <c r="N698" s="14" t="s">
        <v>3833</v>
      </c>
      <c r="O698" s="14" t="s">
        <v>3486</v>
      </c>
      <c r="P698" s="14" t="s">
        <v>12071</v>
      </c>
      <c r="Q698" s="44" t="s">
        <v>8234</v>
      </c>
      <c r="R698" s="44" t="s">
        <v>8211</v>
      </c>
      <c r="S698" s="14">
        <v>6</v>
      </c>
      <c r="T698" s="5">
        <v>42896</v>
      </c>
      <c r="U698" s="5">
        <f t="shared" si="30"/>
        <v>257376</v>
      </c>
      <c r="V698" s="47">
        <f t="shared" si="31"/>
        <v>288261.12000000005</v>
      </c>
      <c r="W698" s="48"/>
      <c r="X698" s="49">
        <v>2017</v>
      </c>
      <c r="Y698" s="50" t="s">
        <v>4944</v>
      </c>
      <c r="Z698" s="51">
        <f t="shared" si="32"/>
        <v>714.93333333333328</v>
      </c>
      <c r="AA698" s="16">
        <f t="shared" si="32"/>
        <v>800.72533333333354</v>
      </c>
    </row>
    <row r="699" spans="2:27" ht="20.25" x14ac:dyDescent="0.3">
      <c r="B699" s="43" t="s">
        <v>763</v>
      </c>
      <c r="C699" s="14" t="s">
        <v>4521</v>
      </c>
      <c r="D699" s="14" t="s">
        <v>4502</v>
      </c>
      <c r="E699" s="14" t="s">
        <v>4281</v>
      </c>
      <c r="F699" s="14" t="s">
        <v>4503</v>
      </c>
      <c r="G699" s="14" t="s">
        <v>6201</v>
      </c>
      <c r="H699" s="44" t="s">
        <v>3466</v>
      </c>
      <c r="I699" s="45">
        <v>0</v>
      </c>
      <c r="J699" s="14">
        <v>150000000</v>
      </c>
      <c r="K699" s="14" t="s">
        <v>3458</v>
      </c>
      <c r="L699" s="46" t="s">
        <v>3471</v>
      </c>
      <c r="M699" s="14" t="s">
        <v>12072</v>
      </c>
      <c r="N699" s="14" t="s">
        <v>3833</v>
      </c>
      <c r="O699" s="14" t="s">
        <v>3486</v>
      </c>
      <c r="P699" s="14" t="s">
        <v>12071</v>
      </c>
      <c r="Q699" s="44" t="s">
        <v>8224</v>
      </c>
      <c r="R699" s="44" t="s">
        <v>8203</v>
      </c>
      <c r="S699" s="14">
        <v>3</v>
      </c>
      <c r="T699" s="5">
        <v>42470</v>
      </c>
      <c r="U699" s="5">
        <f t="shared" si="30"/>
        <v>127410</v>
      </c>
      <c r="V699" s="47">
        <f t="shared" si="31"/>
        <v>142699.20000000001</v>
      </c>
      <c r="W699" s="48"/>
      <c r="X699" s="49">
        <v>2017</v>
      </c>
      <c r="Y699" s="50" t="s">
        <v>4944</v>
      </c>
      <c r="Z699" s="51">
        <f t="shared" si="32"/>
        <v>353.91666666666669</v>
      </c>
      <c r="AA699" s="16">
        <f t="shared" si="32"/>
        <v>396.38666666666671</v>
      </c>
    </row>
    <row r="700" spans="2:27" ht="20.25" x14ac:dyDescent="0.3">
      <c r="B700" s="43" t="s">
        <v>764</v>
      </c>
      <c r="C700" s="14" t="s">
        <v>4521</v>
      </c>
      <c r="D700" s="14" t="s">
        <v>4280</v>
      </c>
      <c r="E700" s="14" t="s">
        <v>4281</v>
      </c>
      <c r="F700" s="14" t="s">
        <v>4282</v>
      </c>
      <c r="G700" s="14" t="s">
        <v>6202</v>
      </c>
      <c r="H700" s="44" t="s">
        <v>3466</v>
      </c>
      <c r="I700" s="45">
        <v>0</v>
      </c>
      <c r="J700" s="14">
        <v>150000000</v>
      </c>
      <c r="K700" s="14" t="s">
        <v>3458</v>
      </c>
      <c r="L700" s="46" t="s">
        <v>3471</v>
      </c>
      <c r="M700" s="14" t="s">
        <v>12072</v>
      </c>
      <c r="N700" s="14" t="s">
        <v>3833</v>
      </c>
      <c r="O700" s="14" t="s">
        <v>3486</v>
      </c>
      <c r="P700" s="14" t="s">
        <v>12071</v>
      </c>
      <c r="Q700" s="44" t="s">
        <v>8224</v>
      </c>
      <c r="R700" s="44" t="s">
        <v>8203</v>
      </c>
      <c r="S700" s="14">
        <v>3</v>
      </c>
      <c r="T700" s="5">
        <v>34134</v>
      </c>
      <c r="U700" s="5">
        <f t="shared" si="30"/>
        <v>102402</v>
      </c>
      <c r="V700" s="47">
        <f t="shared" si="31"/>
        <v>114690.24000000001</v>
      </c>
      <c r="W700" s="48"/>
      <c r="X700" s="49">
        <v>2017</v>
      </c>
      <c r="Y700" s="50" t="s">
        <v>4944</v>
      </c>
      <c r="Z700" s="51">
        <f t="shared" si="32"/>
        <v>284.45</v>
      </c>
      <c r="AA700" s="16">
        <f t="shared" si="32"/>
        <v>318.584</v>
      </c>
    </row>
    <row r="701" spans="2:27" ht="20.25" x14ac:dyDescent="0.3">
      <c r="B701" s="43" t="s">
        <v>765</v>
      </c>
      <c r="C701" s="14" t="s">
        <v>4521</v>
      </c>
      <c r="D701" s="14" t="s">
        <v>4280</v>
      </c>
      <c r="E701" s="14" t="s">
        <v>4281</v>
      </c>
      <c r="F701" s="14" t="s">
        <v>4282</v>
      </c>
      <c r="G701" s="14" t="s">
        <v>6203</v>
      </c>
      <c r="H701" s="44" t="s">
        <v>3466</v>
      </c>
      <c r="I701" s="45">
        <v>0</v>
      </c>
      <c r="J701" s="14">
        <v>150000000</v>
      </c>
      <c r="K701" s="14" t="s">
        <v>3458</v>
      </c>
      <c r="L701" s="46" t="s">
        <v>3471</v>
      </c>
      <c r="M701" s="14" t="s">
        <v>12072</v>
      </c>
      <c r="N701" s="14" t="s">
        <v>3833</v>
      </c>
      <c r="O701" s="14" t="s">
        <v>3486</v>
      </c>
      <c r="P701" s="14" t="s">
        <v>12071</v>
      </c>
      <c r="Q701" s="44" t="s">
        <v>8224</v>
      </c>
      <c r="R701" s="44" t="s">
        <v>8203</v>
      </c>
      <c r="S701" s="14">
        <v>3</v>
      </c>
      <c r="T701" s="5">
        <v>42896</v>
      </c>
      <c r="U701" s="5">
        <f t="shared" si="30"/>
        <v>128688</v>
      </c>
      <c r="V701" s="47">
        <f t="shared" si="31"/>
        <v>144130.56000000003</v>
      </c>
      <c r="W701" s="48"/>
      <c r="X701" s="49">
        <v>2017</v>
      </c>
      <c r="Y701" s="50" t="s">
        <v>4944</v>
      </c>
      <c r="Z701" s="51">
        <f t="shared" si="32"/>
        <v>357.46666666666664</v>
      </c>
      <c r="AA701" s="16">
        <f t="shared" si="32"/>
        <v>400.36266666666677</v>
      </c>
    </row>
    <row r="702" spans="2:27" ht="20.25" x14ac:dyDescent="0.3">
      <c r="B702" s="43" t="s">
        <v>766</v>
      </c>
      <c r="C702" s="14" t="s">
        <v>4521</v>
      </c>
      <c r="D702" s="14" t="s">
        <v>4504</v>
      </c>
      <c r="E702" s="14" t="s">
        <v>4296</v>
      </c>
      <c r="F702" s="14" t="s">
        <v>4505</v>
      </c>
      <c r="G702" s="14" t="s">
        <v>6204</v>
      </c>
      <c r="H702" s="44" t="s">
        <v>3466</v>
      </c>
      <c r="I702" s="45">
        <v>0</v>
      </c>
      <c r="J702" s="14">
        <v>150000000</v>
      </c>
      <c r="K702" s="14" t="s">
        <v>3458</v>
      </c>
      <c r="L702" s="46" t="s">
        <v>3471</v>
      </c>
      <c r="M702" s="14" t="s">
        <v>12072</v>
      </c>
      <c r="N702" s="14" t="s">
        <v>3833</v>
      </c>
      <c r="O702" s="14" t="s">
        <v>3486</v>
      </c>
      <c r="P702" s="14" t="s">
        <v>12071</v>
      </c>
      <c r="Q702" s="44" t="s">
        <v>8224</v>
      </c>
      <c r="R702" s="44" t="s">
        <v>8203</v>
      </c>
      <c r="S702" s="14">
        <v>3</v>
      </c>
      <c r="T702" s="5">
        <v>83697</v>
      </c>
      <c r="U702" s="5">
        <f t="shared" si="30"/>
        <v>251091</v>
      </c>
      <c r="V702" s="47">
        <f t="shared" si="31"/>
        <v>281221.92000000004</v>
      </c>
      <c r="W702" s="48"/>
      <c r="X702" s="49">
        <v>2017</v>
      </c>
      <c r="Y702" s="50" t="s">
        <v>4944</v>
      </c>
      <c r="Z702" s="51">
        <f t="shared" si="32"/>
        <v>697.47500000000002</v>
      </c>
      <c r="AA702" s="16">
        <f t="shared" si="32"/>
        <v>781.17200000000014</v>
      </c>
    </row>
    <row r="703" spans="2:27" ht="20.25" x14ac:dyDescent="0.3">
      <c r="B703" s="43" t="s">
        <v>767</v>
      </c>
      <c r="C703" s="14" t="s">
        <v>4521</v>
      </c>
      <c r="D703" s="14" t="s">
        <v>4506</v>
      </c>
      <c r="E703" s="14" t="s">
        <v>4326</v>
      </c>
      <c r="F703" s="14" t="s">
        <v>4507</v>
      </c>
      <c r="G703" s="14" t="s">
        <v>6205</v>
      </c>
      <c r="H703" s="44" t="s">
        <v>3466</v>
      </c>
      <c r="I703" s="45">
        <v>0</v>
      </c>
      <c r="J703" s="14">
        <v>150000000</v>
      </c>
      <c r="K703" s="14" t="s">
        <v>3458</v>
      </c>
      <c r="L703" s="46" t="s">
        <v>3471</v>
      </c>
      <c r="M703" s="14" t="s">
        <v>12072</v>
      </c>
      <c r="N703" s="14" t="s">
        <v>3833</v>
      </c>
      <c r="O703" s="14" t="s">
        <v>3486</v>
      </c>
      <c r="P703" s="14" t="s">
        <v>12071</v>
      </c>
      <c r="Q703" s="44" t="s">
        <v>8224</v>
      </c>
      <c r="R703" s="44" t="s">
        <v>8203</v>
      </c>
      <c r="S703" s="14">
        <v>2</v>
      </c>
      <c r="T703" s="5">
        <v>26983</v>
      </c>
      <c r="U703" s="5">
        <f t="shared" si="30"/>
        <v>53966</v>
      </c>
      <c r="V703" s="47">
        <f t="shared" si="31"/>
        <v>60441.920000000006</v>
      </c>
      <c r="W703" s="48"/>
      <c r="X703" s="49">
        <v>2017</v>
      </c>
      <c r="Y703" s="50" t="s">
        <v>4944</v>
      </c>
      <c r="Z703" s="51">
        <f t="shared" si="32"/>
        <v>149.90555555555557</v>
      </c>
      <c r="AA703" s="16">
        <f t="shared" si="32"/>
        <v>167.89422222222223</v>
      </c>
    </row>
    <row r="704" spans="2:27" ht="20.25" x14ac:dyDescent="0.3">
      <c r="B704" s="43" t="s">
        <v>768</v>
      </c>
      <c r="C704" s="14" t="s">
        <v>4521</v>
      </c>
      <c r="D704" s="14" t="s">
        <v>4508</v>
      </c>
      <c r="E704" s="14" t="s">
        <v>4326</v>
      </c>
      <c r="F704" s="14" t="s">
        <v>4509</v>
      </c>
      <c r="G704" s="14" t="s">
        <v>6206</v>
      </c>
      <c r="H704" s="44" t="s">
        <v>3466</v>
      </c>
      <c r="I704" s="45">
        <v>0</v>
      </c>
      <c r="J704" s="14">
        <v>150000000</v>
      </c>
      <c r="K704" s="14" t="s">
        <v>3458</v>
      </c>
      <c r="L704" s="46" t="s">
        <v>3471</v>
      </c>
      <c r="M704" s="14" t="s">
        <v>12072</v>
      </c>
      <c r="N704" s="14" t="s">
        <v>3833</v>
      </c>
      <c r="O704" s="14" t="s">
        <v>3486</v>
      </c>
      <c r="P704" s="14" t="s">
        <v>12071</v>
      </c>
      <c r="Q704" s="44" t="s">
        <v>8224</v>
      </c>
      <c r="R704" s="44" t="s">
        <v>8203</v>
      </c>
      <c r="S704" s="14">
        <v>2</v>
      </c>
      <c r="T704" s="5">
        <v>79875</v>
      </c>
      <c r="U704" s="5">
        <f t="shared" si="30"/>
        <v>159750</v>
      </c>
      <c r="V704" s="47">
        <f t="shared" si="31"/>
        <v>178920.00000000003</v>
      </c>
      <c r="W704" s="48"/>
      <c r="X704" s="49">
        <v>2017</v>
      </c>
      <c r="Y704" s="50" t="s">
        <v>4944</v>
      </c>
      <c r="Z704" s="51">
        <f t="shared" si="32"/>
        <v>443.75</v>
      </c>
      <c r="AA704" s="16">
        <f t="shared" si="32"/>
        <v>497.00000000000006</v>
      </c>
    </row>
    <row r="705" spans="2:27" ht="20.25" x14ac:dyDescent="0.3">
      <c r="B705" s="43" t="s">
        <v>769</v>
      </c>
      <c r="C705" s="14" t="s">
        <v>4521</v>
      </c>
      <c r="D705" s="14" t="s">
        <v>4345</v>
      </c>
      <c r="E705" s="14" t="s">
        <v>4326</v>
      </c>
      <c r="F705" s="14" t="s">
        <v>4346</v>
      </c>
      <c r="G705" s="14" t="s">
        <v>6207</v>
      </c>
      <c r="H705" s="44" t="s">
        <v>3466</v>
      </c>
      <c r="I705" s="45">
        <v>0</v>
      </c>
      <c r="J705" s="14">
        <v>150000000</v>
      </c>
      <c r="K705" s="14" t="s">
        <v>3458</v>
      </c>
      <c r="L705" s="46" t="s">
        <v>3471</v>
      </c>
      <c r="M705" s="14" t="s">
        <v>12072</v>
      </c>
      <c r="N705" s="14" t="s">
        <v>3833</v>
      </c>
      <c r="O705" s="14" t="s">
        <v>3486</v>
      </c>
      <c r="P705" s="14" t="s">
        <v>12071</v>
      </c>
      <c r="Q705" s="44" t="s">
        <v>8224</v>
      </c>
      <c r="R705" s="44" t="s">
        <v>8203</v>
      </c>
      <c r="S705" s="14">
        <v>4</v>
      </c>
      <c r="T705" s="5">
        <v>15900</v>
      </c>
      <c r="U705" s="5">
        <f t="shared" si="30"/>
        <v>63600</v>
      </c>
      <c r="V705" s="47">
        <f t="shared" si="31"/>
        <v>71232</v>
      </c>
      <c r="W705" s="48"/>
      <c r="X705" s="49">
        <v>2017</v>
      </c>
      <c r="Y705" s="50" t="s">
        <v>4944</v>
      </c>
      <c r="Z705" s="51">
        <f t="shared" si="32"/>
        <v>176.66666666666666</v>
      </c>
      <c r="AA705" s="16">
        <f t="shared" si="32"/>
        <v>197.86666666666667</v>
      </c>
    </row>
    <row r="706" spans="2:27" ht="20.25" x14ac:dyDescent="0.3">
      <c r="B706" s="43" t="s">
        <v>770</v>
      </c>
      <c r="C706" s="14" t="s">
        <v>4521</v>
      </c>
      <c r="D706" s="14" t="s">
        <v>4343</v>
      </c>
      <c r="E706" s="14" t="s">
        <v>4326</v>
      </c>
      <c r="F706" s="14" t="s">
        <v>4344</v>
      </c>
      <c r="G706" s="14" t="s">
        <v>6208</v>
      </c>
      <c r="H706" s="44" t="s">
        <v>3466</v>
      </c>
      <c r="I706" s="45">
        <v>0</v>
      </c>
      <c r="J706" s="14">
        <v>150000000</v>
      </c>
      <c r="K706" s="14" t="s">
        <v>3458</v>
      </c>
      <c r="L706" s="46" t="s">
        <v>3471</v>
      </c>
      <c r="M706" s="14" t="s">
        <v>12072</v>
      </c>
      <c r="N706" s="14" t="s">
        <v>3833</v>
      </c>
      <c r="O706" s="14" t="s">
        <v>3486</v>
      </c>
      <c r="P706" s="14" t="s">
        <v>12071</v>
      </c>
      <c r="Q706" s="44" t="s">
        <v>8224</v>
      </c>
      <c r="R706" s="44" t="s">
        <v>8203</v>
      </c>
      <c r="S706" s="14">
        <v>4</v>
      </c>
      <c r="T706" s="5">
        <v>17379</v>
      </c>
      <c r="U706" s="5">
        <f t="shared" si="30"/>
        <v>69516</v>
      </c>
      <c r="V706" s="47">
        <f t="shared" si="31"/>
        <v>77857.920000000013</v>
      </c>
      <c r="W706" s="48"/>
      <c r="X706" s="49">
        <v>2017</v>
      </c>
      <c r="Y706" s="50" t="s">
        <v>4944</v>
      </c>
      <c r="Z706" s="51">
        <f t="shared" si="32"/>
        <v>193.1</v>
      </c>
      <c r="AA706" s="16">
        <f t="shared" si="32"/>
        <v>216.27200000000005</v>
      </c>
    </row>
    <row r="707" spans="2:27" ht="20.25" x14ac:dyDescent="0.3">
      <c r="B707" s="43" t="s">
        <v>771</v>
      </c>
      <c r="C707" s="14" t="s">
        <v>4521</v>
      </c>
      <c r="D707" s="14" t="s">
        <v>4338</v>
      </c>
      <c r="E707" s="14" t="s">
        <v>4326</v>
      </c>
      <c r="F707" s="14" t="s">
        <v>4339</v>
      </c>
      <c r="G707" s="14" t="s">
        <v>6209</v>
      </c>
      <c r="H707" s="44" t="s">
        <v>3466</v>
      </c>
      <c r="I707" s="45">
        <v>0</v>
      </c>
      <c r="J707" s="14">
        <v>150000000</v>
      </c>
      <c r="K707" s="14" t="s">
        <v>3458</v>
      </c>
      <c r="L707" s="46" t="s">
        <v>3471</v>
      </c>
      <c r="M707" s="14" t="s">
        <v>12072</v>
      </c>
      <c r="N707" s="14" t="s">
        <v>3833</v>
      </c>
      <c r="O707" s="14" t="s">
        <v>3486</v>
      </c>
      <c r="P707" s="14" t="s">
        <v>12071</v>
      </c>
      <c r="Q707" s="44" t="s">
        <v>8224</v>
      </c>
      <c r="R707" s="44" t="s">
        <v>8203</v>
      </c>
      <c r="S707" s="14">
        <v>4</v>
      </c>
      <c r="T707" s="5">
        <v>19598</v>
      </c>
      <c r="U707" s="5">
        <f t="shared" si="30"/>
        <v>78392</v>
      </c>
      <c r="V707" s="47">
        <f t="shared" si="31"/>
        <v>87799.040000000008</v>
      </c>
      <c r="W707" s="48"/>
      <c r="X707" s="49">
        <v>2017</v>
      </c>
      <c r="Y707" s="50" t="s">
        <v>4944</v>
      </c>
      <c r="Z707" s="51">
        <f t="shared" si="32"/>
        <v>217.75555555555556</v>
      </c>
      <c r="AA707" s="16">
        <f t="shared" si="32"/>
        <v>243.88622222222224</v>
      </c>
    </row>
    <row r="708" spans="2:27" ht="20.25" x14ac:dyDescent="0.3">
      <c r="B708" s="43" t="s">
        <v>772</v>
      </c>
      <c r="C708" s="14" t="s">
        <v>4521</v>
      </c>
      <c r="D708" s="14" t="s">
        <v>4334</v>
      </c>
      <c r="E708" s="14" t="s">
        <v>4326</v>
      </c>
      <c r="F708" s="14" t="s">
        <v>4335</v>
      </c>
      <c r="G708" s="14" t="s">
        <v>6210</v>
      </c>
      <c r="H708" s="44" t="s">
        <v>3466</v>
      </c>
      <c r="I708" s="45">
        <v>0</v>
      </c>
      <c r="J708" s="14">
        <v>150000000</v>
      </c>
      <c r="K708" s="14" t="s">
        <v>3458</v>
      </c>
      <c r="L708" s="46" t="s">
        <v>3471</v>
      </c>
      <c r="M708" s="14" t="s">
        <v>12072</v>
      </c>
      <c r="N708" s="14" t="s">
        <v>3833</v>
      </c>
      <c r="O708" s="14" t="s">
        <v>3486</v>
      </c>
      <c r="P708" s="14" t="s">
        <v>12071</v>
      </c>
      <c r="Q708" s="44" t="s">
        <v>8224</v>
      </c>
      <c r="R708" s="44" t="s">
        <v>8203</v>
      </c>
      <c r="S708" s="14">
        <v>4</v>
      </c>
      <c r="T708" s="5">
        <v>22556</v>
      </c>
      <c r="U708" s="5">
        <f t="shared" si="30"/>
        <v>90224</v>
      </c>
      <c r="V708" s="47">
        <f t="shared" si="31"/>
        <v>101050.88</v>
      </c>
      <c r="W708" s="48"/>
      <c r="X708" s="49">
        <v>2017</v>
      </c>
      <c r="Y708" s="50" t="s">
        <v>4944</v>
      </c>
      <c r="Z708" s="51">
        <f t="shared" si="32"/>
        <v>250.62222222222223</v>
      </c>
      <c r="AA708" s="16">
        <f t="shared" si="32"/>
        <v>280.69688888888891</v>
      </c>
    </row>
    <row r="709" spans="2:27" ht="20.25" x14ac:dyDescent="0.3">
      <c r="B709" s="43" t="s">
        <v>773</v>
      </c>
      <c r="C709" s="14" t="s">
        <v>4521</v>
      </c>
      <c r="D709" s="14" t="s">
        <v>4510</v>
      </c>
      <c r="E709" s="14" t="s">
        <v>4326</v>
      </c>
      <c r="F709" s="14" t="s">
        <v>4511</v>
      </c>
      <c r="G709" s="14" t="s">
        <v>6211</v>
      </c>
      <c r="H709" s="44" t="s">
        <v>3466</v>
      </c>
      <c r="I709" s="45">
        <v>0</v>
      </c>
      <c r="J709" s="14">
        <v>150000000</v>
      </c>
      <c r="K709" s="14" t="s">
        <v>3458</v>
      </c>
      <c r="L709" s="46" t="s">
        <v>3471</v>
      </c>
      <c r="M709" s="14" t="s">
        <v>12072</v>
      </c>
      <c r="N709" s="14" t="s">
        <v>3833</v>
      </c>
      <c r="O709" s="14" t="s">
        <v>3486</v>
      </c>
      <c r="P709" s="14" t="s">
        <v>12071</v>
      </c>
      <c r="Q709" s="44" t="s">
        <v>8224</v>
      </c>
      <c r="R709" s="44" t="s">
        <v>8203</v>
      </c>
      <c r="S709" s="14">
        <v>4</v>
      </c>
      <c r="T709" s="5">
        <v>28657</v>
      </c>
      <c r="U709" s="5">
        <f t="shared" ref="U709:U770" si="33">S709*T709</f>
        <v>114628</v>
      </c>
      <c r="V709" s="47">
        <f t="shared" ref="V709:V770" si="34">U709*1.12</f>
        <v>128383.36000000002</v>
      </c>
      <c r="W709" s="48"/>
      <c r="X709" s="49">
        <v>2017</v>
      </c>
      <c r="Y709" s="50" t="s">
        <v>4944</v>
      </c>
      <c r="Z709" s="51">
        <f t="shared" ref="Z709:AA770" si="35">U709/360</f>
        <v>318.4111111111111</v>
      </c>
      <c r="AA709" s="16">
        <f t="shared" si="35"/>
        <v>356.6204444444445</v>
      </c>
    </row>
    <row r="710" spans="2:27" ht="20.25" x14ac:dyDescent="0.3">
      <c r="B710" s="43" t="s">
        <v>774</v>
      </c>
      <c r="C710" s="14" t="s">
        <v>4521</v>
      </c>
      <c r="D710" s="14" t="s">
        <v>4512</v>
      </c>
      <c r="E710" s="14" t="s">
        <v>4326</v>
      </c>
      <c r="F710" s="14" t="s">
        <v>4513</v>
      </c>
      <c r="G710" s="14" t="s">
        <v>6212</v>
      </c>
      <c r="H710" s="44" t="s">
        <v>3466</v>
      </c>
      <c r="I710" s="45">
        <v>0</v>
      </c>
      <c r="J710" s="14">
        <v>150000000</v>
      </c>
      <c r="K710" s="14" t="s">
        <v>3458</v>
      </c>
      <c r="L710" s="46" t="s">
        <v>3471</v>
      </c>
      <c r="M710" s="14" t="s">
        <v>12072</v>
      </c>
      <c r="N710" s="14" t="s">
        <v>3833</v>
      </c>
      <c r="O710" s="14" t="s">
        <v>3486</v>
      </c>
      <c r="P710" s="14" t="s">
        <v>12071</v>
      </c>
      <c r="Q710" s="44" t="s">
        <v>8224</v>
      </c>
      <c r="R710" s="44" t="s">
        <v>8203</v>
      </c>
      <c r="S710" s="14">
        <v>1</v>
      </c>
      <c r="T710" s="5">
        <v>36977</v>
      </c>
      <c r="U710" s="5">
        <f t="shared" si="33"/>
        <v>36977</v>
      </c>
      <c r="V710" s="47">
        <f t="shared" si="34"/>
        <v>41414.240000000005</v>
      </c>
      <c r="W710" s="48"/>
      <c r="X710" s="49">
        <v>2017</v>
      </c>
      <c r="Y710" s="50" t="s">
        <v>4944</v>
      </c>
      <c r="Z710" s="51">
        <f t="shared" si="35"/>
        <v>102.71388888888889</v>
      </c>
      <c r="AA710" s="16">
        <f t="shared" si="35"/>
        <v>115.03955555555557</v>
      </c>
    </row>
    <row r="711" spans="2:27" ht="20.25" x14ac:dyDescent="0.3">
      <c r="B711" s="43" t="s">
        <v>775</v>
      </c>
      <c r="C711" s="14" t="s">
        <v>4521</v>
      </c>
      <c r="D711" s="14" t="s">
        <v>4506</v>
      </c>
      <c r="E711" s="14" t="s">
        <v>4326</v>
      </c>
      <c r="F711" s="14" t="s">
        <v>4507</v>
      </c>
      <c r="G711" s="14" t="s">
        <v>6213</v>
      </c>
      <c r="H711" s="44" t="s">
        <v>3466</v>
      </c>
      <c r="I711" s="45">
        <v>0</v>
      </c>
      <c r="J711" s="14">
        <v>150000000</v>
      </c>
      <c r="K711" s="14" t="s">
        <v>3458</v>
      </c>
      <c r="L711" s="46" t="s">
        <v>3471</v>
      </c>
      <c r="M711" s="14" t="s">
        <v>12072</v>
      </c>
      <c r="N711" s="14" t="s">
        <v>3833</v>
      </c>
      <c r="O711" s="14" t="s">
        <v>3486</v>
      </c>
      <c r="P711" s="14" t="s">
        <v>12071</v>
      </c>
      <c r="Q711" s="44" t="s">
        <v>8224</v>
      </c>
      <c r="R711" s="44" t="s">
        <v>8203</v>
      </c>
      <c r="S711" s="14">
        <v>2</v>
      </c>
      <c r="T711" s="5">
        <v>26983</v>
      </c>
      <c r="U711" s="5">
        <f t="shared" si="33"/>
        <v>53966</v>
      </c>
      <c r="V711" s="47">
        <f t="shared" si="34"/>
        <v>60441.920000000006</v>
      </c>
      <c r="W711" s="48"/>
      <c r="X711" s="49">
        <v>2017</v>
      </c>
      <c r="Y711" s="50" t="s">
        <v>4944</v>
      </c>
      <c r="Z711" s="51">
        <f t="shared" si="35"/>
        <v>149.90555555555557</v>
      </c>
      <c r="AA711" s="16">
        <f t="shared" si="35"/>
        <v>167.89422222222223</v>
      </c>
    </row>
    <row r="712" spans="2:27" ht="20.25" x14ac:dyDescent="0.3">
      <c r="B712" s="43" t="s">
        <v>776</v>
      </c>
      <c r="C712" s="14" t="s">
        <v>4521</v>
      </c>
      <c r="D712" s="14" t="s">
        <v>4514</v>
      </c>
      <c r="E712" s="14" t="s">
        <v>4515</v>
      </c>
      <c r="F712" s="14" t="s">
        <v>4516</v>
      </c>
      <c r="G712" s="14" t="s">
        <v>6214</v>
      </c>
      <c r="H712" s="44" t="s">
        <v>3466</v>
      </c>
      <c r="I712" s="45">
        <v>0</v>
      </c>
      <c r="J712" s="14">
        <v>150000000</v>
      </c>
      <c r="K712" s="14" t="s">
        <v>3458</v>
      </c>
      <c r="L712" s="46" t="s">
        <v>3471</v>
      </c>
      <c r="M712" s="14" t="s">
        <v>12072</v>
      </c>
      <c r="N712" s="14" t="s">
        <v>3833</v>
      </c>
      <c r="O712" s="14" t="s">
        <v>3486</v>
      </c>
      <c r="P712" s="14" t="s">
        <v>12071</v>
      </c>
      <c r="Q712" s="44" t="s">
        <v>8224</v>
      </c>
      <c r="R712" s="44" t="s">
        <v>8203</v>
      </c>
      <c r="S712" s="14">
        <v>8</v>
      </c>
      <c r="T712" s="5">
        <v>20694</v>
      </c>
      <c r="U712" s="5">
        <f t="shared" si="33"/>
        <v>165552</v>
      </c>
      <c r="V712" s="47">
        <f t="shared" si="34"/>
        <v>185418.24000000002</v>
      </c>
      <c r="W712" s="48"/>
      <c r="X712" s="49">
        <v>2017</v>
      </c>
      <c r="Y712" s="50" t="s">
        <v>4944</v>
      </c>
      <c r="Z712" s="51">
        <f t="shared" si="35"/>
        <v>459.86666666666667</v>
      </c>
      <c r="AA712" s="16">
        <f t="shared" si="35"/>
        <v>515.05066666666676</v>
      </c>
    </row>
    <row r="713" spans="2:27" ht="20.25" x14ac:dyDescent="0.3">
      <c r="B713" s="43" t="s">
        <v>777</v>
      </c>
      <c r="C713" s="14" t="s">
        <v>4521</v>
      </c>
      <c r="D713" s="14" t="s">
        <v>4514</v>
      </c>
      <c r="E713" s="14" t="s">
        <v>4515</v>
      </c>
      <c r="F713" s="14" t="s">
        <v>4516</v>
      </c>
      <c r="G713" s="14" t="s">
        <v>6215</v>
      </c>
      <c r="H713" s="44" t="s">
        <v>3466</v>
      </c>
      <c r="I713" s="45">
        <v>0</v>
      </c>
      <c r="J713" s="14">
        <v>150000000</v>
      </c>
      <c r="K713" s="14" t="s">
        <v>3458</v>
      </c>
      <c r="L713" s="46" t="s">
        <v>3471</v>
      </c>
      <c r="M713" s="14" t="s">
        <v>12072</v>
      </c>
      <c r="N713" s="14" t="s">
        <v>3833</v>
      </c>
      <c r="O713" s="14" t="s">
        <v>3486</v>
      </c>
      <c r="P713" s="14" t="s">
        <v>12071</v>
      </c>
      <c r="Q713" s="44" t="s">
        <v>8224</v>
      </c>
      <c r="R713" s="44" t="s">
        <v>8203</v>
      </c>
      <c r="S713" s="14">
        <v>1</v>
      </c>
      <c r="T713" s="5">
        <v>27733</v>
      </c>
      <c r="U713" s="5">
        <f t="shared" si="33"/>
        <v>27733</v>
      </c>
      <c r="V713" s="47">
        <f t="shared" si="34"/>
        <v>31060.960000000003</v>
      </c>
      <c r="W713" s="48"/>
      <c r="X713" s="49">
        <v>2017</v>
      </c>
      <c r="Y713" s="50" t="s">
        <v>4944</v>
      </c>
      <c r="Z713" s="51">
        <f t="shared" si="35"/>
        <v>77.036111111111111</v>
      </c>
      <c r="AA713" s="16">
        <f t="shared" si="35"/>
        <v>86.280444444444456</v>
      </c>
    </row>
    <row r="714" spans="2:27" ht="20.25" x14ac:dyDescent="0.3">
      <c r="B714" s="43" t="s">
        <v>778</v>
      </c>
      <c r="C714" s="14" t="s">
        <v>4521</v>
      </c>
      <c r="D714" s="14" t="s">
        <v>4238</v>
      </c>
      <c r="E714" s="14" t="s">
        <v>4239</v>
      </c>
      <c r="F714" s="14" t="s">
        <v>4225</v>
      </c>
      <c r="G714" s="14" t="s">
        <v>6216</v>
      </c>
      <c r="H714" s="44" t="s">
        <v>3466</v>
      </c>
      <c r="I714" s="45">
        <v>0</v>
      </c>
      <c r="J714" s="14">
        <v>150000000</v>
      </c>
      <c r="K714" s="14" t="s">
        <v>3458</v>
      </c>
      <c r="L714" s="46" t="s">
        <v>3471</v>
      </c>
      <c r="M714" s="14" t="s">
        <v>12072</v>
      </c>
      <c r="N714" s="14" t="s">
        <v>3833</v>
      </c>
      <c r="O714" s="14" t="s">
        <v>3486</v>
      </c>
      <c r="P714" s="14" t="s">
        <v>12071</v>
      </c>
      <c r="Q714" s="44" t="s">
        <v>8224</v>
      </c>
      <c r="R714" s="44" t="s">
        <v>8203</v>
      </c>
      <c r="S714" s="14">
        <v>2</v>
      </c>
      <c r="T714" s="5">
        <v>28232</v>
      </c>
      <c r="U714" s="5">
        <f t="shared" si="33"/>
        <v>56464</v>
      </c>
      <c r="V714" s="47">
        <f t="shared" si="34"/>
        <v>63239.680000000008</v>
      </c>
      <c r="W714" s="48"/>
      <c r="X714" s="49">
        <v>2017</v>
      </c>
      <c r="Y714" s="50" t="s">
        <v>4944</v>
      </c>
      <c r="Z714" s="51">
        <f t="shared" si="35"/>
        <v>156.84444444444443</v>
      </c>
      <c r="AA714" s="16">
        <f t="shared" si="35"/>
        <v>175.66577777777781</v>
      </c>
    </row>
    <row r="715" spans="2:27" ht="20.25" x14ac:dyDescent="0.3">
      <c r="B715" s="43" t="s">
        <v>779</v>
      </c>
      <c r="C715" s="14" t="s">
        <v>4521</v>
      </c>
      <c r="D715" s="14" t="s">
        <v>4238</v>
      </c>
      <c r="E715" s="14" t="s">
        <v>4239</v>
      </c>
      <c r="F715" s="14" t="s">
        <v>4225</v>
      </c>
      <c r="G715" s="14" t="s">
        <v>6217</v>
      </c>
      <c r="H715" s="44" t="s">
        <v>3466</v>
      </c>
      <c r="I715" s="45">
        <v>0</v>
      </c>
      <c r="J715" s="14">
        <v>150000000</v>
      </c>
      <c r="K715" s="14" t="s">
        <v>3458</v>
      </c>
      <c r="L715" s="46" t="s">
        <v>3471</v>
      </c>
      <c r="M715" s="14" t="s">
        <v>12072</v>
      </c>
      <c r="N715" s="14" t="s">
        <v>3833</v>
      </c>
      <c r="O715" s="14" t="s">
        <v>3486</v>
      </c>
      <c r="P715" s="14" t="s">
        <v>12071</v>
      </c>
      <c r="Q715" s="44" t="s">
        <v>8224</v>
      </c>
      <c r="R715" s="44" t="s">
        <v>8203</v>
      </c>
      <c r="S715" s="14">
        <v>2</v>
      </c>
      <c r="T715" s="5">
        <v>28482</v>
      </c>
      <c r="U715" s="5">
        <f t="shared" si="33"/>
        <v>56964</v>
      </c>
      <c r="V715" s="47">
        <f t="shared" si="34"/>
        <v>63799.680000000008</v>
      </c>
      <c r="W715" s="48"/>
      <c r="X715" s="49">
        <v>2017</v>
      </c>
      <c r="Y715" s="50" t="s">
        <v>4944</v>
      </c>
      <c r="Z715" s="51">
        <f t="shared" si="35"/>
        <v>158.23333333333332</v>
      </c>
      <c r="AA715" s="16">
        <f t="shared" si="35"/>
        <v>177.22133333333335</v>
      </c>
    </row>
    <row r="716" spans="2:27" ht="20.25" x14ac:dyDescent="0.3">
      <c r="B716" s="43" t="s">
        <v>780</v>
      </c>
      <c r="C716" s="14" t="s">
        <v>4521</v>
      </c>
      <c r="D716" s="14" t="s">
        <v>4238</v>
      </c>
      <c r="E716" s="14" t="s">
        <v>4239</v>
      </c>
      <c r="F716" s="14" t="s">
        <v>4225</v>
      </c>
      <c r="G716" s="14" t="s">
        <v>6218</v>
      </c>
      <c r="H716" s="44" t="s">
        <v>3466</v>
      </c>
      <c r="I716" s="45">
        <v>0</v>
      </c>
      <c r="J716" s="14">
        <v>150000000</v>
      </c>
      <c r="K716" s="14" t="s">
        <v>3458</v>
      </c>
      <c r="L716" s="46" t="s">
        <v>3471</v>
      </c>
      <c r="M716" s="14" t="s">
        <v>12072</v>
      </c>
      <c r="N716" s="14" t="s">
        <v>3833</v>
      </c>
      <c r="O716" s="14" t="s">
        <v>3486</v>
      </c>
      <c r="P716" s="14" t="s">
        <v>12071</v>
      </c>
      <c r="Q716" s="44" t="s">
        <v>8224</v>
      </c>
      <c r="R716" s="44" t="s">
        <v>8203</v>
      </c>
      <c r="S716" s="14">
        <v>2</v>
      </c>
      <c r="T716" s="5">
        <v>28107</v>
      </c>
      <c r="U716" s="5">
        <f t="shared" si="33"/>
        <v>56214</v>
      </c>
      <c r="V716" s="47">
        <f t="shared" si="34"/>
        <v>62959.680000000008</v>
      </c>
      <c r="W716" s="48"/>
      <c r="X716" s="49">
        <v>2017</v>
      </c>
      <c r="Y716" s="50" t="s">
        <v>4944</v>
      </c>
      <c r="Z716" s="51">
        <f t="shared" si="35"/>
        <v>156.15</v>
      </c>
      <c r="AA716" s="16">
        <f t="shared" si="35"/>
        <v>174.88800000000003</v>
      </c>
    </row>
    <row r="717" spans="2:27" ht="20.25" x14ac:dyDescent="0.3">
      <c r="B717" s="43" t="s">
        <v>781</v>
      </c>
      <c r="C717" s="14" t="s">
        <v>4521</v>
      </c>
      <c r="D717" s="14" t="s">
        <v>4238</v>
      </c>
      <c r="E717" s="14" t="s">
        <v>4239</v>
      </c>
      <c r="F717" s="14" t="s">
        <v>4225</v>
      </c>
      <c r="G717" s="14" t="s">
        <v>6219</v>
      </c>
      <c r="H717" s="44" t="s">
        <v>3466</v>
      </c>
      <c r="I717" s="45">
        <v>0</v>
      </c>
      <c r="J717" s="14">
        <v>150000000</v>
      </c>
      <c r="K717" s="14" t="s">
        <v>3458</v>
      </c>
      <c r="L717" s="46" t="s">
        <v>3471</v>
      </c>
      <c r="M717" s="14" t="s">
        <v>12072</v>
      </c>
      <c r="N717" s="14" t="s">
        <v>3833</v>
      </c>
      <c r="O717" s="14" t="s">
        <v>3486</v>
      </c>
      <c r="P717" s="14" t="s">
        <v>12071</v>
      </c>
      <c r="Q717" s="44" t="s">
        <v>8224</v>
      </c>
      <c r="R717" s="44" t="s">
        <v>8203</v>
      </c>
      <c r="S717" s="14">
        <v>2</v>
      </c>
      <c r="T717" s="5">
        <v>10538</v>
      </c>
      <c r="U717" s="5">
        <f t="shared" si="33"/>
        <v>21076</v>
      </c>
      <c r="V717" s="47">
        <f t="shared" si="34"/>
        <v>23605.120000000003</v>
      </c>
      <c r="W717" s="48"/>
      <c r="X717" s="49">
        <v>2017</v>
      </c>
      <c r="Y717" s="50" t="s">
        <v>4944</v>
      </c>
      <c r="Z717" s="51">
        <f t="shared" si="35"/>
        <v>58.544444444444444</v>
      </c>
      <c r="AA717" s="16">
        <f t="shared" si="35"/>
        <v>65.569777777777787</v>
      </c>
    </row>
    <row r="718" spans="2:27" ht="20.25" x14ac:dyDescent="0.3">
      <c r="B718" s="43" t="s">
        <v>782</v>
      </c>
      <c r="C718" s="14" t="s">
        <v>4521</v>
      </c>
      <c r="D718" s="14" t="s">
        <v>3875</v>
      </c>
      <c r="E718" s="14" t="s">
        <v>3781</v>
      </c>
      <c r="F718" s="14" t="s">
        <v>3876</v>
      </c>
      <c r="G718" s="14" t="s">
        <v>6220</v>
      </c>
      <c r="H718" s="44" t="s">
        <v>3466</v>
      </c>
      <c r="I718" s="45">
        <v>0</v>
      </c>
      <c r="J718" s="14">
        <v>150000000</v>
      </c>
      <c r="K718" s="14" t="s">
        <v>3458</v>
      </c>
      <c r="L718" s="46" t="s">
        <v>3471</v>
      </c>
      <c r="M718" s="14" t="s">
        <v>12072</v>
      </c>
      <c r="N718" s="14" t="s">
        <v>3833</v>
      </c>
      <c r="O718" s="14" t="s">
        <v>3489</v>
      </c>
      <c r="P718" s="14" t="s">
        <v>12071</v>
      </c>
      <c r="Q718" s="44" t="s">
        <v>8224</v>
      </c>
      <c r="R718" s="44" t="s">
        <v>8203</v>
      </c>
      <c r="S718" s="14">
        <v>2</v>
      </c>
      <c r="T718" s="5">
        <v>383000</v>
      </c>
      <c r="U718" s="5">
        <f t="shared" si="33"/>
        <v>766000</v>
      </c>
      <c r="V718" s="47">
        <f t="shared" si="34"/>
        <v>857920.00000000012</v>
      </c>
      <c r="W718" s="48"/>
      <c r="X718" s="49">
        <v>2017</v>
      </c>
      <c r="Y718" s="50" t="s">
        <v>4944</v>
      </c>
      <c r="Z718" s="51">
        <f t="shared" si="35"/>
        <v>2127.7777777777778</v>
      </c>
      <c r="AA718" s="16">
        <f t="shared" si="35"/>
        <v>2383.1111111111113</v>
      </c>
    </row>
    <row r="719" spans="2:27" ht="20.25" x14ac:dyDescent="0.3">
      <c r="B719" s="43" t="s">
        <v>783</v>
      </c>
      <c r="C719" s="14" t="s">
        <v>4521</v>
      </c>
      <c r="D719" s="14" t="s">
        <v>3875</v>
      </c>
      <c r="E719" s="14" t="s">
        <v>3781</v>
      </c>
      <c r="F719" s="14" t="s">
        <v>3876</v>
      </c>
      <c r="G719" s="14" t="s">
        <v>6221</v>
      </c>
      <c r="H719" s="44" t="s">
        <v>3466</v>
      </c>
      <c r="I719" s="45">
        <v>0</v>
      </c>
      <c r="J719" s="14">
        <v>150000000</v>
      </c>
      <c r="K719" s="14" t="s">
        <v>3458</v>
      </c>
      <c r="L719" s="46" t="s">
        <v>3471</v>
      </c>
      <c r="M719" s="14" t="s">
        <v>12072</v>
      </c>
      <c r="N719" s="14" t="s">
        <v>3833</v>
      </c>
      <c r="O719" s="14" t="s">
        <v>3489</v>
      </c>
      <c r="P719" s="14" t="s">
        <v>12071</v>
      </c>
      <c r="Q719" s="44" t="s">
        <v>8224</v>
      </c>
      <c r="R719" s="44" t="s">
        <v>8203</v>
      </c>
      <c r="S719" s="14">
        <v>4</v>
      </c>
      <c r="T719" s="5">
        <v>90000</v>
      </c>
      <c r="U719" s="5">
        <f t="shared" si="33"/>
        <v>360000</v>
      </c>
      <c r="V719" s="47">
        <f t="shared" si="34"/>
        <v>403200.00000000006</v>
      </c>
      <c r="W719" s="48"/>
      <c r="X719" s="49">
        <v>2017</v>
      </c>
      <c r="Y719" s="50" t="s">
        <v>4944</v>
      </c>
      <c r="Z719" s="51">
        <f t="shared" si="35"/>
        <v>1000</v>
      </c>
      <c r="AA719" s="16">
        <f t="shared" si="35"/>
        <v>1120.0000000000002</v>
      </c>
    </row>
    <row r="720" spans="2:27" ht="20.25" x14ac:dyDescent="0.3">
      <c r="B720" s="43" t="s">
        <v>784</v>
      </c>
      <c r="C720" s="14" t="s">
        <v>4521</v>
      </c>
      <c r="D720" s="14" t="s">
        <v>3875</v>
      </c>
      <c r="E720" s="14" t="s">
        <v>3781</v>
      </c>
      <c r="F720" s="14" t="s">
        <v>3876</v>
      </c>
      <c r="G720" s="14" t="s">
        <v>6222</v>
      </c>
      <c r="H720" s="44" t="s">
        <v>3466</v>
      </c>
      <c r="I720" s="45">
        <v>0</v>
      </c>
      <c r="J720" s="14">
        <v>150000000</v>
      </c>
      <c r="K720" s="14" t="s">
        <v>3458</v>
      </c>
      <c r="L720" s="46" t="s">
        <v>3471</v>
      </c>
      <c r="M720" s="14" t="s">
        <v>12072</v>
      </c>
      <c r="N720" s="14" t="s">
        <v>3833</v>
      </c>
      <c r="O720" s="14" t="s">
        <v>3489</v>
      </c>
      <c r="P720" s="14" t="s">
        <v>12071</v>
      </c>
      <c r="Q720" s="44" t="s">
        <v>8224</v>
      </c>
      <c r="R720" s="44" t="s">
        <v>8203</v>
      </c>
      <c r="S720" s="14">
        <v>3</v>
      </c>
      <c r="T720" s="5">
        <v>67000</v>
      </c>
      <c r="U720" s="5">
        <f t="shared" si="33"/>
        <v>201000</v>
      </c>
      <c r="V720" s="47">
        <f t="shared" si="34"/>
        <v>225120.00000000003</v>
      </c>
      <c r="W720" s="48"/>
      <c r="X720" s="49">
        <v>2017</v>
      </c>
      <c r="Y720" s="50" t="s">
        <v>4944</v>
      </c>
      <c r="Z720" s="51">
        <f t="shared" si="35"/>
        <v>558.33333333333337</v>
      </c>
      <c r="AA720" s="16">
        <f t="shared" si="35"/>
        <v>625.33333333333337</v>
      </c>
    </row>
    <row r="721" spans="2:27" ht="20.25" x14ac:dyDescent="0.3">
      <c r="B721" s="43" t="s">
        <v>785</v>
      </c>
      <c r="C721" s="14" t="s">
        <v>4521</v>
      </c>
      <c r="D721" s="14" t="s">
        <v>3875</v>
      </c>
      <c r="E721" s="14" t="s">
        <v>3781</v>
      </c>
      <c r="F721" s="14" t="s">
        <v>3876</v>
      </c>
      <c r="G721" s="14" t="s">
        <v>6223</v>
      </c>
      <c r="H721" s="44" t="s">
        <v>3466</v>
      </c>
      <c r="I721" s="45">
        <v>0</v>
      </c>
      <c r="J721" s="14">
        <v>150000000</v>
      </c>
      <c r="K721" s="14" t="s">
        <v>3458</v>
      </c>
      <c r="L721" s="46" t="s">
        <v>3471</v>
      </c>
      <c r="M721" s="14" t="s">
        <v>12072</v>
      </c>
      <c r="N721" s="14" t="s">
        <v>3833</v>
      </c>
      <c r="O721" s="14" t="s">
        <v>3489</v>
      </c>
      <c r="P721" s="14" t="s">
        <v>12071</v>
      </c>
      <c r="Q721" s="44" t="s">
        <v>8224</v>
      </c>
      <c r="R721" s="44" t="s">
        <v>8203</v>
      </c>
      <c r="S721" s="14">
        <v>2</v>
      </c>
      <c r="T721" s="5">
        <v>58000</v>
      </c>
      <c r="U721" s="5">
        <f t="shared" si="33"/>
        <v>116000</v>
      </c>
      <c r="V721" s="47">
        <f t="shared" si="34"/>
        <v>129920.00000000001</v>
      </c>
      <c r="W721" s="48"/>
      <c r="X721" s="49">
        <v>2017</v>
      </c>
      <c r="Y721" s="50" t="s">
        <v>4944</v>
      </c>
      <c r="Z721" s="51">
        <f t="shared" si="35"/>
        <v>322.22222222222223</v>
      </c>
      <c r="AA721" s="16">
        <f t="shared" si="35"/>
        <v>360.88888888888891</v>
      </c>
    </row>
    <row r="722" spans="2:27" ht="20.25" x14ac:dyDescent="0.3">
      <c r="B722" s="43" t="s">
        <v>786</v>
      </c>
      <c r="C722" s="14" t="s">
        <v>4521</v>
      </c>
      <c r="D722" s="14" t="s">
        <v>3875</v>
      </c>
      <c r="E722" s="14" t="s">
        <v>3781</v>
      </c>
      <c r="F722" s="14" t="s">
        <v>3876</v>
      </c>
      <c r="G722" s="14" t="s">
        <v>6224</v>
      </c>
      <c r="H722" s="44" t="s">
        <v>3466</v>
      </c>
      <c r="I722" s="45">
        <v>0</v>
      </c>
      <c r="J722" s="14">
        <v>150000000</v>
      </c>
      <c r="K722" s="14" t="s">
        <v>3458</v>
      </c>
      <c r="L722" s="46" t="s">
        <v>3471</v>
      </c>
      <c r="M722" s="14" t="s">
        <v>12072</v>
      </c>
      <c r="N722" s="14" t="s">
        <v>3833</v>
      </c>
      <c r="O722" s="14" t="s">
        <v>3489</v>
      </c>
      <c r="P722" s="14" t="s">
        <v>12071</v>
      </c>
      <c r="Q722" s="44" t="s">
        <v>8224</v>
      </c>
      <c r="R722" s="44" t="s">
        <v>8203</v>
      </c>
      <c r="S722" s="14">
        <v>4</v>
      </c>
      <c r="T722" s="5">
        <v>147000</v>
      </c>
      <c r="U722" s="5">
        <f t="shared" si="33"/>
        <v>588000</v>
      </c>
      <c r="V722" s="47">
        <f t="shared" si="34"/>
        <v>658560.00000000012</v>
      </c>
      <c r="W722" s="48"/>
      <c r="X722" s="49">
        <v>2017</v>
      </c>
      <c r="Y722" s="50" t="s">
        <v>4944</v>
      </c>
      <c r="Z722" s="51">
        <f t="shared" si="35"/>
        <v>1633.3333333333333</v>
      </c>
      <c r="AA722" s="16">
        <f t="shared" si="35"/>
        <v>1829.3333333333337</v>
      </c>
    </row>
    <row r="723" spans="2:27" ht="20.25" x14ac:dyDescent="0.3">
      <c r="B723" s="43" t="s">
        <v>787</v>
      </c>
      <c r="C723" s="14" t="s">
        <v>4521</v>
      </c>
      <c r="D723" s="14" t="s">
        <v>4517</v>
      </c>
      <c r="E723" s="14" t="s">
        <v>4518</v>
      </c>
      <c r="F723" s="14" t="s">
        <v>7569</v>
      </c>
      <c r="G723" s="14" t="s">
        <v>6225</v>
      </c>
      <c r="H723" s="44" t="s">
        <v>3466</v>
      </c>
      <c r="I723" s="45">
        <v>0</v>
      </c>
      <c r="J723" s="14">
        <v>150000000</v>
      </c>
      <c r="K723" s="14" t="s">
        <v>3458</v>
      </c>
      <c r="L723" s="46" t="s">
        <v>3471</v>
      </c>
      <c r="M723" s="14" t="s">
        <v>12072</v>
      </c>
      <c r="N723" s="14" t="s">
        <v>3833</v>
      </c>
      <c r="O723" s="14" t="s">
        <v>3489</v>
      </c>
      <c r="P723" s="14" t="s">
        <v>12071</v>
      </c>
      <c r="Q723" s="44" t="s">
        <v>8224</v>
      </c>
      <c r="R723" s="44" t="s">
        <v>8203</v>
      </c>
      <c r="S723" s="14">
        <v>2</v>
      </c>
      <c r="T723" s="5">
        <v>146956</v>
      </c>
      <c r="U723" s="5">
        <f t="shared" si="33"/>
        <v>293912</v>
      </c>
      <c r="V723" s="47">
        <f t="shared" si="34"/>
        <v>329181.44</v>
      </c>
      <c r="W723" s="48"/>
      <c r="X723" s="49">
        <v>2017</v>
      </c>
      <c r="Y723" s="50" t="s">
        <v>4944</v>
      </c>
      <c r="Z723" s="51">
        <f t="shared" si="35"/>
        <v>816.42222222222222</v>
      </c>
      <c r="AA723" s="16">
        <f t="shared" si="35"/>
        <v>914.39288888888893</v>
      </c>
    </row>
    <row r="724" spans="2:27" ht="20.25" x14ac:dyDescent="0.3">
      <c r="B724" s="43" t="s">
        <v>788</v>
      </c>
      <c r="C724" s="14" t="s">
        <v>4521</v>
      </c>
      <c r="D724" s="14" t="s">
        <v>4517</v>
      </c>
      <c r="E724" s="14" t="s">
        <v>4518</v>
      </c>
      <c r="F724" s="14" t="s">
        <v>7569</v>
      </c>
      <c r="G724" s="14" t="s">
        <v>6226</v>
      </c>
      <c r="H724" s="44" t="s">
        <v>3466</v>
      </c>
      <c r="I724" s="45">
        <v>0</v>
      </c>
      <c r="J724" s="14">
        <v>150000000</v>
      </c>
      <c r="K724" s="14" t="s">
        <v>3458</v>
      </c>
      <c r="L724" s="46" t="s">
        <v>3471</v>
      </c>
      <c r="M724" s="14" t="s">
        <v>12072</v>
      </c>
      <c r="N724" s="14" t="s">
        <v>3833</v>
      </c>
      <c r="O724" s="14" t="s">
        <v>3489</v>
      </c>
      <c r="P724" s="14" t="s">
        <v>12071</v>
      </c>
      <c r="Q724" s="44" t="s">
        <v>8224</v>
      </c>
      <c r="R724" s="44" t="s">
        <v>8203</v>
      </c>
      <c r="S724" s="14">
        <v>1</v>
      </c>
      <c r="T724" s="5">
        <v>189000</v>
      </c>
      <c r="U724" s="5">
        <f t="shared" si="33"/>
        <v>189000</v>
      </c>
      <c r="V724" s="47">
        <f t="shared" si="34"/>
        <v>211680.00000000003</v>
      </c>
      <c r="W724" s="48"/>
      <c r="X724" s="49">
        <v>2017</v>
      </c>
      <c r="Y724" s="50" t="s">
        <v>4944</v>
      </c>
      <c r="Z724" s="51">
        <f t="shared" si="35"/>
        <v>525</v>
      </c>
      <c r="AA724" s="16">
        <f t="shared" si="35"/>
        <v>588.00000000000011</v>
      </c>
    </row>
    <row r="725" spans="2:27" ht="20.25" x14ac:dyDescent="0.3">
      <c r="B725" s="43" t="s">
        <v>789</v>
      </c>
      <c r="C725" s="14" t="s">
        <v>4521</v>
      </c>
      <c r="D725" s="14" t="s">
        <v>4517</v>
      </c>
      <c r="E725" s="14" t="s">
        <v>4518</v>
      </c>
      <c r="F725" s="14" t="s">
        <v>7569</v>
      </c>
      <c r="G725" s="14" t="s">
        <v>6227</v>
      </c>
      <c r="H725" s="44" t="s">
        <v>3466</v>
      </c>
      <c r="I725" s="45">
        <v>0</v>
      </c>
      <c r="J725" s="14">
        <v>150000000</v>
      </c>
      <c r="K725" s="14" t="s">
        <v>3458</v>
      </c>
      <c r="L725" s="46" t="s">
        <v>3471</v>
      </c>
      <c r="M725" s="14" t="s">
        <v>12072</v>
      </c>
      <c r="N725" s="14" t="s">
        <v>3833</v>
      </c>
      <c r="O725" s="14" t="s">
        <v>3489</v>
      </c>
      <c r="P725" s="14" t="s">
        <v>12071</v>
      </c>
      <c r="Q725" s="44" t="s">
        <v>8224</v>
      </c>
      <c r="R725" s="44" t="s">
        <v>8203</v>
      </c>
      <c r="S725" s="14">
        <v>1</v>
      </c>
      <c r="T725" s="5">
        <v>189000</v>
      </c>
      <c r="U725" s="5">
        <f t="shared" si="33"/>
        <v>189000</v>
      </c>
      <c r="V725" s="47">
        <f t="shared" si="34"/>
        <v>211680.00000000003</v>
      </c>
      <c r="W725" s="48"/>
      <c r="X725" s="49">
        <v>2017</v>
      </c>
      <c r="Y725" s="50" t="s">
        <v>4944</v>
      </c>
      <c r="Z725" s="51">
        <f t="shared" si="35"/>
        <v>525</v>
      </c>
      <c r="AA725" s="16">
        <f t="shared" si="35"/>
        <v>588.00000000000011</v>
      </c>
    </row>
    <row r="726" spans="2:27" ht="20.25" x14ac:dyDescent="0.3">
      <c r="B726" s="43" t="s">
        <v>790</v>
      </c>
      <c r="C726" s="14" t="s">
        <v>4521</v>
      </c>
      <c r="D726" s="14" t="s">
        <v>4519</v>
      </c>
      <c r="E726" s="14" t="s">
        <v>4520</v>
      </c>
      <c r="F726" s="14" t="s">
        <v>7570</v>
      </c>
      <c r="G726" s="14" t="s">
        <v>6228</v>
      </c>
      <c r="H726" s="44" t="s">
        <v>3466</v>
      </c>
      <c r="I726" s="45">
        <v>0</v>
      </c>
      <c r="J726" s="14">
        <v>150000000</v>
      </c>
      <c r="K726" s="14" t="s">
        <v>3458</v>
      </c>
      <c r="L726" s="46" t="s">
        <v>3471</v>
      </c>
      <c r="M726" s="14" t="s">
        <v>12072</v>
      </c>
      <c r="N726" s="14" t="s">
        <v>3833</v>
      </c>
      <c r="O726" s="14" t="s">
        <v>3489</v>
      </c>
      <c r="P726" s="14" t="s">
        <v>12071</v>
      </c>
      <c r="Q726" s="44" t="s">
        <v>8224</v>
      </c>
      <c r="R726" s="44" t="s">
        <v>8203</v>
      </c>
      <c r="S726" s="14">
        <v>1</v>
      </c>
      <c r="T726" s="5">
        <v>800000</v>
      </c>
      <c r="U726" s="5">
        <f t="shared" si="33"/>
        <v>800000</v>
      </c>
      <c r="V726" s="47">
        <f t="shared" si="34"/>
        <v>896000.00000000012</v>
      </c>
      <c r="W726" s="48"/>
      <c r="X726" s="49">
        <v>2017</v>
      </c>
      <c r="Y726" s="50" t="s">
        <v>4944</v>
      </c>
      <c r="Z726" s="51">
        <f t="shared" si="35"/>
        <v>2222.2222222222222</v>
      </c>
      <c r="AA726" s="16">
        <f t="shared" si="35"/>
        <v>2488.8888888888891</v>
      </c>
    </row>
    <row r="727" spans="2:27" ht="20.25" x14ac:dyDescent="0.3">
      <c r="B727" s="43" t="s">
        <v>791</v>
      </c>
      <c r="C727" s="14" t="s">
        <v>4521</v>
      </c>
      <c r="D727" s="14" t="s">
        <v>4522</v>
      </c>
      <c r="E727" s="14" t="s">
        <v>4433</v>
      </c>
      <c r="F727" s="14" t="s">
        <v>7571</v>
      </c>
      <c r="G727" s="14" t="s">
        <v>6229</v>
      </c>
      <c r="H727" s="44" t="s">
        <v>3466</v>
      </c>
      <c r="I727" s="45">
        <v>0</v>
      </c>
      <c r="J727" s="14">
        <v>150000000</v>
      </c>
      <c r="K727" s="14" t="s">
        <v>3458</v>
      </c>
      <c r="L727" s="46" t="s">
        <v>3471</v>
      </c>
      <c r="M727" s="14" t="s">
        <v>12072</v>
      </c>
      <c r="N727" s="14" t="s">
        <v>3833</v>
      </c>
      <c r="O727" s="14" t="s">
        <v>3486</v>
      </c>
      <c r="P727" s="14" t="s">
        <v>12071</v>
      </c>
      <c r="Q727" s="44" t="s">
        <v>8224</v>
      </c>
      <c r="R727" s="44" t="s">
        <v>8203</v>
      </c>
      <c r="S727" s="14">
        <v>1</v>
      </c>
      <c r="T727" s="5">
        <v>19328</v>
      </c>
      <c r="U727" s="5">
        <f t="shared" si="33"/>
        <v>19328</v>
      </c>
      <c r="V727" s="47">
        <f t="shared" si="34"/>
        <v>21647.360000000001</v>
      </c>
      <c r="W727" s="48"/>
      <c r="X727" s="49">
        <v>2017</v>
      </c>
      <c r="Y727" s="50" t="s">
        <v>4944</v>
      </c>
      <c r="Z727" s="51">
        <f t="shared" si="35"/>
        <v>53.68888888888889</v>
      </c>
      <c r="AA727" s="16">
        <f t="shared" si="35"/>
        <v>60.131555555555558</v>
      </c>
    </row>
    <row r="728" spans="2:27" ht="20.25" x14ac:dyDescent="0.3">
      <c r="B728" s="43" t="s">
        <v>792</v>
      </c>
      <c r="C728" s="14" t="s">
        <v>4521</v>
      </c>
      <c r="D728" s="14" t="s">
        <v>4523</v>
      </c>
      <c r="E728" s="14" t="s">
        <v>4433</v>
      </c>
      <c r="F728" s="14" t="s">
        <v>7572</v>
      </c>
      <c r="G728" s="14" t="s">
        <v>6230</v>
      </c>
      <c r="H728" s="44" t="s">
        <v>3466</v>
      </c>
      <c r="I728" s="45">
        <v>0</v>
      </c>
      <c r="J728" s="14">
        <v>150000000</v>
      </c>
      <c r="K728" s="14" t="s">
        <v>3458</v>
      </c>
      <c r="L728" s="46" t="s">
        <v>3471</v>
      </c>
      <c r="M728" s="14" t="s">
        <v>12072</v>
      </c>
      <c r="N728" s="14" t="s">
        <v>3833</v>
      </c>
      <c r="O728" s="14" t="s">
        <v>3486</v>
      </c>
      <c r="P728" s="14" t="s">
        <v>12071</v>
      </c>
      <c r="Q728" s="44" t="s">
        <v>8224</v>
      </c>
      <c r="R728" s="44" t="s">
        <v>8203</v>
      </c>
      <c r="S728" s="14">
        <v>3</v>
      </c>
      <c r="T728" s="5">
        <v>19328</v>
      </c>
      <c r="U728" s="5">
        <f t="shared" si="33"/>
        <v>57984</v>
      </c>
      <c r="V728" s="47">
        <f t="shared" si="34"/>
        <v>64942.080000000009</v>
      </c>
      <c r="W728" s="48"/>
      <c r="X728" s="49">
        <v>2017</v>
      </c>
      <c r="Y728" s="50" t="s">
        <v>4944</v>
      </c>
      <c r="Z728" s="51">
        <f t="shared" si="35"/>
        <v>161.06666666666666</v>
      </c>
      <c r="AA728" s="16">
        <f t="shared" si="35"/>
        <v>180.39466666666669</v>
      </c>
    </row>
    <row r="729" spans="2:27" ht="20.25" x14ac:dyDescent="0.3">
      <c r="B729" s="43" t="s">
        <v>793</v>
      </c>
      <c r="C729" s="14" t="s">
        <v>4521</v>
      </c>
      <c r="D729" s="14" t="s">
        <v>4524</v>
      </c>
      <c r="E729" s="14" t="s">
        <v>4433</v>
      </c>
      <c r="F729" s="14" t="s">
        <v>7573</v>
      </c>
      <c r="G729" s="14" t="s">
        <v>6231</v>
      </c>
      <c r="H729" s="44" t="s">
        <v>3466</v>
      </c>
      <c r="I729" s="45">
        <v>0</v>
      </c>
      <c r="J729" s="14">
        <v>150000000</v>
      </c>
      <c r="K729" s="14" t="s">
        <v>3458</v>
      </c>
      <c r="L729" s="46" t="s">
        <v>3471</v>
      </c>
      <c r="M729" s="14" t="s">
        <v>12072</v>
      </c>
      <c r="N729" s="14" t="s">
        <v>3833</v>
      </c>
      <c r="O729" s="14" t="s">
        <v>3486</v>
      </c>
      <c r="P729" s="14" t="s">
        <v>12071</v>
      </c>
      <c r="Q729" s="44" t="s">
        <v>8224</v>
      </c>
      <c r="R729" s="44" t="s">
        <v>8203</v>
      </c>
      <c r="S729" s="14">
        <v>8</v>
      </c>
      <c r="T729" s="5">
        <v>51185</v>
      </c>
      <c r="U729" s="5">
        <f t="shared" si="33"/>
        <v>409480</v>
      </c>
      <c r="V729" s="47">
        <f t="shared" si="34"/>
        <v>458617.60000000003</v>
      </c>
      <c r="W729" s="48"/>
      <c r="X729" s="49">
        <v>2017</v>
      </c>
      <c r="Y729" s="50" t="s">
        <v>4944</v>
      </c>
      <c r="Z729" s="51">
        <f t="shared" si="35"/>
        <v>1137.4444444444443</v>
      </c>
      <c r="AA729" s="16">
        <f t="shared" si="35"/>
        <v>1273.9377777777779</v>
      </c>
    </row>
    <row r="730" spans="2:27" ht="20.25" x14ac:dyDescent="0.3">
      <c r="B730" s="43" t="s">
        <v>794</v>
      </c>
      <c r="C730" s="14" t="s">
        <v>4521</v>
      </c>
      <c r="D730" s="14" t="s">
        <v>4525</v>
      </c>
      <c r="E730" s="14" t="s">
        <v>7574</v>
      </c>
      <c r="F730" s="14" t="s">
        <v>7575</v>
      </c>
      <c r="G730" s="14" t="s">
        <v>6232</v>
      </c>
      <c r="H730" s="44" t="s">
        <v>3466</v>
      </c>
      <c r="I730" s="45">
        <v>0</v>
      </c>
      <c r="J730" s="14">
        <v>150000000</v>
      </c>
      <c r="K730" s="14" t="s">
        <v>3458</v>
      </c>
      <c r="L730" s="46" t="s">
        <v>3471</v>
      </c>
      <c r="M730" s="14" t="s">
        <v>12072</v>
      </c>
      <c r="N730" s="14" t="s">
        <v>3833</v>
      </c>
      <c r="O730" s="14" t="s">
        <v>3486</v>
      </c>
      <c r="P730" s="14" t="s">
        <v>12071</v>
      </c>
      <c r="Q730" s="44" t="s">
        <v>8224</v>
      </c>
      <c r="R730" s="44" t="s">
        <v>8203</v>
      </c>
      <c r="S730" s="14">
        <v>2</v>
      </c>
      <c r="T730" s="5">
        <v>57850</v>
      </c>
      <c r="U730" s="5">
        <f t="shared" si="33"/>
        <v>115700</v>
      </c>
      <c r="V730" s="47">
        <f t="shared" si="34"/>
        <v>129584.00000000001</v>
      </c>
      <c r="W730" s="48"/>
      <c r="X730" s="49">
        <v>2017</v>
      </c>
      <c r="Y730" s="50" t="s">
        <v>4944</v>
      </c>
      <c r="Z730" s="51">
        <f t="shared" si="35"/>
        <v>321.38888888888891</v>
      </c>
      <c r="AA730" s="16">
        <f t="shared" si="35"/>
        <v>359.95555555555558</v>
      </c>
    </row>
    <row r="731" spans="2:27" ht="20.25" x14ac:dyDescent="0.3">
      <c r="B731" s="43" t="s">
        <v>795</v>
      </c>
      <c r="C731" s="14" t="s">
        <v>4521</v>
      </c>
      <c r="D731" s="14" t="s">
        <v>4526</v>
      </c>
      <c r="E731" s="14" t="s">
        <v>7404</v>
      </c>
      <c r="F731" s="14" t="s">
        <v>7576</v>
      </c>
      <c r="G731" s="14" t="s">
        <v>6233</v>
      </c>
      <c r="H731" s="44" t="s">
        <v>3466</v>
      </c>
      <c r="I731" s="45">
        <v>0</v>
      </c>
      <c r="J731" s="14">
        <v>150000000</v>
      </c>
      <c r="K731" s="14" t="s">
        <v>3458</v>
      </c>
      <c r="L731" s="46" t="s">
        <v>3471</v>
      </c>
      <c r="M731" s="14" t="s">
        <v>12072</v>
      </c>
      <c r="N731" s="14" t="s">
        <v>3833</v>
      </c>
      <c r="O731" s="14" t="s">
        <v>3486</v>
      </c>
      <c r="P731" s="14" t="s">
        <v>12071</v>
      </c>
      <c r="Q731" s="44" t="s">
        <v>8224</v>
      </c>
      <c r="R731" s="44" t="s">
        <v>8203</v>
      </c>
      <c r="S731" s="14">
        <v>10</v>
      </c>
      <c r="T731" s="5">
        <v>13260</v>
      </c>
      <c r="U731" s="5">
        <f t="shared" si="33"/>
        <v>132600</v>
      </c>
      <c r="V731" s="47">
        <f t="shared" si="34"/>
        <v>148512</v>
      </c>
      <c r="W731" s="48"/>
      <c r="X731" s="49">
        <v>2017</v>
      </c>
      <c r="Y731" s="50" t="s">
        <v>4944</v>
      </c>
      <c r="Z731" s="51">
        <f t="shared" si="35"/>
        <v>368.33333333333331</v>
      </c>
      <c r="AA731" s="16">
        <f t="shared" si="35"/>
        <v>412.53333333333336</v>
      </c>
    </row>
    <row r="732" spans="2:27" ht="20.25" x14ac:dyDescent="0.3">
      <c r="B732" s="43" t="s">
        <v>796</v>
      </c>
      <c r="C732" s="14" t="s">
        <v>4521</v>
      </c>
      <c r="D732" s="14" t="s">
        <v>4526</v>
      </c>
      <c r="E732" s="14" t="s">
        <v>7404</v>
      </c>
      <c r="F732" s="14" t="s">
        <v>7576</v>
      </c>
      <c r="G732" s="14" t="s">
        <v>6234</v>
      </c>
      <c r="H732" s="44" t="s">
        <v>3466</v>
      </c>
      <c r="I732" s="45">
        <v>0</v>
      </c>
      <c r="J732" s="14">
        <v>150000000</v>
      </c>
      <c r="K732" s="14" t="s">
        <v>3458</v>
      </c>
      <c r="L732" s="46" t="s">
        <v>3471</v>
      </c>
      <c r="M732" s="14" t="s">
        <v>12072</v>
      </c>
      <c r="N732" s="14" t="s">
        <v>3833</v>
      </c>
      <c r="O732" s="14" t="s">
        <v>3486</v>
      </c>
      <c r="P732" s="14" t="s">
        <v>12071</v>
      </c>
      <c r="Q732" s="44" t="s">
        <v>8224</v>
      </c>
      <c r="R732" s="44" t="s">
        <v>8203</v>
      </c>
      <c r="S732" s="14">
        <v>10</v>
      </c>
      <c r="T732" s="5">
        <v>3470</v>
      </c>
      <c r="U732" s="5">
        <f t="shared" si="33"/>
        <v>34700</v>
      </c>
      <c r="V732" s="47">
        <f t="shared" si="34"/>
        <v>38864.000000000007</v>
      </c>
      <c r="W732" s="48"/>
      <c r="X732" s="49">
        <v>2017</v>
      </c>
      <c r="Y732" s="50" t="s">
        <v>4944</v>
      </c>
      <c r="Z732" s="51">
        <f t="shared" si="35"/>
        <v>96.388888888888886</v>
      </c>
      <c r="AA732" s="16">
        <f t="shared" si="35"/>
        <v>107.95555555555558</v>
      </c>
    </row>
    <row r="733" spans="2:27" ht="20.25" x14ac:dyDescent="0.3">
      <c r="B733" s="43" t="s">
        <v>797</v>
      </c>
      <c r="C733" s="14" t="s">
        <v>4521</v>
      </c>
      <c r="D733" s="14" t="s">
        <v>4527</v>
      </c>
      <c r="E733" s="14" t="s">
        <v>7404</v>
      </c>
      <c r="F733" s="14" t="s">
        <v>7577</v>
      </c>
      <c r="G733" s="14" t="s">
        <v>6235</v>
      </c>
      <c r="H733" s="44" t="s">
        <v>3466</v>
      </c>
      <c r="I733" s="45">
        <v>0</v>
      </c>
      <c r="J733" s="14">
        <v>150000000</v>
      </c>
      <c r="K733" s="14" t="s">
        <v>3458</v>
      </c>
      <c r="L733" s="46" t="s">
        <v>3471</v>
      </c>
      <c r="M733" s="14" t="s">
        <v>12072</v>
      </c>
      <c r="N733" s="14" t="s">
        <v>3833</v>
      </c>
      <c r="O733" s="14" t="s">
        <v>3486</v>
      </c>
      <c r="P733" s="14" t="s">
        <v>12071</v>
      </c>
      <c r="Q733" s="44" t="s">
        <v>8224</v>
      </c>
      <c r="R733" s="44" t="s">
        <v>8203</v>
      </c>
      <c r="S733" s="14">
        <v>24</v>
      </c>
      <c r="T733" s="5">
        <v>13261</v>
      </c>
      <c r="U733" s="5">
        <f t="shared" si="33"/>
        <v>318264</v>
      </c>
      <c r="V733" s="47">
        <f t="shared" si="34"/>
        <v>356455.68000000005</v>
      </c>
      <c r="W733" s="48"/>
      <c r="X733" s="49">
        <v>2017</v>
      </c>
      <c r="Y733" s="50" t="s">
        <v>4944</v>
      </c>
      <c r="Z733" s="51">
        <f t="shared" si="35"/>
        <v>884.06666666666672</v>
      </c>
      <c r="AA733" s="16">
        <f t="shared" si="35"/>
        <v>990.1546666666668</v>
      </c>
    </row>
    <row r="734" spans="2:27" ht="20.25" x14ac:dyDescent="0.3">
      <c r="B734" s="43" t="s">
        <v>798</v>
      </c>
      <c r="C734" s="14" t="s">
        <v>4521</v>
      </c>
      <c r="D734" s="14" t="s">
        <v>4528</v>
      </c>
      <c r="E734" s="14" t="s">
        <v>7578</v>
      </c>
      <c r="F734" s="14" t="s">
        <v>7579</v>
      </c>
      <c r="G734" s="14" t="s">
        <v>6236</v>
      </c>
      <c r="H734" s="44" t="s">
        <v>3466</v>
      </c>
      <c r="I734" s="45">
        <v>0</v>
      </c>
      <c r="J734" s="14">
        <v>150000000</v>
      </c>
      <c r="K734" s="14" t="s">
        <v>3458</v>
      </c>
      <c r="L734" s="46" t="s">
        <v>3471</v>
      </c>
      <c r="M734" s="14" t="s">
        <v>12072</v>
      </c>
      <c r="N734" s="14" t="s">
        <v>3833</v>
      </c>
      <c r="O734" s="14" t="s">
        <v>3486</v>
      </c>
      <c r="P734" s="14" t="s">
        <v>12071</v>
      </c>
      <c r="Q734" s="44" t="s">
        <v>8224</v>
      </c>
      <c r="R734" s="44" t="s">
        <v>8203</v>
      </c>
      <c r="S734" s="14">
        <v>4</v>
      </c>
      <c r="T734" s="5">
        <v>5890</v>
      </c>
      <c r="U734" s="5">
        <f t="shared" si="33"/>
        <v>23560</v>
      </c>
      <c r="V734" s="47">
        <f t="shared" si="34"/>
        <v>26387.200000000001</v>
      </c>
      <c r="W734" s="48"/>
      <c r="X734" s="49">
        <v>2017</v>
      </c>
      <c r="Y734" s="50" t="s">
        <v>4944</v>
      </c>
      <c r="Z734" s="51">
        <f t="shared" si="35"/>
        <v>65.444444444444443</v>
      </c>
      <c r="AA734" s="16">
        <f t="shared" si="35"/>
        <v>73.297777777777782</v>
      </c>
    </row>
    <row r="735" spans="2:27" ht="20.25" x14ac:dyDescent="0.3">
      <c r="B735" s="43" t="s">
        <v>799</v>
      </c>
      <c r="C735" s="14" t="s">
        <v>4521</v>
      </c>
      <c r="D735" s="14" t="s">
        <v>4529</v>
      </c>
      <c r="E735" s="14" t="s">
        <v>7580</v>
      </c>
      <c r="F735" s="14" t="s">
        <v>7581</v>
      </c>
      <c r="G735" s="14" t="s">
        <v>6237</v>
      </c>
      <c r="H735" s="44" t="s">
        <v>3466</v>
      </c>
      <c r="I735" s="45">
        <v>0</v>
      </c>
      <c r="J735" s="14">
        <v>150000000</v>
      </c>
      <c r="K735" s="14" t="s">
        <v>3458</v>
      </c>
      <c r="L735" s="46" t="s">
        <v>3471</v>
      </c>
      <c r="M735" s="14" t="s">
        <v>12072</v>
      </c>
      <c r="N735" s="14" t="s">
        <v>3833</v>
      </c>
      <c r="O735" s="14" t="s">
        <v>3486</v>
      </c>
      <c r="P735" s="14" t="s">
        <v>12071</v>
      </c>
      <c r="Q735" s="44" t="s">
        <v>8224</v>
      </c>
      <c r="R735" s="44" t="s">
        <v>8203</v>
      </c>
      <c r="S735" s="14">
        <v>3</v>
      </c>
      <c r="T735" s="5">
        <v>38500</v>
      </c>
      <c r="U735" s="5">
        <f t="shared" si="33"/>
        <v>115500</v>
      </c>
      <c r="V735" s="47">
        <f t="shared" si="34"/>
        <v>129360.00000000001</v>
      </c>
      <c r="W735" s="48"/>
      <c r="X735" s="49">
        <v>2017</v>
      </c>
      <c r="Y735" s="50" t="s">
        <v>4944</v>
      </c>
      <c r="Z735" s="51">
        <f t="shared" si="35"/>
        <v>320.83333333333331</v>
      </c>
      <c r="AA735" s="16">
        <f t="shared" si="35"/>
        <v>359.33333333333337</v>
      </c>
    </row>
    <row r="736" spans="2:27" ht="20.25" x14ac:dyDescent="0.3">
      <c r="B736" s="43" t="s">
        <v>800</v>
      </c>
      <c r="C736" s="14" t="s">
        <v>4521</v>
      </c>
      <c r="D736" s="14" t="s">
        <v>4530</v>
      </c>
      <c r="E736" s="14" t="s">
        <v>7404</v>
      </c>
      <c r="F736" s="14" t="s">
        <v>7582</v>
      </c>
      <c r="G736" s="14" t="s">
        <v>6238</v>
      </c>
      <c r="H736" s="44" t="s">
        <v>3466</v>
      </c>
      <c r="I736" s="45">
        <v>0</v>
      </c>
      <c r="J736" s="14">
        <v>150000000</v>
      </c>
      <c r="K736" s="14" t="s">
        <v>3458</v>
      </c>
      <c r="L736" s="46" t="s">
        <v>3471</v>
      </c>
      <c r="M736" s="14" t="s">
        <v>12072</v>
      </c>
      <c r="N736" s="14" t="s">
        <v>3833</v>
      </c>
      <c r="O736" s="14" t="s">
        <v>3486</v>
      </c>
      <c r="P736" s="14" t="s">
        <v>12071</v>
      </c>
      <c r="Q736" s="44" t="s">
        <v>8224</v>
      </c>
      <c r="R736" s="44" t="s">
        <v>8203</v>
      </c>
      <c r="S736" s="14">
        <v>80</v>
      </c>
      <c r="T736" s="5">
        <v>1475</v>
      </c>
      <c r="U736" s="5">
        <f t="shared" si="33"/>
        <v>118000</v>
      </c>
      <c r="V736" s="47">
        <f t="shared" si="34"/>
        <v>132160</v>
      </c>
      <c r="W736" s="48"/>
      <c r="X736" s="49">
        <v>2017</v>
      </c>
      <c r="Y736" s="50" t="s">
        <v>4944</v>
      </c>
      <c r="Z736" s="51">
        <f t="shared" si="35"/>
        <v>327.77777777777777</v>
      </c>
      <c r="AA736" s="16">
        <f t="shared" si="35"/>
        <v>367.11111111111109</v>
      </c>
    </row>
    <row r="737" spans="2:27" ht="20.25" x14ac:dyDescent="0.3">
      <c r="B737" s="43" t="s">
        <v>801</v>
      </c>
      <c r="C737" s="14" t="s">
        <v>4521</v>
      </c>
      <c r="D737" s="14" t="s">
        <v>4530</v>
      </c>
      <c r="E737" s="14" t="s">
        <v>7404</v>
      </c>
      <c r="F737" s="14" t="s">
        <v>7582</v>
      </c>
      <c r="G737" s="14" t="s">
        <v>6239</v>
      </c>
      <c r="H737" s="44" t="s">
        <v>3466</v>
      </c>
      <c r="I737" s="45">
        <v>0</v>
      </c>
      <c r="J737" s="14">
        <v>150000000</v>
      </c>
      <c r="K737" s="14" t="s">
        <v>3458</v>
      </c>
      <c r="L737" s="46" t="s">
        <v>3471</v>
      </c>
      <c r="M737" s="14" t="s">
        <v>12072</v>
      </c>
      <c r="N737" s="14" t="s">
        <v>3833</v>
      </c>
      <c r="O737" s="14" t="s">
        <v>3486</v>
      </c>
      <c r="P737" s="14" t="s">
        <v>12071</v>
      </c>
      <c r="Q737" s="44" t="s">
        <v>8224</v>
      </c>
      <c r="R737" s="44" t="s">
        <v>8203</v>
      </c>
      <c r="S737" s="14">
        <v>80</v>
      </c>
      <c r="T737" s="5">
        <v>2175</v>
      </c>
      <c r="U737" s="5">
        <f t="shared" si="33"/>
        <v>174000</v>
      </c>
      <c r="V737" s="47">
        <f t="shared" si="34"/>
        <v>194880.00000000003</v>
      </c>
      <c r="W737" s="48"/>
      <c r="X737" s="49">
        <v>2017</v>
      </c>
      <c r="Y737" s="50" t="s">
        <v>4944</v>
      </c>
      <c r="Z737" s="51">
        <f t="shared" si="35"/>
        <v>483.33333333333331</v>
      </c>
      <c r="AA737" s="16">
        <f t="shared" si="35"/>
        <v>541.33333333333337</v>
      </c>
    </row>
    <row r="738" spans="2:27" ht="20.25" x14ac:dyDescent="0.3">
      <c r="B738" s="43" t="s">
        <v>802</v>
      </c>
      <c r="C738" s="14" t="s">
        <v>4521</v>
      </c>
      <c r="D738" s="14" t="s">
        <v>4530</v>
      </c>
      <c r="E738" s="14" t="s">
        <v>7404</v>
      </c>
      <c r="F738" s="14" t="s">
        <v>7582</v>
      </c>
      <c r="G738" s="14" t="s">
        <v>6240</v>
      </c>
      <c r="H738" s="44" t="s">
        <v>3466</v>
      </c>
      <c r="I738" s="45">
        <v>0</v>
      </c>
      <c r="J738" s="14">
        <v>150000000</v>
      </c>
      <c r="K738" s="14" t="s">
        <v>3458</v>
      </c>
      <c r="L738" s="46" t="s">
        <v>3471</v>
      </c>
      <c r="M738" s="14" t="s">
        <v>12072</v>
      </c>
      <c r="N738" s="14" t="s">
        <v>3833</v>
      </c>
      <c r="O738" s="14" t="s">
        <v>3486</v>
      </c>
      <c r="P738" s="14" t="s">
        <v>12071</v>
      </c>
      <c r="Q738" s="44" t="s">
        <v>8224</v>
      </c>
      <c r="R738" s="44" t="s">
        <v>8203</v>
      </c>
      <c r="S738" s="14">
        <v>80</v>
      </c>
      <c r="T738" s="5">
        <v>1475</v>
      </c>
      <c r="U738" s="5">
        <f t="shared" si="33"/>
        <v>118000</v>
      </c>
      <c r="V738" s="47">
        <f t="shared" si="34"/>
        <v>132160</v>
      </c>
      <c r="W738" s="48"/>
      <c r="X738" s="49">
        <v>2017</v>
      </c>
      <c r="Y738" s="50" t="s">
        <v>4944</v>
      </c>
      <c r="Z738" s="51">
        <f t="shared" si="35"/>
        <v>327.77777777777777</v>
      </c>
      <c r="AA738" s="16">
        <f t="shared" si="35"/>
        <v>367.11111111111109</v>
      </c>
    </row>
    <row r="739" spans="2:27" ht="20.25" x14ac:dyDescent="0.3">
      <c r="B739" s="43" t="s">
        <v>803</v>
      </c>
      <c r="C739" s="14" t="s">
        <v>4521</v>
      </c>
      <c r="D739" s="14" t="s">
        <v>4530</v>
      </c>
      <c r="E739" s="14" t="s">
        <v>7404</v>
      </c>
      <c r="F739" s="14" t="s">
        <v>7582</v>
      </c>
      <c r="G739" s="14" t="s">
        <v>6241</v>
      </c>
      <c r="H739" s="44" t="s">
        <v>3466</v>
      </c>
      <c r="I739" s="45">
        <v>0</v>
      </c>
      <c r="J739" s="14">
        <v>150000000</v>
      </c>
      <c r="K739" s="14" t="s">
        <v>3458</v>
      </c>
      <c r="L739" s="46" t="s">
        <v>3471</v>
      </c>
      <c r="M739" s="14" t="s">
        <v>12072</v>
      </c>
      <c r="N739" s="14" t="s">
        <v>3833</v>
      </c>
      <c r="O739" s="14" t="s">
        <v>3486</v>
      </c>
      <c r="P739" s="14" t="s">
        <v>12071</v>
      </c>
      <c r="Q739" s="44" t="s">
        <v>8224</v>
      </c>
      <c r="R739" s="44" t="s">
        <v>8203</v>
      </c>
      <c r="S739" s="14">
        <v>80</v>
      </c>
      <c r="T739" s="5">
        <v>2175</v>
      </c>
      <c r="U739" s="5">
        <f t="shared" si="33"/>
        <v>174000</v>
      </c>
      <c r="V739" s="47">
        <f t="shared" si="34"/>
        <v>194880.00000000003</v>
      </c>
      <c r="W739" s="48"/>
      <c r="X739" s="49">
        <v>2017</v>
      </c>
      <c r="Y739" s="50" t="s">
        <v>4944</v>
      </c>
      <c r="Z739" s="51">
        <f t="shared" si="35"/>
        <v>483.33333333333331</v>
      </c>
      <c r="AA739" s="16">
        <f t="shared" si="35"/>
        <v>541.33333333333337</v>
      </c>
    </row>
    <row r="740" spans="2:27" ht="20.25" x14ac:dyDescent="0.3">
      <c r="B740" s="43" t="s">
        <v>804</v>
      </c>
      <c r="C740" s="14" t="s">
        <v>4521</v>
      </c>
      <c r="D740" s="14" t="s">
        <v>4531</v>
      </c>
      <c r="E740" s="14" t="s">
        <v>7404</v>
      </c>
      <c r="F740" s="14" t="s">
        <v>7583</v>
      </c>
      <c r="G740" s="14" t="s">
        <v>6242</v>
      </c>
      <c r="H740" s="44" t="s">
        <v>3466</v>
      </c>
      <c r="I740" s="45">
        <v>0</v>
      </c>
      <c r="J740" s="14">
        <v>150000000</v>
      </c>
      <c r="K740" s="14" t="s">
        <v>3458</v>
      </c>
      <c r="L740" s="46" t="s">
        <v>3471</v>
      </c>
      <c r="M740" s="14" t="s">
        <v>12072</v>
      </c>
      <c r="N740" s="14" t="s">
        <v>3833</v>
      </c>
      <c r="O740" s="14" t="s">
        <v>3486</v>
      </c>
      <c r="P740" s="14" t="s">
        <v>12071</v>
      </c>
      <c r="Q740" s="44" t="s">
        <v>8224</v>
      </c>
      <c r="R740" s="44" t="s">
        <v>8203</v>
      </c>
      <c r="S740" s="14">
        <v>5</v>
      </c>
      <c r="T740" s="5">
        <v>14688</v>
      </c>
      <c r="U740" s="5">
        <f t="shared" si="33"/>
        <v>73440</v>
      </c>
      <c r="V740" s="47">
        <f t="shared" si="34"/>
        <v>82252.800000000003</v>
      </c>
      <c r="W740" s="48"/>
      <c r="X740" s="49">
        <v>2017</v>
      </c>
      <c r="Y740" s="50" t="s">
        <v>4944</v>
      </c>
      <c r="Z740" s="51">
        <f t="shared" si="35"/>
        <v>204</v>
      </c>
      <c r="AA740" s="16">
        <f t="shared" si="35"/>
        <v>228.48000000000002</v>
      </c>
    </row>
    <row r="741" spans="2:27" ht="20.25" x14ac:dyDescent="0.3">
      <c r="B741" s="43" t="s">
        <v>805</v>
      </c>
      <c r="C741" s="14" t="s">
        <v>4521</v>
      </c>
      <c r="D741" s="14" t="s">
        <v>4531</v>
      </c>
      <c r="E741" s="14" t="s">
        <v>7404</v>
      </c>
      <c r="F741" s="14" t="s">
        <v>7583</v>
      </c>
      <c r="G741" s="14" t="s">
        <v>6243</v>
      </c>
      <c r="H741" s="44" t="s">
        <v>3466</v>
      </c>
      <c r="I741" s="45">
        <v>0</v>
      </c>
      <c r="J741" s="14">
        <v>150000000</v>
      </c>
      <c r="K741" s="14" t="s">
        <v>3458</v>
      </c>
      <c r="L741" s="46" t="s">
        <v>3471</v>
      </c>
      <c r="M741" s="14" t="s">
        <v>12072</v>
      </c>
      <c r="N741" s="14" t="s">
        <v>3833</v>
      </c>
      <c r="O741" s="14" t="s">
        <v>3486</v>
      </c>
      <c r="P741" s="14" t="s">
        <v>12071</v>
      </c>
      <c r="Q741" s="44" t="s">
        <v>8224</v>
      </c>
      <c r="R741" s="44" t="s">
        <v>8203</v>
      </c>
      <c r="S741" s="14">
        <v>3</v>
      </c>
      <c r="T741" s="5">
        <v>14688</v>
      </c>
      <c r="U741" s="5">
        <f t="shared" si="33"/>
        <v>44064</v>
      </c>
      <c r="V741" s="47">
        <f t="shared" si="34"/>
        <v>49351.680000000008</v>
      </c>
      <c r="W741" s="48"/>
      <c r="X741" s="49">
        <v>2017</v>
      </c>
      <c r="Y741" s="50" t="s">
        <v>4944</v>
      </c>
      <c r="Z741" s="51">
        <f t="shared" si="35"/>
        <v>122.4</v>
      </c>
      <c r="AA741" s="16">
        <f t="shared" si="35"/>
        <v>137.08800000000002</v>
      </c>
    </row>
    <row r="742" spans="2:27" ht="20.25" x14ac:dyDescent="0.3">
      <c r="B742" s="43" t="s">
        <v>806</v>
      </c>
      <c r="C742" s="14" t="s">
        <v>4521</v>
      </c>
      <c r="D742" s="14" t="s">
        <v>4527</v>
      </c>
      <c r="E742" s="14" t="s">
        <v>7404</v>
      </c>
      <c r="F742" s="14" t="s">
        <v>7577</v>
      </c>
      <c r="G742" s="14" t="s">
        <v>6244</v>
      </c>
      <c r="H742" s="44" t="s">
        <v>3466</v>
      </c>
      <c r="I742" s="45">
        <v>0</v>
      </c>
      <c r="J742" s="14">
        <v>150000000</v>
      </c>
      <c r="K742" s="14" t="s">
        <v>3458</v>
      </c>
      <c r="L742" s="46" t="s">
        <v>3471</v>
      </c>
      <c r="M742" s="14" t="s">
        <v>12072</v>
      </c>
      <c r="N742" s="14" t="s">
        <v>3833</v>
      </c>
      <c r="O742" s="14" t="s">
        <v>3486</v>
      </c>
      <c r="P742" s="14" t="s">
        <v>12071</v>
      </c>
      <c r="Q742" s="44" t="s">
        <v>8224</v>
      </c>
      <c r="R742" s="44" t="s">
        <v>8203</v>
      </c>
      <c r="S742" s="14">
        <v>5</v>
      </c>
      <c r="T742" s="5">
        <v>21977</v>
      </c>
      <c r="U742" s="5">
        <f t="shared" si="33"/>
        <v>109885</v>
      </c>
      <c r="V742" s="47">
        <f t="shared" si="34"/>
        <v>123071.20000000001</v>
      </c>
      <c r="W742" s="48"/>
      <c r="X742" s="49">
        <v>2017</v>
      </c>
      <c r="Y742" s="50" t="s">
        <v>4944</v>
      </c>
      <c r="Z742" s="51">
        <f t="shared" si="35"/>
        <v>305.23611111111109</v>
      </c>
      <c r="AA742" s="16">
        <f t="shared" si="35"/>
        <v>341.86444444444447</v>
      </c>
    </row>
    <row r="743" spans="2:27" ht="20.25" x14ac:dyDescent="0.3">
      <c r="B743" s="43" t="s">
        <v>7319</v>
      </c>
      <c r="C743" s="14" t="s">
        <v>4521</v>
      </c>
      <c r="D743" s="14" t="s">
        <v>4527</v>
      </c>
      <c r="E743" s="14" t="s">
        <v>7404</v>
      </c>
      <c r="F743" s="14" t="s">
        <v>7577</v>
      </c>
      <c r="G743" s="14" t="s">
        <v>6245</v>
      </c>
      <c r="H743" s="44" t="s">
        <v>3466</v>
      </c>
      <c r="I743" s="45">
        <v>0</v>
      </c>
      <c r="J743" s="14">
        <v>150000000</v>
      </c>
      <c r="K743" s="14" t="s">
        <v>3458</v>
      </c>
      <c r="L743" s="46" t="s">
        <v>3471</v>
      </c>
      <c r="M743" s="14" t="s">
        <v>12072</v>
      </c>
      <c r="N743" s="14" t="s">
        <v>3833</v>
      </c>
      <c r="O743" s="14" t="s">
        <v>3486</v>
      </c>
      <c r="P743" s="14" t="s">
        <v>12071</v>
      </c>
      <c r="Q743" s="44" t="s">
        <v>8224</v>
      </c>
      <c r="R743" s="44" t="s">
        <v>8203</v>
      </c>
      <c r="S743" s="14">
        <v>24</v>
      </c>
      <c r="T743" s="5">
        <v>6230</v>
      </c>
      <c r="U743" s="5">
        <f t="shared" si="33"/>
        <v>149520</v>
      </c>
      <c r="V743" s="47">
        <f t="shared" si="34"/>
        <v>167462.40000000002</v>
      </c>
      <c r="W743" s="48"/>
      <c r="X743" s="49">
        <v>2017</v>
      </c>
      <c r="Y743" s="50" t="s">
        <v>4944</v>
      </c>
      <c r="Z743" s="51">
        <f t="shared" si="35"/>
        <v>415.33333333333331</v>
      </c>
      <c r="AA743" s="16">
        <f t="shared" si="35"/>
        <v>465.1733333333334</v>
      </c>
    </row>
    <row r="744" spans="2:27" ht="20.25" x14ac:dyDescent="0.3">
      <c r="B744" s="43" t="s">
        <v>807</v>
      </c>
      <c r="C744" s="14" t="s">
        <v>4521</v>
      </c>
      <c r="D744" s="14" t="s">
        <v>4532</v>
      </c>
      <c r="E744" s="14" t="s">
        <v>7584</v>
      </c>
      <c r="F744" s="14" t="s">
        <v>7585</v>
      </c>
      <c r="G744" s="14" t="s">
        <v>6246</v>
      </c>
      <c r="H744" s="44" t="s">
        <v>3466</v>
      </c>
      <c r="I744" s="45">
        <v>0</v>
      </c>
      <c r="J744" s="14">
        <v>150000000</v>
      </c>
      <c r="K744" s="14" t="s">
        <v>3458</v>
      </c>
      <c r="L744" s="46" t="s">
        <v>3471</v>
      </c>
      <c r="M744" s="14" t="s">
        <v>12072</v>
      </c>
      <c r="N744" s="14" t="s">
        <v>3833</v>
      </c>
      <c r="O744" s="14" t="s">
        <v>3486</v>
      </c>
      <c r="P744" s="14" t="s">
        <v>12071</v>
      </c>
      <c r="Q744" s="44" t="s">
        <v>8224</v>
      </c>
      <c r="R744" s="44" t="s">
        <v>8203</v>
      </c>
      <c r="S744" s="14">
        <v>100</v>
      </c>
      <c r="T744" s="5">
        <v>280</v>
      </c>
      <c r="U744" s="5">
        <f t="shared" si="33"/>
        <v>28000</v>
      </c>
      <c r="V744" s="47">
        <f t="shared" si="34"/>
        <v>31360.000000000004</v>
      </c>
      <c r="W744" s="48"/>
      <c r="X744" s="49">
        <v>2017</v>
      </c>
      <c r="Y744" s="50" t="s">
        <v>4944</v>
      </c>
      <c r="Z744" s="51">
        <f t="shared" si="35"/>
        <v>77.777777777777771</v>
      </c>
      <c r="AA744" s="16">
        <f t="shared" si="35"/>
        <v>87.111111111111114</v>
      </c>
    </row>
    <row r="745" spans="2:27" ht="20.25" x14ac:dyDescent="0.3">
      <c r="B745" s="43" t="s">
        <v>808</v>
      </c>
      <c r="C745" s="14" t="s">
        <v>4521</v>
      </c>
      <c r="D745" s="14" t="s">
        <v>4533</v>
      </c>
      <c r="E745" s="14" t="s">
        <v>7586</v>
      </c>
      <c r="F745" s="14" t="s">
        <v>7587</v>
      </c>
      <c r="G745" s="14" t="s">
        <v>6247</v>
      </c>
      <c r="H745" s="44" t="s">
        <v>3466</v>
      </c>
      <c r="I745" s="45">
        <v>0</v>
      </c>
      <c r="J745" s="14">
        <v>150000000</v>
      </c>
      <c r="K745" s="14" t="s">
        <v>3458</v>
      </c>
      <c r="L745" s="46" t="s">
        <v>3471</v>
      </c>
      <c r="M745" s="14" t="s">
        <v>12072</v>
      </c>
      <c r="N745" s="14" t="s">
        <v>3833</v>
      </c>
      <c r="O745" s="14" t="s">
        <v>3486</v>
      </c>
      <c r="P745" s="14" t="s">
        <v>12071</v>
      </c>
      <c r="Q745" s="44" t="s">
        <v>8224</v>
      </c>
      <c r="R745" s="44" t="s">
        <v>8203</v>
      </c>
      <c r="S745" s="14">
        <v>12</v>
      </c>
      <c r="T745" s="5">
        <v>8200</v>
      </c>
      <c r="U745" s="5">
        <f t="shared" si="33"/>
        <v>98400</v>
      </c>
      <c r="V745" s="47">
        <f t="shared" si="34"/>
        <v>110208.00000000001</v>
      </c>
      <c r="W745" s="48"/>
      <c r="X745" s="49">
        <v>2017</v>
      </c>
      <c r="Y745" s="50" t="s">
        <v>4944</v>
      </c>
      <c r="Z745" s="51">
        <f t="shared" si="35"/>
        <v>273.33333333333331</v>
      </c>
      <c r="AA745" s="16">
        <f t="shared" si="35"/>
        <v>306.13333333333338</v>
      </c>
    </row>
    <row r="746" spans="2:27" ht="20.25" x14ac:dyDescent="0.3">
      <c r="B746" s="43" t="s">
        <v>809</v>
      </c>
      <c r="C746" s="14" t="s">
        <v>4521</v>
      </c>
      <c r="D746" s="14" t="s">
        <v>4533</v>
      </c>
      <c r="E746" s="14" t="s">
        <v>7586</v>
      </c>
      <c r="F746" s="14" t="s">
        <v>7587</v>
      </c>
      <c r="G746" s="14" t="s">
        <v>6248</v>
      </c>
      <c r="H746" s="44" t="s">
        <v>3466</v>
      </c>
      <c r="I746" s="45">
        <v>0</v>
      </c>
      <c r="J746" s="14">
        <v>150000000</v>
      </c>
      <c r="K746" s="14" t="s">
        <v>3458</v>
      </c>
      <c r="L746" s="46" t="s">
        <v>3471</v>
      </c>
      <c r="M746" s="14" t="s">
        <v>12072</v>
      </c>
      <c r="N746" s="14" t="s">
        <v>3833</v>
      </c>
      <c r="O746" s="14" t="s">
        <v>3486</v>
      </c>
      <c r="P746" s="14" t="s">
        <v>12071</v>
      </c>
      <c r="Q746" s="44" t="s">
        <v>8224</v>
      </c>
      <c r="R746" s="44" t="s">
        <v>8203</v>
      </c>
      <c r="S746" s="14">
        <v>12</v>
      </c>
      <c r="T746" s="5">
        <v>9800</v>
      </c>
      <c r="U746" s="5">
        <f t="shared" si="33"/>
        <v>117600</v>
      </c>
      <c r="V746" s="47">
        <f t="shared" si="34"/>
        <v>131712</v>
      </c>
      <c r="W746" s="48"/>
      <c r="X746" s="49">
        <v>2017</v>
      </c>
      <c r="Y746" s="50" t="s">
        <v>4944</v>
      </c>
      <c r="Z746" s="51">
        <f t="shared" si="35"/>
        <v>326.66666666666669</v>
      </c>
      <c r="AA746" s="16">
        <f t="shared" si="35"/>
        <v>365.86666666666667</v>
      </c>
    </row>
    <row r="747" spans="2:27" ht="20.25" x14ac:dyDescent="0.3">
      <c r="B747" s="43" t="s">
        <v>810</v>
      </c>
      <c r="C747" s="14" t="s">
        <v>4521</v>
      </c>
      <c r="D747" s="14" t="s">
        <v>4533</v>
      </c>
      <c r="E747" s="14" t="s">
        <v>7586</v>
      </c>
      <c r="F747" s="14" t="s">
        <v>7587</v>
      </c>
      <c r="G747" s="14" t="s">
        <v>6249</v>
      </c>
      <c r="H747" s="44" t="s">
        <v>3466</v>
      </c>
      <c r="I747" s="45">
        <v>0</v>
      </c>
      <c r="J747" s="14">
        <v>150000000</v>
      </c>
      <c r="K747" s="14" t="s">
        <v>3458</v>
      </c>
      <c r="L747" s="46" t="s">
        <v>3471</v>
      </c>
      <c r="M747" s="14" t="s">
        <v>12072</v>
      </c>
      <c r="N747" s="14" t="s">
        <v>3833</v>
      </c>
      <c r="O747" s="14" t="s">
        <v>3486</v>
      </c>
      <c r="P747" s="14" t="s">
        <v>12071</v>
      </c>
      <c r="Q747" s="44" t="s">
        <v>8224</v>
      </c>
      <c r="R747" s="44" t="s">
        <v>8203</v>
      </c>
      <c r="S747" s="14">
        <v>10</v>
      </c>
      <c r="T747" s="5">
        <v>1750</v>
      </c>
      <c r="U747" s="5">
        <f t="shared" si="33"/>
        <v>17500</v>
      </c>
      <c r="V747" s="47">
        <f t="shared" si="34"/>
        <v>19600.000000000004</v>
      </c>
      <c r="W747" s="48"/>
      <c r="X747" s="49">
        <v>2017</v>
      </c>
      <c r="Y747" s="50" t="s">
        <v>4944</v>
      </c>
      <c r="Z747" s="51">
        <f t="shared" si="35"/>
        <v>48.611111111111114</v>
      </c>
      <c r="AA747" s="16">
        <f t="shared" si="35"/>
        <v>54.444444444444457</v>
      </c>
    </row>
    <row r="748" spans="2:27" ht="20.25" x14ac:dyDescent="0.3">
      <c r="B748" s="43" t="s">
        <v>811</v>
      </c>
      <c r="C748" s="14" t="s">
        <v>4521</v>
      </c>
      <c r="D748" s="14" t="s">
        <v>4533</v>
      </c>
      <c r="E748" s="14" t="s">
        <v>7586</v>
      </c>
      <c r="F748" s="14" t="s">
        <v>7587</v>
      </c>
      <c r="G748" s="14" t="s">
        <v>6250</v>
      </c>
      <c r="H748" s="44" t="s">
        <v>3466</v>
      </c>
      <c r="I748" s="45">
        <v>0</v>
      </c>
      <c r="J748" s="14">
        <v>150000000</v>
      </c>
      <c r="K748" s="14" t="s">
        <v>3458</v>
      </c>
      <c r="L748" s="46" t="s">
        <v>3471</v>
      </c>
      <c r="M748" s="14" t="s">
        <v>12072</v>
      </c>
      <c r="N748" s="14" t="s">
        <v>3833</v>
      </c>
      <c r="O748" s="14" t="s">
        <v>3486</v>
      </c>
      <c r="P748" s="14" t="s">
        <v>12071</v>
      </c>
      <c r="Q748" s="44" t="s">
        <v>8224</v>
      </c>
      <c r="R748" s="44" t="s">
        <v>8203</v>
      </c>
      <c r="S748" s="14">
        <v>10</v>
      </c>
      <c r="T748" s="5">
        <v>1750</v>
      </c>
      <c r="U748" s="5">
        <f t="shared" si="33"/>
        <v>17500</v>
      </c>
      <c r="V748" s="47">
        <f t="shared" si="34"/>
        <v>19600.000000000004</v>
      </c>
      <c r="W748" s="48"/>
      <c r="X748" s="49">
        <v>2017</v>
      </c>
      <c r="Y748" s="50" t="s">
        <v>4944</v>
      </c>
      <c r="Z748" s="51">
        <f t="shared" si="35"/>
        <v>48.611111111111114</v>
      </c>
      <c r="AA748" s="16">
        <f t="shared" si="35"/>
        <v>54.444444444444457</v>
      </c>
    </row>
    <row r="749" spans="2:27" ht="20.25" x14ac:dyDescent="0.3">
      <c r="B749" s="43" t="s">
        <v>812</v>
      </c>
      <c r="C749" s="14" t="s">
        <v>4521</v>
      </c>
      <c r="D749" s="14" t="s">
        <v>4534</v>
      </c>
      <c r="E749" s="14" t="s">
        <v>4515</v>
      </c>
      <c r="F749" s="14" t="s">
        <v>7588</v>
      </c>
      <c r="G749" s="14" t="s">
        <v>6251</v>
      </c>
      <c r="H749" s="44" t="s">
        <v>3466</v>
      </c>
      <c r="I749" s="45">
        <v>0</v>
      </c>
      <c r="J749" s="14">
        <v>150000000</v>
      </c>
      <c r="K749" s="14" t="s">
        <v>3458</v>
      </c>
      <c r="L749" s="46" t="s">
        <v>3471</v>
      </c>
      <c r="M749" s="14" t="s">
        <v>12072</v>
      </c>
      <c r="N749" s="14" t="s">
        <v>3833</v>
      </c>
      <c r="O749" s="14" t="s">
        <v>3486</v>
      </c>
      <c r="P749" s="14" t="s">
        <v>12071</v>
      </c>
      <c r="Q749" s="44" t="s">
        <v>8224</v>
      </c>
      <c r="R749" s="44" t="s">
        <v>8203</v>
      </c>
      <c r="S749" s="14">
        <v>8</v>
      </c>
      <c r="T749" s="5">
        <v>27100</v>
      </c>
      <c r="U749" s="5">
        <f t="shared" si="33"/>
        <v>216800</v>
      </c>
      <c r="V749" s="47">
        <f t="shared" si="34"/>
        <v>242816.00000000003</v>
      </c>
      <c r="W749" s="48"/>
      <c r="X749" s="49">
        <v>2017</v>
      </c>
      <c r="Y749" s="50" t="s">
        <v>4944</v>
      </c>
      <c r="Z749" s="51">
        <f t="shared" si="35"/>
        <v>602.22222222222217</v>
      </c>
      <c r="AA749" s="16">
        <f t="shared" si="35"/>
        <v>674.48888888888894</v>
      </c>
    </row>
    <row r="750" spans="2:27" ht="20.25" x14ac:dyDescent="0.3">
      <c r="B750" s="43" t="s">
        <v>813</v>
      </c>
      <c r="C750" s="14" t="s">
        <v>4521</v>
      </c>
      <c r="D750" s="14" t="s">
        <v>4535</v>
      </c>
      <c r="E750" s="14" t="s">
        <v>7589</v>
      </c>
      <c r="F750" s="14" t="s">
        <v>7590</v>
      </c>
      <c r="G750" s="14" t="s">
        <v>6252</v>
      </c>
      <c r="H750" s="44" t="s">
        <v>3466</v>
      </c>
      <c r="I750" s="45">
        <v>0</v>
      </c>
      <c r="J750" s="14">
        <v>150000000</v>
      </c>
      <c r="K750" s="14" t="s">
        <v>3458</v>
      </c>
      <c r="L750" s="46" t="s">
        <v>3471</v>
      </c>
      <c r="M750" s="14" t="s">
        <v>12072</v>
      </c>
      <c r="N750" s="14" t="s">
        <v>3833</v>
      </c>
      <c r="O750" s="14" t="s">
        <v>3486</v>
      </c>
      <c r="P750" s="14" t="s">
        <v>12071</v>
      </c>
      <c r="Q750" s="44" t="s">
        <v>8224</v>
      </c>
      <c r="R750" s="44" t="s">
        <v>8203</v>
      </c>
      <c r="S750" s="14">
        <v>18</v>
      </c>
      <c r="T750" s="5">
        <v>4918</v>
      </c>
      <c r="U750" s="5">
        <f t="shared" si="33"/>
        <v>88524</v>
      </c>
      <c r="V750" s="47">
        <f t="shared" si="34"/>
        <v>99146.880000000005</v>
      </c>
      <c r="W750" s="48"/>
      <c r="X750" s="49">
        <v>2017</v>
      </c>
      <c r="Y750" s="50" t="s">
        <v>4944</v>
      </c>
      <c r="Z750" s="51">
        <f t="shared" si="35"/>
        <v>245.9</v>
      </c>
      <c r="AA750" s="16">
        <f t="shared" si="35"/>
        <v>275.40800000000002</v>
      </c>
    </row>
    <row r="751" spans="2:27" ht="20.25" x14ac:dyDescent="0.3">
      <c r="B751" s="43" t="s">
        <v>814</v>
      </c>
      <c r="C751" s="14" t="s">
        <v>4521</v>
      </c>
      <c r="D751" s="14" t="s">
        <v>4535</v>
      </c>
      <c r="E751" s="14" t="s">
        <v>7589</v>
      </c>
      <c r="F751" s="14" t="s">
        <v>7590</v>
      </c>
      <c r="G751" s="14" t="s">
        <v>6253</v>
      </c>
      <c r="H751" s="44" t="s">
        <v>3466</v>
      </c>
      <c r="I751" s="45">
        <v>0</v>
      </c>
      <c r="J751" s="14">
        <v>150000000</v>
      </c>
      <c r="K751" s="14" t="s">
        <v>3458</v>
      </c>
      <c r="L751" s="46" t="s">
        <v>3471</v>
      </c>
      <c r="M751" s="14" t="s">
        <v>12072</v>
      </c>
      <c r="N751" s="14" t="s">
        <v>3833</v>
      </c>
      <c r="O751" s="14" t="s">
        <v>3486</v>
      </c>
      <c r="P751" s="14" t="s">
        <v>12071</v>
      </c>
      <c r="Q751" s="44" t="s">
        <v>8224</v>
      </c>
      <c r="R751" s="44" t="s">
        <v>8203</v>
      </c>
      <c r="S751" s="14">
        <v>9</v>
      </c>
      <c r="T751" s="5">
        <v>10761</v>
      </c>
      <c r="U751" s="5">
        <f t="shared" si="33"/>
        <v>96849</v>
      </c>
      <c r="V751" s="47">
        <f t="shared" si="34"/>
        <v>108470.88</v>
      </c>
      <c r="W751" s="48"/>
      <c r="X751" s="49">
        <v>2017</v>
      </c>
      <c r="Y751" s="50" t="s">
        <v>4944</v>
      </c>
      <c r="Z751" s="51">
        <f t="shared" si="35"/>
        <v>269.02499999999998</v>
      </c>
      <c r="AA751" s="16">
        <f t="shared" si="35"/>
        <v>301.30799999999999</v>
      </c>
    </row>
    <row r="752" spans="2:27" ht="20.25" x14ac:dyDescent="0.3">
      <c r="B752" s="43" t="s">
        <v>815</v>
      </c>
      <c r="C752" s="14" t="s">
        <v>4521</v>
      </c>
      <c r="D752" s="14" t="s">
        <v>4535</v>
      </c>
      <c r="E752" s="14" t="s">
        <v>7589</v>
      </c>
      <c r="F752" s="14" t="s">
        <v>7590</v>
      </c>
      <c r="G752" s="14" t="s">
        <v>6254</v>
      </c>
      <c r="H752" s="44" t="s">
        <v>3466</v>
      </c>
      <c r="I752" s="45">
        <v>0</v>
      </c>
      <c r="J752" s="14">
        <v>150000000</v>
      </c>
      <c r="K752" s="14" t="s">
        <v>3458</v>
      </c>
      <c r="L752" s="46" t="s">
        <v>3471</v>
      </c>
      <c r="M752" s="14" t="s">
        <v>12072</v>
      </c>
      <c r="N752" s="14" t="s">
        <v>3833</v>
      </c>
      <c r="O752" s="14" t="s">
        <v>3486</v>
      </c>
      <c r="P752" s="14" t="s">
        <v>12071</v>
      </c>
      <c r="Q752" s="44" t="s">
        <v>8224</v>
      </c>
      <c r="R752" s="44" t="s">
        <v>8203</v>
      </c>
      <c r="S752" s="14">
        <v>9</v>
      </c>
      <c r="T752" s="5">
        <v>10761</v>
      </c>
      <c r="U752" s="5">
        <f t="shared" si="33"/>
        <v>96849</v>
      </c>
      <c r="V752" s="47">
        <f t="shared" si="34"/>
        <v>108470.88</v>
      </c>
      <c r="W752" s="48"/>
      <c r="X752" s="49">
        <v>2017</v>
      </c>
      <c r="Y752" s="50" t="s">
        <v>4944</v>
      </c>
      <c r="Z752" s="51">
        <f t="shared" si="35"/>
        <v>269.02499999999998</v>
      </c>
      <c r="AA752" s="16">
        <f t="shared" si="35"/>
        <v>301.30799999999999</v>
      </c>
    </row>
    <row r="753" spans="2:27" ht="20.25" x14ac:dyDescent="0.3">
      <c r="B753" s="43" t="s">
        <v>816</v>
      </c>
      <c r="C753" s="14" t="s">
        <v>4521</v>
      </c>
      <c r="D753" s="14" t="s">
        <v>4535</v>
      </c>
      <c r="E753" s="14" t="s">
        <v>7589</v>
      </c>
      <c r="F753" s="14" t="s">
        <v>7590</v>
      </c>
      <c r="G753" s="14" t="s">
        <v>6255</v>
      </c>
      <c r="H753" s="44" t="s">
        <v>3466</v>
      </c>
      <c r="I753" s="45">
        <v>0</v>
      </c>
      <c r="J753" s="14">
        <v>150000000</v>
      </c>
      <c r="K753" s="14" t="s">
        <v>3458</v>
      </c>
      <c r="L753" s="46" t="s">
        <v>3471</v>
      </c>
      <c r="M753" s="14" t="s">
        <v>12072</v>
      </c>
      <c r="N753" s="14" t="s">
        <v>3833</v>
      </c>
      <c r="O753" s="14" t="s">
        <v>3486</v>
      </c>
      <c r="P753" s="14" t="s">
        <v>12071</v>
      </c>
      <c r="Q753" s="44" t="s">
        <v>8224</v>
      </c>
      <c r="R753" s="44" t="s">
        <v>8203</v>
      </c>
      <c r="S753" s="14">
        <v>9</v>
      </c>
      <c r="T753" s="5">
        <v>8916</v>
      </c>
      <c r="U753" s="5">
        <f t="shared" si="33"/>
        <v>80244</v>
      </c>
      <c r="V753" s="47">
        <f t="shared" si="34"/>
        <v>89873.280000000013</v>
      </c>
      <c r="W753" s="48"/>
      <c r="X753" s="49">
        <v>2017</v>
      </c>
      <c r="Y753" s="50" t="s">
        <v>4944</v>
      </c>
      <c r="Z753" s="51">
        <f t="shared" si="35"/>
        <v>222.9</v>
      </c>
      <c r="AA753" s="16">
        <f t="shared" si="35"/>
        <v>249.64800000000002</v>
      </c>
    </row>
    <row r="754" spans="2:27" ht="20.25" x14ac:dyDescent="0.3">
      <c r="B754" s="43" t="s">
        <v>817</v>
      </c>
      <c r="C754" s="14" t="s">
        <v>4521</v>
      </c>
      <c r="D754" s="14" t="s">
        <v>4535</v>
      </c>
      <c r="E754" s="14" t="s">
        <v>7589</v>
      </c>
      <c r="F754" s="14" t="s">
        <v>7590</v>
      </c>
      <c r="G754" s="14" t="s">
        <v>6256</v>
      </c>
      <c r="H754" s="44" t="s">
        <v>3466</v>
      </c>
      <c r="I754" s="45">
        <v>0</v>
      </c>
      <c r="J754" s="14">
        <v>150000000</v>
      </c>
      <c r="K754" s="14" t="s">
        <v>3458</v>
      </c>
      <c r="L754" s="46" t="s">
        <v>3471</v>
      </c>
      <c r="M754" s="14" t="s">
        <v>12072</v>
      </c>
      <c r="N754" s="14" t="s">
        <v>3833</v>
      </c>
      <c r="O754" s="14" t="s">
        <v>3486</v>
      </c>
      <c r="P754" s="14" t="s">
        <v>12071</v>
      </c>
      <c r="Q754" s="44" t="s">
        <v>8224</v>
      </c>
      <c r="R754" s="44" t="s">
        <v>8203</v>
      </c>
      <c r="S754" s="14">
        <v>9</v>
      </c>
      <c r="T754" s="5">
        <v>10761</v>
      </c>
      <c r="U754" s="5">
        <f t="shared" si="33"/>
        <v>96849</v>
      </c>
      <c r="V754" s="47">
        <f t="shared" si="34"/>
        <v>108470.88</v>
      </c>
      <c r="W754" s="48"/>
      <c r="X754" s="49">
        <v>2017</v>
      </c>
      <c r="Y754" s="50" t="s">
        <v>4944</v>
      </c>
      <c r="Z754" s="51">
        <f t="shared" si="35"/>
        <v>269.02499999999998</v>
      </c>
      <c r="AA754" s="16">
        <f t="shared" si="35"/>
        <v>301.30799999999999</v>
      </c>
    </row>
    <row r="755" spans="2:27" ht="20.25" x14ac:dyDescent="0.3">
      <c r="B755" s="43" t="s">
        <v>818</v>
      </c>
      <c r="C755" s="14" t="s">
        <v>4521</v>
      </c>
      <c r="D755" s="14" t="s">
        <v>4536</v>
      </c>
      <c r="E755" s="14" t="s">
        <v>7591</v>
      </c>
      <c r="F755" s="14" t="s">
        <v>7592</v>
      </c>
      <c r="G755" s="14" t="s">
        <v>6257</v>
      </c>
      <c r="H755" s="44" t="s">
        <v>3466</v>
      </c>
      <c r="I755" s="45">
        <v>0</v>
      </c>
      <c r="J755" s="14">
        <v>150000000</v>
      </c>
      <c r="K755" s="14" t="s">
        <v>3458</v>
      </c>
      <c r="L755" s="46" t="s">
        <v>3471</v>
      </c>
      <c r="M755" s="14" t="s">
        <v>12072</v>
      </c>
      <c r="N755" s="14" t="s">
        <v>3833</v>
      </c>
      <c r="O755" s="14" t="s">
        <v>3486</v>
      </c>
      <c r="P755" s="14" t="s">
        <v>12071</v>
      </c>
      <c r="Q755" s="44" t="s">
        <v>8224</v>
      </c>
      <c r="R755" s="44" t="s">
        <v>8203</v>
      </c>
      <c r="S755" s="14">
        <v>20</v>
      </c>
      <c r="T755" s="5">
        <v>17810</v>
      </c>
      <c r="U755" s="5">
        <f t="shared" si="33"/>
        <v>356200</v>
      </c>
      <c r="V755" s="47">
        <f t="shared" si="34"/>
        <v>398944.00000000006</v>
      </c>
      <c r="W755" s="48"/>
      <c r="X755" s="49">
        <v>2017</v>
      </c>
      <c r="Y755" s="50" t="s">
        <v>4944</v>
      </c>
      <c r="Z755" s="51">
        <f t="shared" si="35"/>
        <v>989.44444444444446</v>
      </c>
      <c r="AA755" s="16">
        <f t="shared" si="35"/>
        <v>1108.1777777777779</v>
      </c>
    </row>
    <row r="756" spans="2:27" ht="20.25" x14ac:dyDescent="0.3">
      <c r="B756" s="43" t="s">
        <v>819</v>
      </c>
      <c r="C756" s="14" t="s">
        <v>4521</v>
      </c>
      <c r="D756" s="14" t="s">
        <v>4537</v>
      </c>
      <c r="E756" s="14" t="s">
        <v>7591</v>
      </c>
      <c r="F756" s="14" t="s">
        <v>7593</v>
      </c>
      <c r="G756" s="14" t="s">
        <v>6258</v>
      </c>
      <c r="H756" s="44" t="s">
        <v>3466</v>
      </c>
      <c r="I756" s="45">
        <v>0</v>
      </c>
      <c r="J756" s="14">
        <v>150000000</v>
      </c>
      <c r="K756" s="14" t="s">
        <v>3458</v>
      </c>
      <c r="L756" s="46" t="s">
        <v>3471</v>
      </c>
      <c r="M756" s="14" t="s">
        <v>12072</v>
      </c>
      <c r="N756" s="14" t="s">
        <v>3833</v>
      </c>
      <c r="O756" s="14" t="s">
        <v>3486</v>
      </c>
      <c r="P756" s="14" t="s">
        <v>12071</v>
      </c>
      <c r="Q756" s="44" t="s">
        <v>8224</v>
      </c>
      <c r="R756" s="44" t="s">
        <v>8203</v>
      </c>
      <c r="S756" s="14">
        <v>10</v>
      </c>
      <c r="T756" s="5">
        <v>17810</v>
      </c>
      <c r="U756" s="5">
        <f t="shared" si="33"/>
        <v>178100</v>
      </c>
      <c r="V756" s="47">
        <f t="shared" si="34"/>
        <v>199472.00000000003</v>
      </c>
      <c r="W756" s="48"/>
      <c r="X756" s="49">
        <v>2017</v>
      </c>
      <c r="Y756" s="50" t="s">
        <v>4944</v>
      </c>
      <c r="Z756" s="51">
        <f t="shared" si="35"/>
        <v>494.72222222222223</v>
      </c>
      <c r="AA756" s="16">
        <f t="shared" si="35"/>
        <v>554.08888888888896</v>
      </c>
    </row>
    <row r="757" spans="2:27" ht="20.25" x14ac:dyDescent="0.3">
      <c r="B757" s="43" t="s">
        <v>820</v>
      </c>
      <c r="C757" s="14" t="s">
        <v>4521</v>
      </c>
      <c r="D757" s="14" t="s">
        <v>4538</v>
      </c>
      <c r="E757" s="14" t="s">
        <v>7594</v>
      </c>
      <c r="F757" s="14" t="s">
        <v>7595</v>
      </c>
      <c r="G757" s="14" t="s">
        <v>6259</v>
      </c>
      <c r="H757" s="44" t="s">
        <v>3466</v>
      </c>
      <c r="I757" s="45">
        <v>0</v>
      </c>
      <c r="J757" s="14">
        <v>150000000</v>
      </c>
      <c r="K757" s="14" t="s">
        <v>3458</v>
      </c>
      <c r="L757" s="46" t="s">
        <v>3471</v>
      </c>
      <c r="M757" s="14" t="s">
        <v>12072</v>
      </c>
      <c r="N757" s="14" t="s">
        <v>3833</v>
      </c>
      <c r="O757" s="14" t="s">
        <v>3486</v>
      </c>
      <c r="P757" s="14" t="s">
        <v>12071</v>
      </c>
      <c r="Q757" s="44" t="s">
        <v>8224</v>
      </c>
      <c r="R757" s="44" t="s">
        <v>8203</v>
      </c>
      <c r="S757" s="14">
        <v>100</v>
      </c>
      <c r="T757" s="5">
        <v>555</v>
      </c>
      <c r="U757" s="5">
        <f t="shared" si="33"/>
        <v>55500</v>
      </c>
      <c r="V757" s="47">
        <f t="shared" si="34"/>
        <v>62160.000000000007</v>
      </c>
      <c r="W757" s="48"/>
      <c r="X757" s="49">
        <v>2017</v>
      </c>
      <c r="Y757" s="50" t="s">
        <v>4944</v>
      </c>
      <c r="Z757" s="51">
        <f t="shared" si="35"/>
        <v>154.16666666666666</v>
      </c>
      <c r="AA757" s="16">
        <f t="shared" si="35"/>
        <v>172.66666666666669</v>
      </c>
    </row>
    <row r="758" spans="2:27" ht="20.25" x14ac:dyDescent="0.3">
      <c r="B758" s="43" t="s">
        <v>821</v>
      </c>
      <c r="C758" s="14" t="s">
        <v>4521</v>
      </c>
      <c r="D758" s="14" t="s">
        <v>4539</v>
      </c>
      <c r="E758" s="14" t="s">
        <v>7596</v>
      </c>
      <c r="F758" s="14" t="s">
        <v>7597</v>
      </c>
      <c r="G758" s="14" t="s">
        <v>6260</v>
      </c>
      <c r="H758" s="44" t="s">
        <v>3466</v>
      </c>
      <c r="I758" s="45">
        <v>0</v>
      </c>
      <c r="J758" s="14">
        <v>150000000</v>
      </c>
      <c r="K758" s="14" t="s">
        <v>3458</v>
      </c>
      <c r="L758" s="46" t="s">
        <v>3471</v>
      </c>
      <c r="M758" s="14" t="s">
        <v>12072</v>
      </c>
      <c r="N758" s="14" t="s">
        <v>3833</v>
      </c>
      <c r="O758" s="14" t="s">
        <v>3486</v>
      </c>
      <c r="P758" s="14" t="s">
        <v>12071</v>
      </c>
      <c r="Q758" s="44" t="s">
        <v>8224</v>
      </c>
      <c r="R758" s="44" t="s">
        <v>8203</v>
      </c>
      <c r="S758" s="14">
        <v>4</v>
      </c>
      <c r="T758" s="5">
        <v>4450</v>
      </c>
      <c r="U758" s="5">
        <f t="shared" si="33"/>
        <v>17800</v>
      </c>
      <c r="V758" s="47">
        <f t="shared" si="34"/>
        <v>19936.000000000004</v>
      </c>
      <c r="W758" s="48"/>
      <c r="X758" s="49">
        <v>2017</v>
      </c>
      <c r="Y758" s="50" t="s">
        <v>4944</v>
      </c>
      <c r="Z758" s="51">
        <f t="shared" si="35"/>
        <v>49.444444444444443</v>
      </c>
      <c r="AA758" s="16">
        <f t="shared" si="35"/>
        <v>55.377777777777787</v>
      </c>
    </row>
    <row r="759" spans="2:27" ht="20.25" x14ac:dyDescent="0.3">
      <c r="B759" s="43" t="s">
        <v>822</v>
      </c>
      <c r="C759" s="14" t="s">
        <v>4521</v>
      </c>
      <c r="D759" s="14" t="s">
        <v>4540</v>
      </c>
      <c r="E759" s="14" t="s">
        <v>7596</v>
      </c>
      <c r="F759" s="14" t="s">
        <v>7598</v>
      </c>
      <c r="G759" s="14" t="s">
        <v>6261</v>
      </c>
      <c r="H759" s="44" t="s">
        <v>3466</v>
      </c>
      <c r="I759" s="45">
        <v>0</v>
      </c>
      <c r="J759" s="14">
        <v>150000000</v>
      </c>
      <c r="K759" s="14" t="s">
        <v>3458</v>
      </c>
      <c r="L759" s="46" t="s">
        <v>3471</v>
      </c>
      <c r="M759" s="14" t="s">
        <v>12072</v>
      </c>
      <c r="N759" s="14" t="s">
        <v>3833</v>
      </c>
      <c r="O759" s="14" t="s">
        <v>3486</v>
      </c>
      <c r="P759" s="14" t="s">
        <v>12071</v>
      </c>
      <c r="Q759" s="44" t="s">
        <v>8224</v>
      </c>
      <c r="R759" s="44" t="s">
        <v>8203</v>
      </c>
      <c r="S759" s="14">
        <v>6</v>
      </c>
      <c r="T759" s="5">
        <v>4100</v>
      </c>
      <c r="U759" s="5">
        <f t="shared" si="33"/>
        <v>24600</v>
      </c>
      <c r="V759" s="47">
        <f t="shared" si="34"/>
        <v>27552.000000000004</v>
      </c>
      <c r="W759" s="48"/>
      <c r="X759" s="49">
        <v>2017</v>
      </c>
      <c r="Y759" s="50" t="s">
        <v>4944</v>
      </c>
      <c r="Z759" s="51">
        <f t="shared" si="35"/>
        <v>68.333333333333329</v>
      </c>
      <c r="AA759" s="16">
        <f t="shared" si="35"/>
        <v>76.533333333333346</v>
      </c>
    </row>
    <row r="760" spans="2:27" ht="20.25" x14ac:dyDescent="0.3">
      <c r="B760" s="43" t="s">
        <v>823</v>
      </c>
      <c r="C760" s="14" t="s">
        <v>4521</v>
      </c>
      <c r="D760" s="14" t="s">
        <v>4541</v>
      </c>
      <c r="E760" s="14" t="s">
        <v>7596</v>
      </c>
      <c r="F760" s="14" t="s">
        <v>7599</v>
      </c>
      <c r="G760" s="14" t="s">
        <v>6262</v>
      </c>
      <c r="H760" s="44" t="s">
        <v>3466</v>
      </c>
      <c r="I760" s="45">
        <v>0</v>
      </c>
      <c r="J760" s="14">
        <v>150000000</v>
      </c>
      <c r="K760" s="14" t="s">
        <v>3458</v>
      </c>
      <c r="L760" s="46" t="s">
        <v>3471</v>
      </c>
      <c r="M760" s="14" t="s">
        <v>12072</v>
      </c>
      <c r="N760" s="14" t="s">
        <v>3833</v>
      </c>
      <c r="O760" s="14" t="s">
        <v>3486</v>
      </c>
      <c r="P760" s="14" t="s">
        <v>12071</v>
      </c>
      <c r="Q760" s="44" t="s">
        <v>8224</v>
      </c>
      <c r="R760" s="44" t="s">
        <v>8203</v>
      </c>
      <c r="S760" s="14">
        <v>6</v>
      </c>
      <c r="T760" s="5">
        <v>2800</v>
      </c>
      <c r="U760" s="5">
        <f t="shared" si="33"/>
        <v>16800</v>
      </c>
      <c r="V760" s="47">
        <f t="shared" si="34"/>
        <v>18816</v>
      </c>
      <c r="W760" s="48"/>
      <c r="X760" s="49">
        <v>2017</v>
      </c>
      <c r="Y760" s="50" t="s">
        <v>4944</v>
      </c>
      <c r="Z760" s="51">
        <f t="shared" si="35"/>
        <v>46.666666666666664</v>
      </c>
      <c r="AA760" s="16">
        <f t="shared" si="35"/>
        <v>52.266666666666666</v>
      </c>
    </row>
    <row r="761" spans="2:27" ht="20.25" x14ac:dyDescent="0.3">
      <c r="B761" s="43" t="s">
        <v>824</v>
      </c>
      <c r="C761" s="14" t="s">
        <v>4521</v>
      </c>
      <c r="D761" s="14" t="s">
        <v>4541</v>
      </c>
      <c r="E761" s="14" t="s">
        <v>7596</v>
      </c>
      <c r="F761" s="14" t="s">
        <v>7599</v>
      </c>
      <c r="G761" s="14" t="s">
        <v>6263</v>
      </c>
      <c r="H761" s="44" t="s">
        <v>3466</v>
      </c>
      <c r="I761" s="45">
        <v>0</v>
      </c>
      <c r="J761" s="14">
        <v>150000000</v>
      </c>
      <c r="K761" s="14" t="s">
        <v>3458</v>
      </c>
      <c r="L761" s="46" t="s">
        <v>3471</v>
      </c>
      <c r="M761" s="14" t="s">
        <v>12072</v>
      </c>
      <c r="N761" s="14" t="s">
        <v>3833</v>
      </c>
      <c r="O761" s="14" t="s">
        <v>3486</v>
      </c>
      <c r="P761" s="14" t="s">
        <v>12071</v>
      </c>
      <c r="Q761" s="44" t="s">
        <v>8224</v>
      </c>
      <c r="R761" s="44" t="s">
        <v>8203</v>
      </c>
      <c r="S761" s="14">
        <v>6</v>
      </c>
      <c r="T761" s="5">
        <v>3100</v>
      </c>
      <c r="U761" s="5">
        <f t="shared" si="33"/>
        <v>18600</v>
      </c>
      <c r="V761" s="47">
        <f t="shared" si="34"/>
        <v>20832.000000000004</v>
      </c>
      <c r="W761" s="48"/>
      <c r="X761" s="49">
        <v>2017</v>
      </c>
      <c r="Y761" s="50" t="s">
        <v>4944</v>
      </c>
      <c r="Z761" s="51">
        <f t="shared" si="35"/>
        <v>51.666666666666664</v>
      </c>
      <c r="AA761" s="16">
        <f t="shared" si="35"/>
        <v>57.866666666666674</v>
      </c>
    </row>
    <row r="762" spans="2:27" ht="20.25" x14ac:dyDescent="0.3">
      <c r="B762" s="43" t="s">
        <v>825</v>
      </c>
      <c r="C762" s="14" t="s">
        <v>4521</v>
      </c>
      <c r="D762" s="14" t="s">
        <v>4539</v>
      </c>
      <c r="E762" s="14" t="s">
        <v>7596</v>
      </c>
      <c r="F762" s="14" t="s">
        <v>7597</v>
      </c>
      <c r="G762" s="14" t="s">
        <v>6264</v>
      </c>
      <c r="H762" s="44" t="s">
        <v>3466</v>
      </c>
      <c r="I762" s="45">
        <v>0</v>
      </c>
      <c r="J762" s="14">
        <v>150000000</v>
      </c>
      <c r="K762" s="14" t="s">
        <v>3458</v>
      </c>
      <c r="L762" s="46" t="s">
        <v>3471</v>
      </c>
      <c r="M762" s="14" t="s">
        <v>12072</v>
      </c>
      <c r="N762" s="14" t="s">
        <v>3833</v>
      </c>
      <c r="O762" s="14" t="s">
        <v>3486</v>
      </c>
      <c r="P762" s="14" t="s">
        <v>12071</v>
      </c>
      <c r="Q762" s="44" t="s">
        <v>8224</v>
      </c>
      <c r="R762" s="44" t="s">
        <v>8203</v>
      </c>
      <c r="S762" s="14">
        <v>6</v>
      </c>
      <c r="T762" s="5">
        <v>7192</v>
      </c>
      <c r="U762" s="5">
        <f t="shared" si="33"/>
        <v>43152</v>
      </c>
      <c r="V762" s="47">
        <f t="shared" si="34"/>
        <v>48330.240000000005</v>
      </c>
      <c r="W762" s="48"/>
      <c r="X762" s="49">
        <v>2017</v>
      </c>
      <c r="Y762" s="50" t="s">
        <v>4944</v>
      </c>
      <c r="Z762" s="51">
        <f t="shared" si="35"/>
        <v>119.86666666666666</v>
      </c>
      <c r="AA762" s="16">
        <f t="shared" si="35"/>
        <v>134.25066666666669</v>
      </c>
    </row>
    <row r="763" spans="2:27" ht="20.25" x14ac:dyDescent="0.3">
      <c r="B763" s="43" t="s">
        <v>826</v>
      </c>
      <c r="C763" s="14" t="s">
        <v>4521</v>
      </c>
      <c r="D763" s="14" t="s">
        <v>4539</v>
      </c>
      <c r="E763" s="14" t="s">
        <v>7596</v>
      </c>
      <c r="F763" s="14" t="s">
        <v>7597</v>
      </c>
      <c r="G763" s="14" t="s">
        <v>6265</v>
      </c>
      <c r="H763" s="44" t="s">
        <v>3466</v>
      </c>
      <c r="I763" s="45">
        <v>0</v>
      </c>
      <c r="J763" s="14">
        <v>150000000</v>
      </c>
      <c r="K763" s="14" t="s">
        <v>3458</v>
      </c>
      <c r="L763" s="46" t="s">
        <v>3471</v>
      </c>
      <c r="M763" s="14" t="s">
        <v>12072</v>
      </c>
      <c r="N763" s="14" t="s">
        <v>3833</v>
      </c>
      <c r="O763" s="14" t="s">
        <v>3486</v>
      </c>
      <c r="P763" s="14" t="s">
        <v>12071</v>
      </c>
      <c r="Q763" s="44" t="s">
        <v>8224</v>
      </c>
      <c r="R763" s="44" t="s">
        <v>8203</v>
      </c>
      <c r="S763" s="14">
        <v>6</v>
      </c>
      <c r="T763" s="5">
        <v>8709</v>
      </c>
      <c r="U763" s="5">
        <f t="shared" si="33"/>
        <v>52254</v>
      </c>
      <c r="V763" s="47">
        <f t="shared" si="34"/>
        <v>58524.480000000003</v>
      </c>
      <c r="W763" s="48"/>
      <c r="X763" s="49">
        <v>2017</v>
      </c>
      <c r="Y763" s="50" t="s">
        <v>4944</v>
      </c>
      <c r="Z763" s="51">
        <f t="shared" si="35"/>
        <v>145.15</v>
      </c>
      <c r="AA763" s="16">
        <f t="shared" si="35"/>
        <v>162.56800000000001</v>
      </c>
    </row>
    <row r="764" spans="2:27" ht="20.25" x14ac:dyDescent="0.3">
      <c r="B764" s="43" t="s">
        <v>827</v>
      </c>
      <c r="C764" s="14" t="s">
        <v>4521</v>
      </c>
      <c r="D764" s="14" t="s">
        <v>4539</v>
      </c>
      <c r="E764" s="14" t="s">
        <v>7596</v>
      </c>
      <c r="F764" s="14" t="s">
        <v>7597</v>
      </c>
      <c r="G764" s="14" t="s">
        <v>6266</v>
      </c>
      <c r="H764" s="44" t="s">
        <v>3466</v>
      </c>
      <c r="I764" s="45">
        <v>0</v>
      </c>
      <c r="J764" s="14">
        <v>150000000</v>
      </c>
      <c r="K764" s="14" t="s">
        <v>3458</v>
      </c>
      <c r="L764" s="46" t="s">
        <v>3471</v>
      </c>
      <c r="M764" s="14" t="s">
        <v>12072</v>
      </c>
      <c r="N764" s="14" t="s">
        <v>3833</v>
      </c>
      <c r="O764" s="14" t="s">
        <v>3486</v>
      </c>
      <c r="P764" s="14" t="s">
        <v>12071</v>
      </c>
      <c r="Q764" s="44" t="s">
        <v>8224</v>
      </c>
      <c r="R764" s="44" t="s">
        <v>8203</v>
      </c>
      <c r="S764" s="14">
        <v>6</v>
      </c>
      <c r="T764" s="5">
        <v>9115</v>
      </c>
      <c r="U764" s="5">
        <f t="shared" si="33"/>
        <v>54690</v>
      </c>
      <c r="V764" s="47">
        <f t="shared" si="34"/>
        <v>61252.800000000003</v>
      </c>
      <c r="W764" s="48"/>
      <c r="X764" s="49">
        <v>2017</v>
      </c>
      <c r="Y764" s="50" t="s">
        <v>4944</v>
      </c>
      <c r="Z764" s="51">
        <f t="shared" si="35"/>
        <v>151.91666666666666</v>
      </c>
      <c r="AA764" s="16">
        <f t="shared" si="35"/>
        <v>170.14666666666668</v>
      </c>
    </row>
    <row r="765" spans="2:27" ht="20.25" x14ac:dyDescent="0.3">
      <c r="B765" s="43" t="s">
        <v>828</v>
      </c>
      <c r="C765" s="14" t="s">
        <v>4521</v>
      </c>
      <c r="D765" s="14" t="s">
        <v>4539</v>
      </c>
      <c r="E765" s="14" t="s">
        <v>7596</v>
      </c>
      <c r="F765" s="14" t="s">
        <v>7597</v>
      </c>
      <c r="G765" s="14" t="s">
        <v>6267</v>
      </c>
      <c r="H765" s="44" t="s">
        <v>3466</v>
      </c>
      <c r="I765" s="45">
        <v>0</v>
      </c>
      <c r="J765" s="14">
        <v>150000000</v>
      </c>
      <c r="K765" s="14" t="s">
        <v>3458</v>
      </c>
      <c r="L765" s="46" t="s">
        <v>3471</v>
      </c>
      <c r="M765" s="14" t="s">
        <v>12072</v>
      </c>
      <c r="N765" s="14" t="s">
        <v>3833</v>
      </c>
      <c r="O765" s="14" t="s">
        <v>3486</v>
      </c>
      <c r="P765" s="14" t="s">
        <v>12071</v>
      </c>
      <c r="Q765" s="44" t="s">
        <v>8224</v>
      </c>
      <c r="R765" s="44" t="s">
        <v>8203</v>
      </c>
      <c r="S765" s="14">
        <v>6</v>
      </c>
      <c r="T765" s="5">
        <v>9467</v>
      </c>
      <c r="U765" s="5">
        <f t="shared" si="33"/>
        <v>56802</v>
      </c>
      <c r="V765" s="47">
        <f t="shared" si="34"/>
        <v>63618.240000000005</v>
      </c>
      <c r="W765" s="48"/>
      <c r="X765" s="49">
        <v>2017</v>
      </c>
      <c r="Y765" s="50" t="s">
        <v>4944</v>
      </c>
      <c r="Z765" s="51">
        <f t="shared" si="35"/>
        <v>157.78333333333333</v>
      </c>
      <c r="AA765" s="16">
        <f t="shared" si="35"/>
        <v>176.71733333333336</v>
      </c>
    </row>
    <row r="766" spans="2:27" ht="20.25" x14ac:dyDescent="0.3">
      <c r="B766" s="43" t="s">
        <v>829</v>
      </c>
      <c r="C766" s="14" t="s">
        <v>4521</v>
      </c>
      <c r="D766" s="14" t="s">
        <v>4539</v>
      </c>
      <c r="E766" s="14" t="s">
        <v>7596</v>
      </c>
      <c r="F766" s="14" t="s">
        <v>7597</v>
      </c>
      <c r="G766" s="14" t="s">
        <v>6268</v>
      </c>
      <c r="H766" s="44" t="s">
        <v>3466</v>
      </c>
      <c r="I766" s="45">
        <v>0</v>
      </c>
      <c r="J766" s="14">
        <v>150000000</v>
      </c>
      <c r="K766" s="14" t="s">
        <v>3458</v>
      </c>
      <c r="L766" s="46" t="s">
        <v>3471</v>
      </c>
      <c r="M766" s="14" t="s">
        <v>12072</v>
      </c>
      <c r="N766" s="14" t="s">
        <v>3833</v>
      </c>
      <c r="O766" s="14" t="s">
        <v>3486</v>
      </c>
      <c r="P766" s="14" t="s">
        <v>12071</v>
      </c>
      <c r="Q766" s="44" t="s">
        <v>8224</v>
      </c>
      <c r="R766" s="44" t="s">
        <v>8203</v>
      </c>
      <c r="S766" s="14">
        <v>6</v>
      </c>
      <c r="T766" s="5">
        <v>10037</v>
      </c>
      <c r="U766" s="5">
        <f t="shared" si="33"/>
        <v>60222</v>
      </c>
      <c r="V766" s="47">
        <f t="shared" si="34"/>
        <v>67448.639999999999</v>
      </c>
      <c r="W766" s="48"/>
      <c r="X766" s="49">
        <v>2017</v>
      </c>
      <c r="Y766" s="50" t="s">
        <v>4944</v>
      </c>
      <c r="Z766" s="51">
        <f t="shared" si="35"/>
        <v>167.28333333333333</v>
      </c>
      <c r="AA766" s="16">
        <f t="shared" si="35"/>
        <v>187.35733333333334</v>
      </c>
    </row>
    <row r="767" spans="2:27" ht="20.25" x14ac:dyDescent="0.3">
      <c r="B767" s="43" t="s">
        <v>830</v>
      </c>
      <c r="C767" s="14" t="s">
        <v>4521</v>
      </c>
      <c r="D767" s="14" t="s">
        <v>4539</v>
      </c>
      <c r="E767" s="14" t="s">
        <v>7596</v>
      </c>
      <c r="F767" s="14" t="s">
        <v>7597</v>
      </c>
      <c r="G767" s="14" t="s">
        <v>6269</v>
      </c>
      <c r="H767" s="44" t="s">
        <v>3466</v>
      </c>
      <c r="I767" s="45">
        <v>0</v>
      </c>
      <c r="J767" s="14">
        <v>150000000</v>
      </c>
      <c r="K767" s="14" t="s">
        <v>3458</v>
      </c>
      <c r="L767" s="46" t="s">
        <v>3471</v>
      </c>
      <c r="M767" s="14" t="s">
        <v>12072</v>
      </c>
      <c r="N767" s="14" t="s">
        <v>3833</v>
      </c>
      <c r="O767" s="14" t="s">
        <v>3486</v>
      </c>
      <c r="P767" s="14" t="s">
        <v>12071</v>
      </c>
      <c r="Q767" s="44" t="s">
        <v>8224</v>
      </c>
      <c r="R767" s="44" t="s">
        <v>8203</v>
      </c>
      <c r="S767" s="14">
        <v>6</v>
      </c>
      <c r="T767" s="5">
        <v>10500</v>
      </c>
      <c r="U767" s="5">
        <f t="shared" si="33"/>
        <v>63000</v>
      </c>
      <c r="V767" s="47">
        <f t="shared" si="34"/>
        <v>70560</v>
      </c>
      <c r="W767" s="48"/>
      <c r="X767" s="49">
        <v>2017</v>
      </c>
      <c r="Y767" s="50" t="s">
        <v>4944</v>
      </c>
      <c r="Z767" s="51">
        <f t="shared" si="35"/>
        <v>175</v>
      </c>
      <c r="AA767" s="16">
        <f t="shared" si="35"/>
        <v>196</v>
      </c>
    </row>
    <row r="768" spans="2:27" ht="20.25" x14ac:dyDescent="0.3">
      <c r="B768" s="43" t="s">
        <v>831</v>
      </c>
      <c r="C768" s="14" t="s">
        <v>4521</v>
      </c>
      <c r="D768" s="14" t="s">
        <v>4539</v>
      </c>
      <c r="E768" s="14" t="s">
        <v>7596</v>
      </c>
      <c r="F768" s="14" t="s">
        <v>7597</v>
      </c>
      <c r="G768" s="14" t="s">
        <v>6270</v>
      </c>
      <c r="H768" s="44" t="s">
        <v>3466</v>
      </c>
      <c r="I768" s="45">
        <v>0</v>
      </c>
      <c r="J768" s="14">
        <v>150000000</v>
      </c>
      <c r="K768" s="14" t="s">
        <v>3458</v>
      </c>
      <c r="L768" s="46" t="s">
        <v>3471</v>
      </c>
      <c r="M768" s="14" t="s">
        <v>12072</v>
      </c>
      <c r="N768" s="14" t="s">
        <v>3833</v>
      </c>
      <c r="O768" s="14" t="s">
        <v>3486</v>
      </c>
      <c r="P768" s="14" t="s">
        <v>12071</v>
      </c>
      <c r="Q768" s="44" t="s">
        <v>8224</v>
      </c>
      <c r="R768" s="44" t="s">
        <v>8203</v>
      </c>
      <c r="S768" s="14">
        <v>6</v>
      </c>
      <c r="T768" s="5">
        <v>11000</v>
      </c>
      <c r="U768" s="5">
        <f t="shared" si="33"/>
        <v>66000</v>
      </c>
      <c r="V768" s="47">
        <f t="shared" si="34"/>
        <v>73920</v>
      </c>
      <c r="W768" s="48"/>
      <c r="X768" s="49">
        <v>2017</v>
      </c>
      <c r="Y768" s="50" t="s">
        <v>4944</v>
      </c>
      <c r="Z768" s="51">
        <f t="shared" si="35"/>
        <v>183.33333333333334</v>
      </c>
      <c r="AA768" s="16">
        <f t="shared" si="35"/>
        <v>205.33333333333334</v>
      </c>
    </row>
    <row r="769" spans="2:27" ht="20.25" x14ac:dyDescent="0.3">
      <c r="B769" s="43" t="s">
        <v>832</v>
      </c>
      <c r="C769" s="14" t="s">
        <v>4521</v>
      </c>
      <c r="D769" s="14" t="s">
        <v>4539</v>
      </c>
      <c r="E769" s="14" t="s">
        <v>7596</v>
      </c>
      <c r="F769" s="14" t="s">
        <v>7597</v>
      </c>
      <c r="G769" s="14" t="s">
        <v>6271</v>
      </c>
      <c r="H769" s="44" t="s">
        <v>3466</v>
      </c>
      <c r="I769" s="45">
        <v>0</v>
      </c>
      <c r="J769" s="14">
        <v>150000000</v>
      </c>
      <c r="K769" s="14" t="s">
        <v>3458</v>
      </c>
      <c r="L769" s="46" t="s">
        <v>3471</v>
      </c>
      <c r="M769" s="14" t="s">
        <v>12072</v>
      </c>
      <c r="N769" s="14" t="s">
        <v>3833</v>
      </c>
      <c r="O769" s="14" t="s">
        <v>3486</v>
      </c>
      <c r="P769" s="14" t="s">
        <v>12071</v>
      </c>
      <c r="Q769" s="44" t="s">
        <v>8224</v>
      </c>
      <c r="R769" s="44" t="s">
        <v>8203</v>
      </c>
      <c r="S769" s="14">
        <v>6</v>
      </c>
      <c r="T769" s="5">
        <v>11450</v>
      </c>
      <c r="U769" s="5">
        <f t="shared" si="33"/>
        <v>68700</v>
      </c>
      <c r="V769" s="47">
        <f t="shared" si="34"/>
        <v>76944.000000000015</v>
      </c>
      <c r="W769" s="48"/>
      <c r="X769" s="49">
        <v>2017</v>
      </c>
      <c r="Y769" s="50" t="s">
        <v>4944</v>
      </c>
      <c r="Z769" s="51">
        <f t="shared" si="35"/>
        <v>190.83333333333334</v>
      </c>
      <c r="AA769" s="16">
        <f t="shared" si="35"/>
        <v>213.73333333333338</v>
      </c>
    </row>
    <row r="770" spans="2:27" ht="20.25" x14ac:dyDescent="0.3">
      <c r="B770" s="43" t="s">
        <v>833</v>
      </c>
      <c r="C770" s="14" t="s">
        <v>4521</v>
      </c>
      <c r="D770" s="14" t="s">
        <v>4539</v>
      </c>
      <c r="E770" s="14" t="s">
        <v>7596</v>
      </c>
      <c r="F770" s="14" t="s">
        <v>7597</v>
      </c>
      <c r="G770" s="14" t="s">
        <v>6272</v>
      </c>
      <c r="H770" s="44" t="s">
        <v>3466</v>
      </c>
      <c r="I770" s="45">
        <v>0</v>
      </c>
      <c r="J770" s="14">
        <v>150000000</v>
      </c>
      <c r="K770" s="14" t="s">
        <v>3458</v>
      </c>
      <c r="L770" s="46" t="s">
        <v>3471</v>
      </c>
      <c r="M770" s="14" t="s">
        <v>12072</v>
      </c>
      <c r="N770" s="14" t="s">
        <v>3833</v>
      </c>
      <c r="O770" s="14" t="s">
        <v>3486</v>
      </c>
      <c r="P770" s="14" t="s">
        <v>12071</v>
      </c>
      <c r="Q770" s="44" t="s">
        <v>8224</v>
      </c>
      <c r="R770" s="44" t="s">
        <v>8203</v>
      </c>
      <c r="S770" s="14">
        <v>4</v>
      </c>
      <c r="T770" s="5">
        <v>11980</v>
      </c>
      <c r="U770" s="5">
        <f t="shared" si="33"/>
        <v>47920</v>
      </c>
      <c r="V770" s="47">
        <f t="shared" si="34"/>
        <v>53670.400000000009</v>
      </c>
      <c r="W770" s="48"/>
      <c r="X770" s="49">
        <v>2017</v>
      </c>
      <c r="Y770" s="50" t="s">
        <v>4944</v>
      </c>
      <c r="Z770" s="51">
        <f t="shared" si="35"/>
        <v>133.11111111111111</v>
      </c>
      <c r="AA770" s="16">
        <f t="shared" si="35"/>
        <v>149.08444444444447</v>
      </c>
    </row>
    <row r="771" spans="2:27" ht="20.25" x14ac:dyDescent="0.3">
      <c r="B771" s="43" t="s">
        <v>834</v>
      </c>
      <c r="C771" s="14" t="s">
        <v>4521</v>
      </c>
      <c r="D771" s="14" t="s">
        <v>4539</v>
      </c>
      <c r="E771" s="14" t="s">
        <v>7596</v>
      </c>
      <c r="F771" s="14" t="s">
        <v>7597</v>
      </c>
      <c r="G771" s="14" t="s">
        <v>6273</v>
      </c>
      <c r="H771" s="44" t="s">
        <v>3466</v>
      </c>
      <c r="I771" s="45">
        <v>0</v>
      </c>
      <c r="J771" s="14">
        <v>150000000</v>
      </c>
      <c r="K771" s="14" t="s">
        <v>3458</v>
      </c>
      <c r="L771" s="46" t="s">
        <v>3471</v>
      </c>
      <c r="M771" s="14" t="s">
        <v>12072</v>
      </c>
      <c r="N771" s="14" t="s">
        <v>3833</v>
      </c>
      <c r="O771" s="14" t="s">
        <v>3486</v>
      </c>
      <c r="P771" s="14" t="s">
        <v>12071</v>
      </c>
      <c r="Q771" s="44" t="s">
        <v>8224</v>
      </c>
      <c r="R771" s="44" t="s">
        <v>8203</v>
      </c>
      <c r="S771" s="14">
        <v>4</v>
      </c>
      <c r="T771" s="5">
        <v>12820</v>
      </c>
      <c r="U771" s="5">
        <f t="shared" ref="U771:U834" si="36">S771*T771</f>
        <v>51280</v>
      </c>
      <c r="V771" s="47">
        <f t="shared" ref="V771:V834" si="37">U771*1.12</f>
        <v>57433.600000000006</v>
      </c>
      <c r="W771" s="48"/>
      <c r="X771" s="49">
        <v>2017</v>
      </c>
      <c r="Y771" s="50" t="s">
        <v>4944</v>
      </c>
      <c r="Z771" s="51">
        <f t="shared" ref="Z771:AA834" si="38">U771/360</f>
        <v>142.44444444444446</v>
      </c>
      <c r="AA771" s="16">
        <f t="shared" si="38"/>
        <v>159.53777777777779</v>
      </c>
    </row>
    <row r="772" spans="2:27" ht="20.25" x14ac:dyDescent="0.3">
      <c r="B772" s="43" t="s">
        <v>835</v>
      </c>
      <c r="C772" s="14" t="s">
        <v>4521</v>
      </c>
      <c r="D772" s="14" t="s">
        <v>4539</v>
      </c>
      <c r="E772" s="14" t="s">
        <v>7596</v>
      </c>
      <c r="F772" s="14" t="s">
        <v>7597</v>
      </c>
      <c r="G772" s="14" t="s">
        <v>6274</v>
      </c>
      <c r="H772" s="44" t="s">
        <v>3466</v>
      </c>
      <c r="I772" s="45">
        <v>0</v>
      </c>
      <c r="J772" s="14">
        <v>150000000</v>
      </c>
      <c r="K772" s="14" t="s">
        <v>3458</v>
      </c>
      <c r="L772" s="46" t="s">
        <v>3471</v>
      </c>
      <c r="M772" s="14" t="s">
        <v>12072</v>
      </c>
      <c r="N772" s="14" t="s">
        <v>3833</v>
      </c>
      <c r="O772" s="14" t="s">
        <v>3486</v>
      </c>
      <c r="P772" s="14" t="s">
        <v>12071</v>
      </c>
      <c r="Q772" s="44" t="s">
        <v>8224</v>
      </c>
      <c r="R772" s="44" t="s">
        <v>8203</v>
      </c>
      <c r="S772" s="14">
        <v>4</v>
      </c>
      <c r="T772" s="5">
        <v>13450</v>
      </c>
      <c r="U772" s="5">
        <f t="shared" si="36"/>
        <v>53800</v>
      </c>
      <c r="V772" s="47">
        <f t="shared" si="37"/>
        <v>60256.000000000007</v>
      </c>
      <c r="W772" s="48"/>
      <c r="X772" s="49">
        <v>2017</v>
      </c>
      <c r="Y772" s="50" t="s">
        <v>4944</v>
      </c>
      <c r="Z772" s="51">
        <f t="shared" si="38"/>
        <v>149.44444444444446</v>
      </c>
      <c r="AA772" s="16">
        <f t="shared" si="38"/>
        <v>167.37777777777779</v>
      </c>
    </row>
    <row r="773" spans="2:27" ht="20.25" x14ac:dyDescent="0.3">
      <c r="B773" s="43" t="s">
        <v>836</v>
      </c>
      <c r="C773" s="14" t="s">
        <v>4521</v>
      </c>
      <c r="D773" s="14" t="s">
        <v>4542</v>
      </c>
      <c r="E773" s="14" t="s">
        <v>7596</v>
      </c>
      <c r="F773" s="14" t="s">
        <v>7600</v>
      </c>
      <c r="G773" s="14" t="s">
        <v>6275</v>
      </c>
      <c r="H773" s="44" t="s">
        <v>3466</v>
      </c>
      <c r="I773" s="45">
        <v>0</v>
      </c>
      <c r="J773" s="14">
        <v>150000000</v>
      </c>
      <c r="K773" s="14" t="s">
        <v>3458</v>
      </c>
      <c r="L773" s="46" t="s">
        <v>3471</v>
      </c>
      <c r="M773" s="14" t="s">
        <v>12072</v>
      </c>
      <c r="N773" s="14" t="s">
        <v>3833</v>
      </c>
      <c r="O773" s="14" t="s">
        <v>3486</v>
      </c>
      <c r="P773" s="14" t="s">
        <v>12071</v>
      </c>
      <c r="Q773" s="44" t="s">
        <v>8224</v>
      </c>
      <c r="R773" s="44" t="s">
        <v>8203</v>
      </c>
      <c r="S773" s="14">
        <v>6</v>
      </c>
      <c r="T773" s="5">
        <v>4660</v>
      </c>
      <c r="U773" s="5">
        <f t="shared" si="36"/>
        <v>27960</v>
      </c>
      <c r="V773" s="47">
        <f t="shared" si="37"/>
        <v>31315.200000000004</v>
      </c>
      <c r="W773" s="48"/>
      <c r="X773" s="49">
        <v>2017</v>
      </c>
      <c r="Y773" s="50" t="s">
        <v>4944</v>
      </c>
      <c r="Z773" s="51">
        <f t="shared" si="38"/>
        <v>77.666666666666671</v>
      </c>
      <c r="AA773" s="16">
        <f t="shared" si="38"/>
        <v>86.986666666666679</v>
      </c>
    </row>
    <row r="774" spans="2:27" ht="20.25" x14ac:dyDescent="0.3">
      <c r="B774" s="43" t="s">
        <v>837</v>
      </c>
      <c r="C774" s="14" t="s">
        <v>4521</v>
      </c>
      <c r="D774" s="14" t="s">
        <v>4542</v>
      </c>
      <c r="E774" s="14" t="s">
        <v>7596</v>
      </c>
      <c r="F774" s="14" t="s">
        <v>7600</v>
      </c>
      <c r="G774" s="14" t="s">
        <v>6276</v>
      </c>
      <c r="H774" s="44" t="s">
        <v>3466</v>
      </c>
      <c r="I774" s="45">
        <v>0</v>
      </c>
      <c r="J774" s="14">
        <v>150000000</v>
      </c>
      <c r="K774" s="14" t="s">
        <v>3458</v>
      </c>
      <c r="L774" s="46" t="s">
        <v>3471</v>
      </c>
      <c r="M774" s="14" t="s">
        <v>12072</v>
      </c>
      <c r="N774" s="14" t="s">
        <v>3833</v>
      </c>
      <c r="O774" s="14" t="s">
        <v>3486</v>
      </c>
      <c r="P774" s="14" t="s">
        <v>12071</v>
      </c>
      <c r="Q774" s="44" t="s">
        <v>8224</v>
      </c>
      <c r="R774" s="44" t="s">
        <v>8203</v>
      </c>
      <c r="S774" s="14">
        <v>6</v>
      </c>
      <c r="T774" s="5">
        <v>4660</v>
      </c>
      <c r="U774" s="5">
        <f t="shared" si="36"/>
        <v>27960</v>
      </c>
      <c r="V774" s="47">
        <f t="shared" si="37"/>
        <v>31315.200000000004</v>
      </c>
      <c r="W774" s="48"/>
      <c r="X774" s="49">
        <v>2017</v>
      </c>
      <c r="Y774" s="50" t="s">
        <v>4944</v>
      </c>
      <c r="Z774" s="51">
        <f t="shared" si="38"/>
        <v>77.666666666666671</v>
      </c>
      <c r="AA774" s="16">
        <f t="shared" si="38"/>
        <v>86.986666666666679</v>
      </c>
    </row>
    <row r="775" spans="2:27" ht="20.25" x14ac:dyDescent="0.3">
      <c r="B775" s="43" t="s">
        <v>838</v>
      </c>
      <c r="C775" s="14" t="s">
        <v>4521</v>
      </c>
      <c r="D775" s="14" t="s">
        <v>4539</v>
      </c>
      <c r="E775" s="14" t="s">
        <v>7596</v>
      </c>
      <c r="F775" s="14" t="s">
        <v>7597</v>
      </c>
      <c r="G775" s="14" t="s">
        <v>6277</v>
      </c>
      <c r="H775" s="44" t="s">
        <v>3466</v>
      </c>
      <c r="I775" s="45">
        <v>0</v>
      </c>
      <c r="J775" s="14">
        <v>150000000</v>
      </c>
      <c r="K775" s="14" t="s">
        <v>3458</v>
      </c>
      <c r="L775" s="46" t="s">
        <v>3471</v>
      </c>
      <c r="M775" s="14" t="s">
        <v>12072</v>
      </c>
      <c r="N775" s="14" t="s">
        <v>3833</v>
      </c>
      <c r="O775" s="14" t="s">
        <v>3486</v>
      </c>
      <c r="P775" s="14" t="s">
        <v>12071</v>
      </c>
      <c r="Q775" s="44" t="s">
        <v>8224</v>
      </c>
      <c r="R775" s="44" t="s">
        <v>8203</v>
      </c>
      <c r="S775" s="14">
        <v>4</v>
      </c>
      <c r="T775" s="5">
        <v>6660</v>
      </c>
      <c r="U775" s="5">
        <f t="shared" si="36"/>
        <v>26640</v>
      </c>
      <c r="V775" s="47">
        <f t="shared" si="37"/>
        <v>29836.800000000003</v>
      </c>
      <c r="W775" s="48"/>
      <c r="X775" s="49">
        <v>2017</v>
      </c>
      <c r="Y775" s="50" t="s">
        <v>4944</v>
      </c>
      <c r="Z775" s="51">
        <f t="shared" si="38"/>
        <v>74</v>
      </c>
      <c r="AA775" s="16">
        <f t="shared" si="38"/>
        <v>82.88000000000001</v>
      </c>
    </row>
    <row r="776" spans="2:27" ht="20.25" x14ac:dyDescent="0.3">
      <c r="B776" s="43" t="s">
        <v>839</v>
      </c>
      <c r="C776" s="14" t="s">
        <v>4521</v>
      </c>
      <c r="D776" s="14" t="s">
        <v>4543</v>
      </c>
      <c r="E776" s="14" t="s">
        <v>7596</v>
      </c>
      <c r="F776" s="14" t="s">
        <v>7601</v>
      </c>
      <c r="G776" s="14" t="s">
        <v>6278</v>
      </c>
      <c r="H776" s="44" t="s">
        <v>3466</v>
      </c>
      <c r="I776" s="45">
        <v>0</v>
      </c>
      <c r="J776" s="14">
        <v>150000000</v>
      </c>
      <c r="K776" s="14" t="s">
        <v>3458</v>
      </c>
      <c r="L776" s="46" t="s">
        <v>3471</v>
      </c>
      <c r="M776" s="14" t="s">
        <v>12072</v>
      </c>
      <c r="N776" s="14" t="s">
        <v>3833</v>
      </c>
      <c r="O776" s="14" t="s">
        <v>3486</v>
      </c>
      <c r="P776" s="14" t="s">
        <v>12071</v>
      </c>
      <c r="Q776" s="44" t="s">
        <v>8224</v>
      </c>
      <c r="R776" s="44" t="s">
        <v>8203</v>
      </c>
      <c r="S776" s="14">
        <v>6</v>
      </c>
      <c r="T776" s="5">
        <v>4660</v>
      </c>
      <c r="U776" s="5">
        <f t="shared" si="36"/>
        <v>27960</v>
      </c>
      <c r="V776" s="47">
        <f t="shared" si="37"/>
        <v>31315.200000000004</v>
      </c>
      <c r="W776" s="48"/>
      <c r="X776" s="49">
        <v>2017</v>
      </c>
      <c r="Y776" s="50" t="s">
        <v>4944</v>
      </c>
      <c r="Z776" s="51">
        <f t="shared" si="38"/>
        <v>77.666666666666671</v>
      </c>
      <c r="AA776" s="16">
        <f t="shared" si="38"/>
        <v>86.986666666666679</v>
      </c>
    </row>
    <row r="777" spans="2:27" ht="20.25" x14ac:dyDescent="0.3">
      <c r="B777" s="43" t="s">
        <v>840</v>
      </c>
      <c r="C777" s="14" t="s">
        <v>4521</v>
      </c>
      <c r="D777" s="14" t="s">
        <v>4539</v>
      </c>
      <c r="E777" s="14" t="s">
        <v>7596</v>
      </c>
      <c r="F777" s="14" t="s">
        <v>7597</v>
      </c>
      <c r="G777" s="14" t="s">
        <v>6279</v>
      </c>
      <c r="H777" s="44" t="s">
        <v>3466</v>
      </c>
      <c r="I777" s="45">
        <v>0</v>
      </c>
      <c r="J777" s="14">
        <v>150000000</v>
      </c>
      <c r="K777" s="14" t="s">
        <v>3458</v>
      </c>
      <c r="L777" s="46" t="s">
        <v>3471</v>
      </c>
      <c r="M777" s="14" t="s">
        <v>12072</v>
      </c>
      <c r="N777" s="14" t="s">
        <v>3833</v>
      </c>
      <c r="O777" s="14" t="s">
        <v>3486</v>
      </c>
      <c r="P777" s="14" t="s">
        <v>12071</v>
      </c>
      <c r="Q777" s="44" t="s">
        <v>8224</v>
      </c>
      <c r="R777" s="44" t="s">
        <v>8203</v>
      </c>
      <c r="S777" s="14">
        <v>4</v>
      </c>
      <c r="T777" s="5">
        <v>4660</v>
      </c>
      <c r="U777" s="5">
        <f t="shared" si="36"/>
        <v>18640</v>
      </c>
      <c r="V777" s="47">
        <f t="shared" si="37"/>
        <v>20876.800000000003</v>
      </c>
      <c r="W777" s="48"/>
      <c r="X777" s="49">
        <v>2017</v>
      </c>
      <c r="Y777" s="50" t="s">
        <v>4944</v>
      </c>
      <c r="Z777" s="51">
        <f t="shared" si="38"/>
        <v>51.777777777777779</v>
      </c>
      <c r="AA777" s="16">
        <f t="shared" si="38"/>
        <v>57.991111111111117</v>
      </c>
    </row>
    <row r="778" spans="2:27" ht="20.25" x14ac:dyDescent="0.3">
      <c r="B778" s="43" t="s">
        <v>841</v>
      </c>
      <c r="C778" s="14" t="s">
        <v>4521</v>
      </c>
      <c r="D778" s="14" t="s">
        <v>4542</v>
      </c>
      <c r="E778" s="14" t="s">
        <v>7596</v>
      </c>
      <c r="F778" s="14" t="s">
        <v>7600</v>
      </c>
      <c r="G778" s="14" t="s">
        <v>6280</v>
      </c>
      <c r="H778" s="44" t="s">
        <v>3466</v>
      </c>
      <c r="I778" s="45">
        <v>0</v>
      </c>
      <c r="J778" s="14">
        <v>150000000</v>
      </c>
      <c r="K778" s="14" t="s">
        <v>3458</v>
      </c>
      <c r="L778" s="46" t="s">
        <v>3471</v>
      </c>
      <c r="M778" s="14" t="s">
        <v>12072</v>
      </c>
      <c r="N778" s="14" t="s">
        <v>3833</v>
      </c>
      <c r="O778" s="14" t="s">
        <v>3486</v>
      </c>
      <c r="P778" s="14" t="s">
        <v>12071</v>
      </c>
      <c r="Q778" s="44" t="s">
        <v>8224</v>
      </c>
      <c r="R778" s="44" t="s">
        <v>8203</v>
      </c>
      <c r="S778" s="14">
        <v>6</v>
      </c>
      <c r="T778" s="5">
        <v>4660</v>
      </c>
      <c r="U778" s="5">
        <f t="shared" si="36"/>
        <v>27960</v>
      </c>
      <c r="V778" s="47">
        <f t="shared" si="37"/>
        <v>31315.200000000004</v>
      </c>
      <c r="W778" s="48"/>
      <c r="X778" s="49">
        <v>2017</v>
      </c>
      <c r="Y778" s="50" t="s">
        <v>4944</v>
      </c>
      <c r="Z778" s="51">
        <f t="shared" si="38"/>
        <v>77.666666666666671</v>
      </c>
      <c r="AA778" s="16">
        <f t="shared" si="38"/>
        <v>86.986666666666679</v>
      </c>
    </row>
    <row r="779" spans="2:27" ht="20.25" x14ac:dyDescent="0.3">
      <c r="B779" s="43" t="s">
        <v>842</v>
      </c>
      <c r="C779" s="14" t="s">
        <v>4521</v>
      </c>
      <c r="D779" s="14" t="s">
        <v>4544</v>
      </c>
      <c r="E779" s="14" t="s">
        <v>7596</v>
      </c>
      <c r="F779" s="14" t="s">
        <v>7602</v>
      </c>
      <c r="G779" s="14" t="s">
        <v>6281</v>
      </c>
      <c r="H779" s="44" t="s">
        <v>3466</v>
      </c>
      <c r="I779" s="45">
        <v>0</v>
      </c>
      <c r="J779" s="14">
        <v>150000000</v>
      </c>
      <c r="K779" s="14" t="s">
        <v>3458</v>
      </c>
      <c r="L779" s="46" t="s">
        <v>3471</v>
      </c>
      <c r="M779" s="14" t="s">
        <v>12072</v>
      </c>
      <c r="N779" s="14" t="s">
        <v>3833</v>
      </c>
      <c r="O779" s="14" t="s">
        <v>3486</v>
      </c>
      <c r="P779" s="14" t="s">
        <v>12071</v>
      </c>
      <c r="Q779" s="44" t="s">
        <v>8224</v>
      </c>
      <c r="R779" s="44" t="s">
        <v>8203</v>
      </c>
      <c r="S779" s="14">
        <v>4</v>
      </c>
      <c r="T779" s="5">
        <v>7040</v>
      </c>
      <c r="U779" s="5">
        <f t="shared" si="36"/>
        <v>28160</v>
      </c>
      <c r="V779" s="47">
        <f t="shared" si="37"/>
        <v>31539.200000000004</v>
      </c>
      <c r="W779" s="48"/>
      <c r="X779" s="49">
        <v>2017</v>
      </c>
      <c r="Y779" s="50" t="s">
        <v>4944</v>
      </c>
      <c r="Z779" s="51">
        <f t="shared" si="38"/>
        <v>78.222222222222229</v>
      </c>
      <c r="AA779" s="16">
        <f t="shared" si="38"/>
        <v>87.608888888888899</v>
      </c>
    </row>
    <row r="780" spans="2:27" ht="20.25" x14ac:dyDescent="0.3">
      <c r="B780" s="43" t="s">
        <v>843</v>
      </c>
      <c r="C780" s="14" t="s">
        <v>4521</v>
      </c>
      <c r="D780" s="14" t="s">
        <v>4544</v>
      </c>
      <c r="E780" s="14" t="s">
        <v>7596</v>
      </c>
      <c r="F780" s="14" t="s">
        <v>7602</v>
      </c>
      <c r="G780" s="14" t="s">
        <v>6282</v>
      </c>
      <c r="H780" s="44" t="s">
        <v>3466</v>
      </c>
      <c r="I780" s="45">
        <v>0</v>
      </c>
      <c r="J780" s="14">
        <v>150000000</v>
      </c>
      <c r="K780" s="14" t="s">
        <v>3458</v>
      </c>
      <c r="L780" s="46" t="s">
        <v>3471</v>
      </c>
      <c r="M780" s="14" t="s">
        <v>12072</v>
      </c>
      <c r="N780" s="14" t="s">
        <v>3833</v>
      </c>
      <c r="O780" s="14" t="s">
        <v>3486</v>
      </c>
      <c r="P780" s="14" t="s">
        <v>12071</v>
      </c>
      <c r="Q780" s="44" t="s">
        <v>8224</v>
      </c>
      <c r="R780" s="44" t="s">
        <v>8203</v>
      </c>
      <c r="S780" s="14">
        <v>4</v>
      </c>
      <c r="T780" s="5">
        <v>8145</v>
      </c>
      <c r="U780" s="5">
        <f t="shared" si="36"/>
        <v>32580</v>
      </c>
      <c r="V780" s="47">
        <f t="shared" si="37"/>
        <v>36489.600000000006</v>
      </c>
      <c r="W780" s="48"/>
      <c r="X780" s="49">
        <v>2017</v>
      </c>
      <c r="Y780" s="50" t="s">
        <v>4944</v>
      </c>
      <c r="Z780" s="51">
        <f t="shared" si="38"/>
        <v>90.5</v>
      </c>
      <c r="AA780" s="16">
        <f t="shared" si="38"/>
        <v>101.36000000000001</v>
      </c>
    </row>
    <row r="781" spans="2:27" ht="20.25" x14ac:dyDescent="0.3">
      <c r="B781" s="43" t="s">
        <v>844</v>
      </c>
      <c r="C781" s="14" t="s">
        <v>4521</v>
      </c>
      <c r="D781" s="14" t="s">
        <v>4545</v>
      </c>
      <c r="E781" s="14" t="s">
        <v>7603</v>
      </c>
      <c r="F781" s="14" t="s">
        <v>7604</v>
      </c>
      <c r="G781" s="14" t="s">
        <v>6283</v>
      </c>
      <c r="H781" s="44" t="s">
        <v>3466</v>
      </c>
      <c r="I781" s="45">
        <v>0</v>
      </c>
      <c r="J781" s="14">
        <v>150000000</v>
      </c>
      <c r="K781" s="14" t="s">
        <v>3458</v>
      </c>
      <c r="L781" s="46" t="s">
        <v>3471</v>
      </c>
      <c r="M781" s="14" t="s">
        <v>12072</v>
      </c>
      <c r="N781" s="14" t="s">
        <v>3833</v>
      </c>
      <c r="O781" s="14" t="s">
        <v>3486</v>
      </c>
      <c r="P781" s="14" t="s">
        <v>12071</v>
      </c>
      <c r="Q781" s="44" t="s">
        <v>8224</v>
      </c>
      <c r="R781" s="44" t="s">
        <v>8203</v>
      </c>
      <c r="S781" s="14">
        <v>4</v>
      </c>
      <c r="T781" s="5">
        <v>4870</v>
      </c>
      <c r="U781" s="5">
        <f t="shared" si="36"/>
        <v>19480</v>
      </c>
      <c r="V781" s="47">
        <f t="shared" si="37"/>
        <v>21817.600000000002</v>
      </c>
      <c r="W781" s="48"/>
      <c r="X781" s="49">
        <v>2017</v>
      </c>
      <c r="Y781" s="50" t="s">
        <v>4944</v>
      </c>
      <c r="Z781" s="51">
        <f t="shared" si="38"/>
        <v>54.111111111111114</v>
      </c>
      <c r="AA781" s="16">
        <f t="shared" si="38"/>
        <v>60.604444444444454</v>
      </c>
    </row>
    <row r="782" spans="2:27" ht="20.25" x14ac:dyDescent="0.3">
      <c r="B782" s="43" t="s">
        <v>845</v>
      </c>
      <c r="C782" s="14" t="s">
        <v>4521</v>
      </c>
      <c r="D782" s="14" t="s">
        <v>4546</v>
      </c>
      <c r="E782" s="14" t="s">
        <v>7605</v>
      </c>
      <c r="F782" s="14" t="s">
        <v>7606</v>
      </c>
      <c r="G782" s="14" t="s">
        <v>6284</v>
      </c>
      <c r="H782" s="44" t="s">
        <v>3466</v>
      </c>
      <c r="I782" s="45">
        <v>0</v>
      </c>
      <c r="J782" s="14">
        <v>150000000</v>
      </c>
      <c r="K782" s="14" t="s">
        <v>3458</v>
      </c>
      <c r="L782" s="46" t="s">
        <v>3471</v>
      </c>
      <c r="M782" s="14" t="s">
        <v>12072</v>
      </c>
      <c r="N782" s="14" t="s">
        <v>3833</v>
      </c>
      <c r="O782" s="14" t="s">
        <v>3486</v>
      </c>
      <c r="P782" s="14" t="s">
        <v>12071</v>
      </c>
      <c r="Q782" s="44" t="s">
        <v>8224</v>
      </c>
      <c r="R782" s="44" t="s">
        <v>8203</v>
      </c>
      <c r="S782" s="14">
        <v>80</v>
      </c>
      <c r="T782" s="5">
        <v>1475</v>
      </c>
      <c r="U782" s="5">
        <f t="shared" si="36"/>
        <v>118000</v>
      </c>
      <c r="V782" s="47">
        <f t="shared" si="37"/>
        <v>132160</v>
      </c>
      <c r="W782" s="48"/>
      <c r="X782" s="49">
        <v>2017</v>
      </c>
      <c r="Y782" s="50" t="s">
        <v>4944</v>
      </c>
      <c r="Z782" s="51">
        <f t="shared" si="38"/>
        <v>327.77777777777777</v>
      </c>
      <c r="AA782" s="16">
        <f t="shared" si="38"/>
        <v>367.11111111111109</v>
      </c>
    </row>
    <row r="783" spans="2:27" ht="20.25" x14ac:dyDescent="0.3">
      <c r="B783" s="43" t="s">
        <v>846</v>
      </c>
      <c r="C783" s="14" t="s">
        <v>4521</v>
      </c>
      <c r="D783" s="14" t="s">
        <v>4546</v>
      </c>
      <c r="E783" s="14" t="s">
        <v>7605</v>
      </c>
      <c r="F783" s="14" t="s">
        <v>7606</v>
      </c>
      <c r="G783" s="14" t="s">
        <v>6285</v>
      </c>
      <c r="H783" s="44" t="s">
        <v>3466</v>
      </c>
      <c r="I783" s="45">
        <v>0</v>
      </c>
      <c r="J783" s="14">
        <v>150000000</v>
      </c>
      <c r="K783" s="14" t="s">
        <v>3458</v>
      </c>
      <c r="L783" s="46" t="s">
        <v>3471</v>
      </c>
      <c r="M783" s="14" t="s">
        <v>12072</v>
      </c>
      <c r="N783" s="14" t="s">
        <v>3833</v>
      </c>
      <c r="O783" s="14" t="s">
        <v>3486</v>
      </c>
      <c r="P783" s="14" t="s">
        <v>12071</v>
      </c>
      <c r="Q783" s="44" t="s">
        <v>8224</v>
      </c>
      <c r="R783" s="44" t="s">
        <v>8203</v>
      </c>
      <c r="S783" s="14">
        <v>80</v>
      </c>
      <c r="T783" s="5">
        <v>2175</v>
      </c>
      <c r="U783" s="5">
        <f t="shared" si="36"/>
        <v>174000</v>
      </c>
      <c r="V783" s="47">
        <f t="shared" si="37"/>
        <v>194880.00000000003</v>
      </c>
      <c r="W783" s="48"/>
      <c r="X783" s="49">
        <v>2017</v>
      </c>
      <c r="Y783" s="50" t="s">
        <v>4944</v>
      </c>
      <c r="Z783" s="51">
        <f t="shared" si="38"/>
        <v>483.33333333333331</v>
      </c>
      <c r="AA783" s="16">
        <f t="shared" si="38"/>
        <v>541.33333333333337</v>
      </c>
    </row>
    <row r="784" spans="2:27" ht="20.25" x14ac:dyDescent="0.3">
      <c r="B784" s="43" t="s">
        <v>847</v>
      </c>
      <c r="C784" s="14" t="s">
        <v>4521</v>
      </c>
      <c r="D784" s="14" t="s">
        <v>4547</v>
      </c>
      <c r="E784" s="14" t="s">
        <v>7591</v>
      </c>
      <c r="F784" s="14" t="s">
        <v>7607</v>
      </c>
      <c r="G784" s="14" t="s">
        <v>6286</v>
      </c>
      <c r="H784" s="44" t="s">
        <v>3466</v>
      </c>
      <c r="I784" s="45">
        <v>0</v>
      </c>
      <c r="J784" s="14">
        <v>150000000</v>
      </c>
      <c r="K784" s="14" t="s">
        <v>3458</v>
      </c>
      <c r="L784" s="46" t="s">
        <v>3471</v>
      </c>
      <c r="M784" s="14" t="s">
        <v>12072</v>
      </c>
      <c r="N784" s="14" t="s">
        <v>3833</v>
      </c>
      <c r="O784" s="14" t="s">
        <v>3486</v>
      </c>
      <c r="P784" s="14" t="s">
        <v>12071</v>
      </c>
      <c r="Q784" s="44" t="s">
        <v>8224</v>
      </c>
      <c r="R784" s="44" t="s">
        <v>8203</v>
      </c>
      <c r="S784" s="14">
        <v>2</v>
      </c>
      <c r="T784" s="5">
        <v>221847</v>
      </c>
      <c r="U784" s="5">
        <f t="shared" si="36"/>
        <v>443694</v>
      </c>
      <c r="V784" s="47">
        <f t="shared" si="37"/>
        <v>496937.28</v>
      </c>
      <c r="W784" s="48"/>
      <c r="X784" s="49">
        <v>2017</v>
      </c>
      <c r="Y784" s="50" t="s">
        <v>4944</v>
      </c>
      <c r="Z784" s="51">
        <f t="shared" si="38"/>
        <v>1232.4833333333333</v>
      </c>
      <c r="AA784" s="16">
        <f t="shared" si="38"/>
        <v>1380.3813333333335</v>
      </c>
    </row>
    <row r="785" spans="2:27" ht="20.25" x14ac:dyDescent="0.3">
      <c r="B785" s="43" t="s">
        <v>848</v>
      </c>
      <c r="C785" s="14" t="s">
        <v>4521</v>
      </c>
      <c r="D785" s="14" t="s">
        <v>4548</v>
      </c>
      <c r="E785" s="14" t="s">
        <v>7402</v>
      </c>
      <c r="F785" s="14" t="s">
        <v>7608</v>
      </c>
      <c r="G785" s="14" t="s">
        <v>6287</v>
      </c>
      <c r="H785" s="44" t="s">
        <v>3466</v>
      </c>
      <c r="I785" s="45">
        <v>0</v>
      </c>
      <c r="J785" s="14">
        <v>150000000</v>
      </c>
      <c r="K785" s="14" t="s">
        <v>3458</v>
      </c>
      <c r="L785" s="46" t="s">
        <v>3471</v>
      </c>
      <c r="M785" s="14" t="s">
        <v>12072</v>
      </c>
      <c r="N785" s="14" t="s">
        <v>3833</v>
      </c>
      <c r="O785" s="14" t="s">
        <v>3486</v>
      </c>
      <c r="P785" s="14" t="s">
        <v>12071</v>
      </c>
      <c r="Q785" s="44" t="s">
        <v>8224</v>
      </c>
      <c r="R785" s="44" t="s">
        <v>8203</v>
      </c>
      <c r="S785" s="14">
        <v>18</v>
      </c>
      <c r="T785" s="5">
        <v>15909</v>
      </c>
      <c r="U785" s="5">
        <f t="shared" si="36"/>
        <v>286362</v>
      </c>
      <c r="V785" s="47">
        <f t="shared" si="37"/>
        <v>320725.44</v>
      </c>
      <c r="W785" s="48"/>
      <c r="X785" s="49">
        <v>2017</v>
      </c>
      <c r="Y785" s="50" t="s">
        <v>4944</v>
      </c>
      <c r="Z785" s="51">
        <f t="shared" si="38"/>
        <v>795.45</v>
      </c>
      <c r="AA785" s="16">
        <f t="shared" si="38"/>
        <v>890.904</v>
      </c>
    </row>
    <row r="786" spans="2:27" ht="20.25" x14ac:dyDescent="0.3">
      <c r="B786" s="43" t="s">
        <v>849</v>
      </c>
      <c r="C786" s="14" t="s">
        <v>4521</v>
      </c>
      <c r="D786" s="14" t="s">
        <v>4549</v>
      </c>
      <c r="E786" s="14" t="s">
        <v>7402</v>
      </c>
      <c r="F786" s="14" t="s">
        <v>7609</v>
      </c>
      <c r="G786" s="14" t="s">
        <v>6288</v>
      </c>
      <c r="H786" s="44" t="s">
        <v>3466</v>
      </c>
      <c r="I786" s="45">
        <v>0</v>
      </c>
      <c r="J786" s="14">
        <v>150000000</v>
      </c>
      <c r="K786" s="14" t="s">
        <v>3458</v>
      </c>
      <c r="L786" s="46" t="s">
        <v>3471</v>
      </c>
      <c r="M786" s="14" t="s">
        <v>12072</v>
      </c>
      <c r="N786" s="14" t="s">
        <v>3833</v>
      </c>
      <c r="O786" s="14" t="s">
        <v>3486</v>
      </c>
      <c r="P786" s="14" t="s">
        <v>12071</v>
      </c>
      <c r="Q786" s="44" t="s">
        <v>8224</v>
      </c>
      <c r="R786" s="44" t="s">
        <v>8203</v>
      </c>
      <c r="S786" s="14">
        <v>18</v>
      </c>
      <c r="T786" s="5">
        <v>16426</v>
      </c>
      <c r="U786" s="5">
        <f t="shared" si="36"/>
        <v>295668</v>
      </c>
      <c r="V786" s="47">
        <f t="shared" si="37"/>
        <v>331148.16000000003</v>
      </c>
      <c r="W786" s="48"/>
      <c r="X786" s="49">
        <v>2017</v>
      </c>
      <c r="Y786" s="50" t="s">
        <v>4944</v>
      </c>
      <c r="Z786" s="51">
        <f t="shared" si="38"/>
        <v>821.3</v>
      </c>
      <c r="AA786" s="16">
        <f t="shared" si="38"/>
        <v>919.85600000000011</v>
      </c>
    </row>
    <row r="787" spans="2:27" ht="20.25" x14ac:dyDescent="0.3">
      <c r="B787" s="43" t="s">
        <v>850</v>
      </c>
      <c r="C787" s="14" t="s">
        <v>4521</v>
      </c>
      <c r="D787" s="14" t="s">
        <v>4549</v>
      </c>
      <c r="E787" s="14" t="s">
        <v>7402</v>
      </c>
      <c r="F787" s="14" t="s">
        <v>7609</v>
      </c>
      <c r="G787" s="14" t="s">
        <v>6289</v>
      </c>
      <c r="H787" s="44" t="s">
        <v>3466</v>
      </c>
      <c r="I787" s="45">
        <v>0</v>
      </c>
      <c r="J787" s="14">
        <v>150000000</v>
      </c>
      <c r="K787" s="14" t="s">
        <v>3458</v>
      </c>
      <c r="L787" s="46" t="s">
        <v>3471</v>
      </c>
      <c r="M787" s="14" t="s">
        <v>12072</v>
      </c>
      <c r="N787" s="14" t="s">
        <v>3833</v>
      </c>
      <c r="O787" s="14" t="s">
        <v>3486</v>
      </c>
      <c r="P787" s="14" t="s">
        <v>12071</v>
      </c>
      <c r="Q787" s="44" t="s">
        <v>8224</v>
      </c>
      <c r="R787" s="44" t="s">
        <v>8203</v>
      </c>
      <c r="S787" s="14">
        <v>18</v>
      </c>
      <c r="T787" s="5">
        <v>14720</v>
      </c>
      <c r="U787" s="5">
        <f t="shared" si="36"/>
        <v>264960</v>
      </c>
      <c r="V787" s="47">
        <f t="shared" si="37"/>
        <v>296755.20000000001</v>
      </c>
      <c r="W787" s="48"/>
      <c r="X787" s="49">
        <v>2017</v>
      </c>
      <c r="Y787" s="50" t="s">
        <v>4944</v>
      </c>
      <c r="Z787" s="51">
        <f t="shared" si="38"/>
        <v>736</v>
      </c>
      <c r="AA787" s="16">
        <f t="shared" si="38"/>
        <v>824.32</v>
      </c>
    </row>
    <row r="788" spans="2:27" ht="20.25" x14ac:dyDescent="0.3">
      <c r="B788" s="43" t="s">
        <v>851</v>
      </c>
      <c r="C788" s="14" t="s">
        <v>4521</v>
      </c>
      <c r="D788" s="14" t="s">
        <v>4550</v>
      </c>
      <c r="E788" s="14" t="s">
        <v>7591</v>
      </c>
      <c r="F788" s="14" t="s">
        <v>7610</v>
      </c>
      <c r="G788" s="14" t="s">
        <v>6290</v>
      </c>
      <c r="H788" s="44" t="s">
        <v>3466</v>
      </c>
      <c r="I788" s="45">
        <v>0</v>
      </c>
      <c r="J788" s="14">
        <v>150000000</v>
      </c>
      <c r="K788" s="14" t="s">
        <v>3458</v>
      </c>
      <c r="L788" s="46" t="s">
        <v>3471</v>
      </c>
      <c r="M788" s="14" t="s">
        <v>12072</v>
      </c>
      <c r="N788" s="14" t="s">
        <v>3833</v>
      </c>
      <c r="O788" s="14" t="s">
        <v>3486</v>
      </c>
      <c r="P788" s="14" t="s">
        <v>12071</v>
      </c>
      <c r="Q788" s="44" t="s">
        <v>8224</v>
      </c>
      <c r="R788" s="44" t="s">
        <v>8203</v>
      </c>
      <c r="S788" s="14">
        <v>12</v>
      </c>
      <c r="T788" s="5">
        <v>27380</v>
      </c>
      <c r="U788" s="5">
        <f t="shared" si="36"/>
        <v>328560</v>
      </c>
      <c r="V788" s="47">
        <f t="shared" si="37"/>
        <v>367987.20000000001</v>
      </c>
      <c r="W788" s="48"/>
      <c r="X788" s="49">
        <v>2017</v>
      </c>
      <c r="Y788" s="50" t="s">
        <v>4944</v>
      </c>
      <c r="Z788" s="51">
        <f t="shared" si="38"/>
        <v>912.66666666666663</v>
      </c>
      <c r="AA788" s="16">
        <f t="shared" si="38"/>
        <v>1022.1866666666667</v>
      </c>
    </row>
    <row r="789" spans="2:27" ht="20.25" x14ac:dyDescent="0.3">
      <c r="B789" s="43" t="s">
        <v>852</v>
      </c>
      <c r="C789" s="14" t="s">
        <v>4521</v>
      </c>
      <c r="D789" s="14" t="s">
        <v>4551</v>
      </c>
      <c r="E789" s="14" t="s">
        <v>7591</v>
      </c>
      <c r="F789" s="14" t="s">
        <v>7611</v>
      </c>
      <c r="G789" s="14" t="s">
        <v>6291</v>
      </c>
      <c r="H789" s="44" t="s">
        <v>3466</v>
      </c>
      <c r="I789" s="45">
        <v>0</v>
      </c>
      <c r="J789" s="14">
        <v>150000000</v>
      </c>
      <c r="K789" s="14" t="s">
        <v>3458</v>
      </c>
      <c r="L789" s="46" t="s">
        <v>3471</v>
      </c>
      <c r="M789" s="14" t="s">
        <v>12072</v>
      </c>
      <c r="N789" s="14" t="s">
        <v>3833</v>
      </c>
      <c r="O789" s="14" t="s">
        <v>3486</v>
      </c>
      <c r="P789" s="14" t="s">
        <v>12071</v>
      </c>
      <c r="Q789" s="44" t="s">
        <v>8224</v>
      </c>
      <c r="R789" s="44" t="s">
        <v>8203</v>
      </c>
      <c r="S789" s="14">
        <v>24</v>
      </c>
      <c r="T789" s="5">
        <v>13260</v>
      </c>
      <c r="U789" s="5">
        <f t="shared" si="36"/>
        <v>318240</v>
      </c>
      <c r="V789" s="47">
        <f t="shared" si="37"/>
        <v>356428.80000000005</v>
      </c>
      <c r="W789" s="48"/>
      <c r="X789" s="49">
        <v>2017</v>
      </c>
      <c r="Y789" s="50" t="s">
        <v>4944</v>
      </c>
      <c r="Z789" s="51">
        <f t="shared" si="38"/>
        <v>884</v>
      </c>
      <c r="AA789" s="16">
        <f t="shared" si="38"/>
        <v>990.08000000000015</v>
      </c>
    </row>
    <row r="790" spans="2:27" ht="20.25" x14ac:dyDescent="0.3">
      <c r="B790" s="43" t="s">
        <v>853</v>
      </c>
      <c r="C790" s="14" t="s">
        <v>4521</v>
      </c>
      <c r="D790" s="14" t="s">
        <v>4552</v>
      </c>
      <c r="E790" s="14" t="s">
        <v>7591</v>
      </c>
      <c r="F790" s="14" t="s">
        <v>7612</v>
      </c>
      <c r="G790" s="14" t="s">
        <v>6292</v>
      </c>
      <c r="H790" s="44" t="s">
        <v>3466</v>
      </c>
      <c r="I790" s="45">
        <v>0</v>
      </c>
      <c r="J790" s="14">
        <v>150000000</v>
      </c>
      <c r="K790" s="14" t="s">
        <v>3458</v>
      </c>
      <c r="L790" s="46" t="s">
        <v>3471</v>
      </c>
      <c r="M790" s="14" t="s">
        <v>12072</v>
      </c>
      <c r="N790" s="14" t="s">
        <v>3833</v>
      </c>
      <c r="O790" s="14" t="s">
        <v>3486</v>
      </c>
      <c r="P790" s="14" t="s">
        <v>12071</v>
      </c>
      <c r="Q790" s="44" t="s">
        <v>8224</v>
      </c>
      <c r="R790" s="44" t="s">
        <v>8203</v>
      </c>
      <c r="S790" s="14">
        <v>15</v>
      </c>
      <c r="T790" s="5">
        <v>10240</v>
      </c>
      <c r="U790" s="5">
        <f t="shared" si="36"/>
        <v>153600</v>
      </c>
      <c r="V790" s="47">
        <f t="shared" si="37"/>
        <v>172032.00000000003</v>
      </c>
      <c r="W790" s="48"/>
      <c r="X790" s="49">
        <v>2017</v>
      </c>
      <c r="Y790" s="50" t="s">
        <v>4944</v>
      </c>
      <c r="Z790" s="51">
        <f t="shared" si="38"/>
        <v>426.66666666666669</v>
      </c>
      <c r="AA790" s="16">
        <f t="shared" si="38"/>
        <v>477.86666666666673</v>
      </c>
    </row>
    <row r="791" spans="2:27" ht="20.25" x14ac:dyDescent="0.3">
      <c r="B791" s="43" t="s">
        <v>854</v>
      </c>
      <c r="C791" s="14" t="s">
        <v>4521</v>
      </c>
      <c r="D791" s="14" t="s">
        <v>4552</v>
      </c>
      <c r="E791" s="14" t="s">
        <v>7591</v>
      </c>
      <c r="F791" s="14" t="s">
        <v>7612</v>
      </c>
      <c r="G791" s="14" t="s">
        <v>6293</v>
      </c>
      <c r="H791" s="44" t="s">
        <v>3466</v>
      </c>
      <c r="I791" s="45">
        <v>0</v>
      </c>
      <c r="J791" s="14">
        <v>150000000</v>
      </c>
      <c r="K791" s="14" t="s">
        <v>3458</v>
      </c>
      <c r="L791" s="46" t="s">
        <v>3471</v>
      </c>
      <c r="M791" s="14" t="s">
        <v>12072</v>
      </c>
      <c r="N791" s="14" t="s">
        <v>3833</v>
      </c>
      <c r="O791" s="14" t="s">
        <v>3486</v>
      </c>
      <c r="P791" s="14" t="s">
        <v>12071</v>
      </c>
      <c r="Q791" s="44" t="s">
        <v>8224</v>
      </c>
      <c r="R791" s="44" t="s">
        <v>8203</v>
      </c>
      <c r="S791" s="14">
        <v>15</v>
      </c>
      <c r="T791" s="5">
        <v>15725</v>
      </c>
      <c r="U791" s="5">
        <f t="shared" si="36"/>
        <v>235875</v>
      </c>
      <c r="V791" s="47">
        <f t="shared" si="37"/>
        <v>264180</v>
      </c>
      <c r="W791" s="48"/>
      <c r="X791" s="49">
        <v>2017</v>
      </c>
      <c r="Y791" s="50" t="s">
        <v>4944</v>
      </c>
      <c r="Z791" s="51">
        <f t="shared" si="38"/>
        <v>655.20833333333337</v>
      </c>
      <c r="AA791" s="16">
        <f t="shared" si="38"/>
        <v>733.83333333333337</v>
      </c>
    </row>
    <row r="792" spans="2:27" ht="20.25" x14ac:dyDescent="0.3">
      <c r="B792" s="43" t="s">
        <v>855</v>
      </c>
      <c r="C792" s="14" t="s">
        <v>4521</v>
      </c>
      <c r="D792" s="14" t="s">
        <v>4553</v>
      </c>
      <c r="E792" s="14" t="s">
        <v>7613</v>
      </c>
      <c r="F792" s="14" t="s">
        <v>7614</v>
      </c>
      <c r="G792" s="14" t="s">
        <v>6294</v>
      </c>
      <c r="H792" s="44" t="s">
        <v>3466</v>
      </c>
      <c r="I792" s="45">
        <v>0</v>
      </c>
      <c r="J792" s="14">
        <v>150000000</v>
      </c>
      <c r="K792" s="14" t="s">
        <v>3458</v>
      </c>
      <c r="L792" s="46" t="s">
        <v>3471</v>
      </c>
      <c r="M792" s="14" t="s">
        <v>12072</v>
      </c>
      <c r="N792" s="14" t="s">
        <v>3833</v>
      </c>
      <c r="O792" s="14" t="s">
        <v>3486</v>
      </c>
      <c r="P792" s="14" t="s">
        <v>12071</v>
      </c>
      <c r="Q792" s="44" t="s">
        <v>8224</v>
      </c>
      <c r="R792" s="44" t="s">
        <v>8203</v>
      </c>
      <c r="S792" s="14">
        <v>90</v>
      </c>
      <c r="T792" s="5">
        <v>1774</v>
      </c>
      <c r="U792" s="5">
        <f t="shared" si="36"/>
        <v>159660</v>
      </c>
      <c r="V792" s="47">
        <f t="shared" si="37"/>
        <v>178819.20000000001</v>
      </c>
      <c r="W792" s="48"/>
      <c r="X792" s="49">
        <v>2017</v>
      </c>
      <c r="Y792" s="50" t="s">
        <v>4944</v>
      </c>
      <c r="Z792" s="51">
        <f t="shared" si="38"/>
        <v>443.5</v>
      </c>
      <c r="AA792" s="16">
        <f t="shared" si="38"/>
        <v>496.72</v>
      </c>
    </row>
    <row r="793" spans="2:27" ht="20.25" x14ac:dyDescent="0.3">
      <c r="B793" s="43" t="s">
        <v>856</v>
      </c>
      <c r="C793" s="14" t="s">
        <v>4521</v>
      </c>
      <c r="D793" s="14" t="s">
        <v>4553</v>
      </c>
      <c r="E793" s="14" t="s">
        <v>7613</v>
      </c>
      <c r="F793" s="14" t="s">
        <v>7614</v>
      </c>
      <c r="G793" s="14" t="s">
        <v>6295</v>
      </c>
      <c r="H793" s="44" t="s">
        <v>3466</v>
      </c>
      <c r="I793" s="45">
        <v>0</v>
      </c>
      <c r="J793" s="14">
        <v>150000000</v>
      </c>
      <c r="K793" s="14" t="s">
        <v>3458</v>
      </c>
      <c r="L793" s="46" t="s">
        <v>3471</v>
      </c>
      <c r="M793" s="14" t="s">
        <v>12072</v>
      </c>
      <c r="N793" s="14" t="s">
        <v>3833</v>
      </c>
      <c r="O793" s="14" t="s">
        <v>3486</v>
      </c>
      <c r="P793" s="14" t="s">
        <v>12071</v>
      </c>
      <c r="Q793" s="44" t="s">
        <v>8224</v>
      </c>
      <c r="R793" s="44" t="s">
        <v>8203</v>
      </c>
      <c r="S793" s="14">
        <v>80</v>
      </c>
      <c r="T793" s="5">
        <v>1774</v>
      </c>
      <c r="U793" s="5">
        <f t="shared" si="36"/>
        <v>141920</v>
      </c>
      <c r="V793" s="47">
        <f t="shared" si="37"/>
        <v>158950.40000000002</v>
      </c>
      <c r="W793" s="48"/>
      <c r="X793" s="49">
        <v>2017</v>
      </c>
      <c r="Y793" s="50" t="s">
        <v>4944</v>
      </c>
      <c r="Z793" s="51">
        <f t="shared" si="38"/>
        <v>394.22222222222223</v>
      </c>
      <c r="AA793" s="16">
        <f t="shared" si="38"/>
        <v>441.52888888888896</v>
      </c>
    </row>
    <row r="794" spans="2:27" ht="20.25" x14ac:dyDescent="0.3">
      <c r="B794" s="43" t="s">
        <v>857</v>
      </c>
      <c r="C794" s="14" t="s">
        <v>4521</v>
      </c>
      <c r="D794" s="14" t="s">
        <v>4554</v>
      </c>
      <c r="E794" s="14" t="s">
        <v>7615</v>
      </c>
      <c r="F794" s="14" t="s">
        <v>7616</v>
      </c>
      <c r="G794" s="14" t="s">
        <v>6296</v>
      </c>
      <c r="H794" s="44" t="s">
        <v>3466</v>
      </c>
      <c r="I794" s="45">
        <v>0</v>
      </c>
      <c r="J794" s="14">
        <v>150000000</v>
      </c>
      <c r="K794" s="14" t="s">
        <v>3458</v>
      </c>
      <c r="L794" s="46" t="s">
        <v>3471</v>
      </c>
      <c r="M794" s="14" t="s">
        <v>12072</v>
      </c>
      <c r="N794" s="14" t="s">
        <v>3833</v>
      </c>
      <c r="O794" s="14" t="s">
        <v>3486</v>
      </c>
      <c r="P794" s="14" t="s">
        <v>12071</v>
      </c>
      <c r="Q794" s="44" t="s">
        <v>8224</v>
      </c>
      <c r="R794" s="44" t="s">
        <v>8203</v>
      </c>
      <c r="S794" s="14">
        <v>8</v>
      </c>
      <c r="T794" s="5">
        <v>15140</v>
      </c>
      <c r="U794" s="5">
        <f t="shared" si="36"/>
        <v>121120</v>
      </c>
      <c r="V794" s="47">
        <f t="shared" si="37"/>
        <v>135654.40000000002</v>
      </c>
      <c r="W794" s="48"/>
      <c r="X794" s="49">
        <v>2017</v>
      </c>
      <c r="Y794" s="50" t="s">
        <v>4944</v>
      </c>
      <c r="Z794" s="51">
        <f t="shared" si="38"/>
        <v>336.44444444444446</v>
      </c>
      <c r="AA794" s="16">
        <f t="shared" si="38"/>
        <v>376.81777777777785</v>
      </c>
    </row>
    <row r="795" spans="2:27" ht="20.25" x14ac:dyDescent="0.3">
      <c r="B795" s="43" t="s">
        <v>858</v>
      </c>
      <c r="C795" s="14" t="s">
        <v>4521</v>
      </c>
      <c r="D795" s="14" t="s">
        <v>4555</v>
      </c>
      <c r="E795" s="14" t="s">
        <v>7615</v>
      </c>
      <c r="F795" s="14" t="s">
        <v>7617</v>
      </c>
      <c r="G795" s="14" t="s">
        <v>6297</v>
      </c>
      <c r="H795" s="44" t="s">
        <v>3466</v>
      </c>
      <c r="I795" s="45">
        <v>0</v>
      </c>
      <c r="J795" s="14">
        <v>150000000</v>
      </c>
      <c r="K795" s="14" t="s">
        <v>3458</v>
      </c>
      <c r="L795" s="46" t="s">
        <v>3471</v>
      </c>
      <c r="M795" s="14" t="s">
        <v>12072</v>
      </c>
      <c r="N795" s="14" t="s">
        <v>3833</v>
      </c>
      <c r="O795" s="14" t="s">
        <v>3486</v>
      </c>
      <c r="P795" s="14" t="s">
        <v>12071</v>
      </c>
      <c r="Q795" s="44" t="s">
        <v>8224</v>
      </c>
      <c r="R795" s="44" t="s">
        <v>8203</v>
      </c>
      <c r="S795" s="14">
        <v>8</v>
      </c>
      <c r="T795" s="5">
        <v>16850</v>
      </c>
      <c r="U795" s="5">
        <f t="shared" si="36"/>
        <v>134800</v>
      </c>
      <c r="V795" s="47">
        <f t="shared" si="37"/>
        <v>150976</v>
      </c>
      <c r="W795" s="48"/>
      <c r="X795" s="49">
        <v>2017</v>
      </c>
      <c r="Y795" s="50" t="s">
        <v>4944</v>
      </c>
      <c r="Z795" s="51">
        <f t="shared" si="38"/>
        <v>374.44444444444446</v>
      </c>
      <c r="AA795" s="16">
        <f t="shared" si="38"/>
        <v>419.37777777777779</v>
      </c>
    </row>
    <row r="796" spans="2:27" ht="20.25" x14ac:dyDescent="0.3">
      <c r="B796" s="43" t="s">
        <v>859</v>
      </c>
      <c r="C796" s="14" t="s">
        <v>4521</v>
      </c>
      <c r="D796" s="14" t="s">
        <v>4555</v>
      </c>
      <c r="E796" s="14" t="s">
        <v>7615</v>
      </c>
      <c r="F796" s="14" t="s">
        <v>7617</v>
      </c>
      <c r="G796" s="14" t="s">
        <v>6298</v>
      </c>
      <c r="H796" s="44" t="s">
        <v>3466</v>
      </c>
      <c r="I796" s="45">
        <v>0</v>
      </c>
      <c r="J796" s="14">
        <v>150000000</v>
      </c>
      <c r="K796" s="14" t="s">
        <v>3458</v>
      </c>
      <c r="L796" s="46" t="s">
        <v>3471</v>
      </c>
      <c r="M796" s="14" t="s">
        <v>12072</v>
      </c>
      <c r="N796" s="14" t="s">
        <v>3833</v>
      </c>
      <c r="O796" s="14" t="s">
        <v>3486</v>
      </c>
      <c r="P796" s="14" t="s">
        <v>12071</v>
      </c>
      <c r="Q796" s="44" t="s">
        <v>8224</v>
      </c>
      <c r="R796" s="44" t="s">
        <v>8203</v>
      </c>
      <c r="S796" s="14">
        <v>8</v>
      </c>
      <c r="T796" s="5">
        <v>16850</v>
      </c>
      <c r="U796" s="5">
        <f t="shared" si="36"/>
        <v>134800</v>
      </c>
      <c r="V796" s="47">
        <f t="shared" si="37"/>
        <v>150976</v>
      </c>
      <c r="W796" s="48"/>
      <c r="X796" s="49">
        <v>2017</v>
      </c>
      <c r="Y796" s="50" t="s">
        <v>4944</v>
      </c>
      <c r="Z796" s="51">
        <f t="shared" si="38"/>
        <v>374.44444444444446</v>
      </c>
      <c r="AA796" s="16">
        <f t="shared" si="38"/>
        <v>419.37777777777779</v>
      </c>
    </row>
    <row r="797" spans="2:27" ht="20.25" x14ac:dyDescent="0.3">
      <c r="B797" s="43" t="s">
        <v>860</v>
      </c>
      <c r="C797" s="14" t="s">
        <v>4521</v>
      </c>
      <c r="D797" s="14" t="s">
        <v>4556</v>
      </c>
      <c r="E797" s="14" t="s">
        <v>7615</v>
      </c>
      <c r="F797" s="14" t="s">
        <v>7618</v>
      </c>
      <c r="G797" s="14" t="s">
        <v>6299</v>
      </c>
      <c r="H797" s="44" t="s">
        <v>3466</v>
      </c>
      <c r="I797" s="45">
        <v>0</v>
      </c>
      <c r="J797" s="14">
        <v>150000000</v>
      </c>
      <c r="K797" s="14" t="s">
        <v>3458</v>
      </c>
      <c r="L797" s="46" t="s">
        <v>3471</v>
      </c>
      <c r="M797" s="14" t="s">
        <v>12072</v>
      </c>
      <c r="N797" s="14" t="s">
        <v>3833</v>
      </c>
      <c r="O797" s="14" t="s">
        <v>3486</v>
      </c>
      <c r="P797" s="14" t="s">
        <v>12071</v>
      </c>
      <c r="Q797" s="44" t="s">
        <v>8224</v>
      </c>
      <c r="R797" s="44" t="s">
        <v>8203</v>
      </c>
      <c r="S797" s="14">
        <v>8</v>
      </c>
      <c r="T797" s="5">
        <v>17129</v>
      </c>
      <c r="U797" s="5">
        <f t="shared" si="36"/>
        <v>137032</v>
      </c>
      <c r="V797" s="47">
        <f t="shared" si="37"/>
        <v>153475.84000000003</v>
      </c>
      <c r="W797" s="48"/>
      <c r="X797" s="49">
        <v>2017</v>
      </c>
      <c r="Y797" s="50" t="s">
        <v>4944</v>
      </c>
      <c r="Z797" s="51">
        <f t="shared" si="38"/>
        <v>380.64444444444445</v>
      </c>
      <c r="AA797" s="16">
        <f t="shared" si="38"/>
        <v>426.32177777777787</v>
      </c>
    </row>
    <row r="798" spans="2:27" ht="20.25" x14ac:dyDescent="0.3">
      <c r="B798" s="43" t="s">
        <v>861</v>
      </c>
      <c r="C798" s="14" t="s">
        <v>4521</v>
      </c>
      <c r="D798" s="14" t="s">
        <v>4557</v>
      </c>
      <c r="E798" s="14" t="s">
        <v>7615</v>
      </c>
      <c r="F798" s="14" t="s">
        <v>7619</v>
      </c>
      <c r="G798" s="14" t="s">
        <v>6300</v>
      </c>
      <c r="H798" s="44" t="s">
        <v>3466</v>
      </c>
      <c r="I798" s="45">
        <v>0</v>
      </c>
      <c r="J798" s="14">
        <v>150000000</v>
      </c>
      <c r="K798" s="14" t="s">
        <v>3458</v>
      </c>
      <c r="L798" s="46" t="s">
        <v>3471</v>
      </c>
      <c r="M798" s="14" t="s">
        <v>12072</v>
      </c>
      <c r="N798" s="14" t="s">
        <v>3833</v>
      </c>
      <c r="O798" s="14" t="s">
        <v>3486</v>
      </c>
      <c r="P798" s="14" t="s">
        <v>12071</v>
      </c>
      <c r="Q798" s="44" t="s">
        <v>8224</v>
      </c>
      <c r="R798" s="44" t="s">
        <v>8203</v>
      </c>
      <c r="S798" s="14">
        <v>8</v>
      </c>
      <c r="T798" s="5">
        <v>17129</v>
      </c>
      <c r="U798" s="5">
        <f t="shared" si="36"/>
        <v>137032</v>
      </c>
      <c r="V798" s="47">
        <f t="shared" si="37"/>
        <v>153475.84000000003</v>
      </c>
      <c r="W798" s="48"/>
      <c r="X798" s="49">
        <v>2017</v>
      </c>
      <c r="Y798" s="50" t="s">
        <v>4944</v>
      </c>
      <c r="Z798" s="51">
        <f t="shared" si="38"/>
        <v>380.64444444444445</v>
      </c>
      <c r="AA798" s="16">
        <f t="shared" si="38"/>
        <v>426.32177777777787</v>
      </c>
    </row>
    <row r="799" spans="2:27" ht="20.25" x14ac:dyDescent="0.3">
      <c r="B799" s="43" t="s">
        <v>862</v>
      </c>
      <c r="C799" s="14" t="s">
        <v>4521</v>
      </c>
      <c r="D799" s="14" t="s">
        <v>4558</v>
      </c>
      <c r="E799" s="14" t="s">
        <v>7615</v>
      </c>
      <c r="F799" s="14" t="s">
        <v>7620</v>
      </c>
      <c r="G799" s="14" t="s">
        <v>6301</v>
      </c>
      <c r="H799" s="44" t="s">
        <v>3466</v>
      </c>
      <c r="I799" s="45">
        <v>0</v>
      </c>
      <c r="J799" s="14">
        <v>150000000</v>
      </c>
      <c r="K799" s="14" t="s">
        <v>3458</v>
      </c>
      <c r="L799" s="46" t="s">
        <v>3471</v>
      </c>
      <c r="M799" s="14" t="s">
        <v>12072</v>
      </c>
      <c r="N799" s="14" t="s">
        <v>3833</v>
      </c>
      <c r="O799" s="14" t="s">
        <v>3486</v>
      </c>
      <c r="P799" s="14" t="s">
        <v>12071</v>
      </c>
      <c r="Q799" s="44" t="s">
        <v>8224</v>
      </c>
      <c r="R799" s="44" t="s">
        <v>8203</v>
      </c>
      <c r="S799" s="14">
        <v>4</v>
      </c>
      <c r="T799" s="5">
        <v>22014</v>
      </c>
      <c r="U799" s="5">
        <f t="shared" si="36"/>
        <v>88056</v>
      </c>
      <c r="V799" s="47">
        <f t="shared" si="37"/>
        <v>98622.720000000016</v>
      </c>
      <c r="W799" s="48"/>
      <c r="X799" s="49">
        <v>2017</v>
      </c>
      <c r="Y799" s="50" t="s">
        <v>4944</v>
      </c>
      <c r="Z799" s="51">
        <f t="shared" si="38"/>
        <v>244.6</v>
      </c>
      <c r="AA799" s="16">
        <f t="shared" si="38"/>
        <v>273.95200000000006</v>
      </c>
    </row>
    <row r="800" spans="2:27" ht="20.25" x14ac:dyDescent="0.3">
      <c r="B800" s="43" t="s">
        <v>863</v>
      </c>
      <c r="C800" s="14" t="s">
        <v>4521</v>
      </c>
      <c r="D800" s="14" t="s">
        <v>4559</v>
      </c>
      <c r="E800" s="14" t="s">
        <v>7615</v>
      </c>
      <c r="F800" s="14" t="s">
        <v>7621</v>
      </c>
      <c r="G800" s="14" t="s">
        <v>6302</v>
      </c>
      <c r="H800" s="44" t="s">
        <v>3466</v>
      </c>
      <c r="I800" s="45">
        <v>0</v>
      </c>
      <c r="J800" s="14">
        <v>150000000</v>
      </c>
      <c r="K800" s="14" t="s">
        <v>3458</v>
      </c>
      <c r="L800" s="46" t="s">
        <v>3471</v>
      </c>
      <c r="M800" s="14" t="s">
        <v>12072</v>
      </c>
      <c r="N800" s="14" t="s">
        <v>3833</v>
      </c>
      <c r="O800" s="14" t="s">
        <v>3486</v>
      </c>
      <c r="P800" s="14" t="s">
        <v>12071</v>
      </c>
      <c r="Q800" s="44" t="s">
        <v>8224</v>
      </c>
      <c r="R800" s="44" t="s">
        <v>8203</v>
      </c>
      <c r="S800" s="14">
        <v>8</v>
      </c>
      <c r="T800" s="5">
        <v>18684</v>
      </c>
      <c r="U800" s="5">
        <f t="shared" si="36"/>
        <v>149472</v>
      </c>
      <c r="V800" s="47">
        <f t="shared" si="37"/>
        <v>167408.64000000001</v>
      </c>
      <c r="W800" s="48"/>
      <c r="X800" s="49">
        <v>2017</v>
      </c>
      <c r="Y800" s="50" t="s">
        <v>4944</v>
      </c>
      <c r="Z800" s="51">
        <f t="shared" si="38"/>
        <v>415.2</v>
      </c>
      <c r="AA800" s="16">
        <f t="shared" si="38"/>
        <v>465.02400000000006</v>
      </c>
    </row>
    <row r="801" spans="2:27" ht="20.25" x14ac:dyDescent="0.3">
      <c r="B801" s="43" t="s">
        <v>864</v>
      </c>
      <c r="C801" s="14" t="s">
        <v>4521</v>
      </c>
      <c r="D801" s="14" t="s">
        <v>4560</v>
      </c>
      <c r="E801" s="14" t="s">
        <v>7615</v>
      </c>
      <c r="F801" s="14" t="s">
        <v>7622</v>
      </c>
      <c r="G801" s="14" t="s">
        <v>6303</v>
      </c>
      <c r="H801" s="44" t="s">
        <v>3466</v>
      </c>
      <c r="I801" s="45">
        <v>0</v>
      </c>
      <c r="J801" s="14">
        <v>150000000</v>
      </c>
      <c r="K801" s="14" t="s">
        <v>3458</v>
      </c>
      <c r="L801" s="46" t="s">
        <v>3471</v>
      </c>
      <c r="M801" s="14" t="s">
        <v>12072</v>
      </c>
      <c r="N801" s="14" t="s">
        <v>3833</v>
      </c>
      <c r="O801" s="14" t="s">
        <v>3486</v>
      </c>
      <c r="P801" s="14" t="s">
        <v>12071</v>
      </c>
      <c r="Q801" s="44" t="s">
        <v>8224</v>
      </c>
      <c r="R801" s="44" t="s">
        <v>8203</v>
      </c>
      <c r="S801" s="14">
        <v>8</v>
      </c>
      <c r="T801" s="5">
        <v>19054</v>
      </c>
      <c r="U801" s="5">
        <f t="shared" si="36"/>
        <v>152432</v>
      </c>
      <c r="V801" s="47">
        <f t="shared" si="37"/>
        <v>170723.84000000003</v>
      </c>
      <c r="W801" s="48"/>
      <c r="X801" s="49">
        <v>2017</v>
      </c>
      <c r="Y801" s="50" t="s">
        <v>4944</v>
      </c>
      <c r="Z801" s="51">
        <f t="shared" si="38"/>
        <v>423.42222222222222</v>
      </c>
      <c r="AA801" s="16">
        <f t="shared" si="38"/>
        <v>474.23288888888897</v>
      </c>
    </row>
    <row r="802" spans="2:27" ht="20.25" x14ac:dyDescent="0.3">
      <c r="B802" s="43" t="s">
        <v>865</v>
      </c>
      <c r="C802" s="14" t="s">
        <v>4521</v>
      </c>
      <c r="D802" s="14" t="s">
        <v>4561</v>
      </c>
      <c r="E802" s="14" t="s">
        <v>7615</v>
      </c>
      <c r="F802" s="14" t="s">
        <v>7623</v>
      </c>
      <c r="G802" s="14" t="s">
        <v>6304</v>
      </c>
      <c r="H802" s="44" t="s">
        <v>3466</v>
      </c>
      <c r="I802" s="45">
        <v>0</v>
      </c>
      <c r="J802" s="14">
        <v>150000000</v>
      </c>
      <c r="K802" s="14" t="s">
        <v>3458</v>
      </c>
      <c r="L802" s="46" t="s">
        <v>3471</v>
      </c>
      <c r="M802" s="14" t="s">
        <v>12072</v>
      </c>
      <c r="N802" s="14" t="s">
        <v>3833</v>
      </c>
      <c r="O802" s="14" t="s">
        <v>3486</v>
      </c>
      <c r="P802" s="14" t="s">
        <v>12071</v>
      </c>
      <c r="Q802" s="44" t="s">
        <v>8224</v>
      </c>
      <c r="R802" s="44" t="s">
        <v>8203</v>
      </c>
      <c r="S802" s="14">
        <v>4</v>
      </c>
      <c r="T802" s="5">
        <v>22014</v>
      </c>
      <c r="U802" s="5">
        <f t="shared" si="36"/>
        <v>88056</v>
      </c>
      <c r="V802" s="47">
        <f t="shared" si="37"/>
        <v>98622.720000000016</v>
      </c>
      <c r="W802" s="48"/>
      <c r="X802" s="49">
        <v>2017</v>
      </c>
      <c r="Y802" s="50" t="s">
        <v>4944</v>
      </c>
      <c r="Z802" s="51">
        <f t="shared" si="38"/>
        <v>244.6</v>
      </c>
      <c r="AA802" s="16">
        <f t="shared" si="38"/>
        <v>273.95200000000006</v>
      </c>
    </row>
    <row r="803" spans="2:27" ht="20.25" x14ac:dyDescent="0.3">
      <c r="B803" s="43" t="s">
        <v>866</v>
      </c>
      <c r="C803" s="14" t="s">
        <v>4521</v>
      </c>
      <c r="D803" s="14" t="s">
        <v>4562</v>
      </c>
      <c r="E803" s="14" t="s">
        <v>7615</v>
      </c>
      <c r="F803" s="14" t="s">
        <v>7624</v>
      </c>
      <c r="G803" s="14" t="s">
        <v>6305</v>
      </c>
      <c r="H803" s="44" t="s">
        <v>3466</v>
      </c>
      <c r="I803" s="45">
        <v>0</v>
      </c>
      <c r="J803" s="14">
        <v>150000000</v>
      </c>
      <c r="K803" s="14" t="s">
        <v>3458</v>
      </c>
      <c r="L803" s="46" t="s">
        <v>3471</v>
      </c>
      <c r="M803" s="14" t="s">
        <v>12072</v>
      </c>
      <c r="N803" s="14" t="s">
        <v>3833</v>
      </c>
      <c r="O803" s="14" t="s">
        <v>3486</v>
      </c>
      <c r="P803" s="14" t="s">
        <v>12071</v>
      </c>
      <c r="Q803" s="44" t="s">
        <v>8224</v>
      </c>
      <c r="R803" s="44" t="s">
        <v>8203</v>
      </c>
      <c r="S803" s="14">
        <v>3</v>
      </c>
      <c r="T803" s="5">
        <v>54574</v>
      </c>
      <c r="U803" s="5">
        <f t="shared" si="36"/>
        <v>163722</v>
      </c>
      <c r="V803" s="47">
        <f t="shared" si="37"/>
        <v>183368.64</v>
      </c>
      <c r="W803" s="48"/>
      <c r="X803" s="49">
        <v>2017</v>
      </c>
      <c r="Y803" s="50" t="s">
        <v>4944</v>
      </c>
      <c r="Z803" s="51">
        <f t="shared" si="38"/>
        <v>454.78333333333336</v>
      </c>
      <c r="AA803" s="16">
        <f t="shared" si="38"/>
        <v>509.35733333333337</v>
      </c>
    </row>
    <row r="804" spans="2:27" ht="20.25" x14ac:dyDescent="0.3">
      <c r="B804" s="43" t="s">
        <v>867</v>
      </c>
      <c r="C804" s="14" t="s">
        <v>4521</v>
      </c>
      <c r="D804" s="14" t="s">
        <v>4563</v>
      </c>
      <c r="E804" s="14" t="s">
        <v>7625</v>
      </c>
      <c r="F804" s="14" t="s">
        <v>7626</v>
      </c>
      <c r="G804" s="14" t="s">
        <v>6306</v>
      </c>
      <c r="H804" s="44" t="s">
        <v>3466</v>
      </c>
      <c r="I804" s="45">
        <v>0</v>
      </c>
      <c r="J804" s="14">
        <v>150000000</v>
      </c>
      <c r="K804" s="14" t="s">
        <v>3458</v>
      </c>
      <c r="L804" s="46" t="s">
        <v>3471</v>
      </c>
      <c r="M804" s="14" t="s">
        <v>12072</v>
      </c>
      <c r="N804" s="14" t="s">
        <v>3833</v>
      </c>
      <c r="O804" s="14" t="s">
        <v>3486</v>
      </c>
      <c r="P804" s="14" t="s">
        <v>12071</v>
      </c>
      <c r="Q804" s="44" t="s">
        <v>8224</v>
      </c>
      <c r="R804" s="44" t="s">
        <v>8203</v>
      </c>
      <c r="S804" s="14">
        <v>6</v>
      </c>
      <c r="T804" s="5">
        <v>22520</v>
      </c>
      <c r="U804" s="5">
        <f t="shared" si="36"/>
        <v>135120</v>
      </c>
      <c r="V804" s="47">
        <f t="shared" si="37"/>
        <v>151334.40000000002</v>
      </c>
      <c r="W804" s="48"/>
      <c r="X804" s="49">
        <v>2017</v>
      </c>
      <c r="Y804" s="50" t="s">
        <v>4944</v>
      </c>
      <c r="Z804" s="51">
        <f t="shared" si="38"/>
        <v>375.33333333333331</v>
      </c>
      <c r="AA804" s="16">
        <f t="shared" si="38"/>
        <v>420.37333333333339</v>
      </c>
    </row>
    <row r="805" spans="2:27" ht="20.25" x14ac:dyDescent="0.3">
      <c r="B805" s="43" t="s">
        <v>868</v>
      </c>
      <c r="C805" s="14" t="s">
        <v>4521</v>
      </c>
      <c r="D805" s="14" t="s">
        <v>4564</v>
      </c>
      <c r="E805" s="14" t="s">
        <v>7627</v>
      </c>
      <c r="F805" s="14" t="s">
        <v>7628</v>
      </c>
      <c r="G805" s="14" t="s">
        <v>6307</v>
      </c>
      <c r="H805" s="44" t="s">
        <v>3466</v>
      </c>
      <c r="I805" s="45">
        <v>0</v>
      </c>
      <c r="J805" s="14">
        <v>150000000</v>
      </c>
      <c r="K805" s="14" t="s">
        <v>3458</v>
      </c>
      <c r="L805" s="46" t="s">
        <v>3471</v>
      </c>
      <c r="M805" s="14" t="s">
        <v>12072</v>
      </c>
      <c r="N805" s="14" t="s">
        <v>3833</v>
      </c>
      <c r="O805" s="14" t="s">
        <v>3486</v>
      </c>
      <c r="P805" s="14" t="s">
        <v>12071</v>
      </c>
      <c r="Q805" s="44" t="s">
        <v>8234</v>
      </c>
      <c r="R805" s="44" t="s">
        <v>8211</v>
      </c>
      <c r="S805" s="14">
        <v>5</v>
      </c>
      <c r="T805" s="5">
        <v>18750</v>
      </c>
      <c r="U805" s="5">
        <f t="shared" si="36"/>
        <v>93750</v>
      </c>
      <c r="V805" s="47">
        <f t="shared" si="37"/>
        <v>105000.00000000001</v>
      </c>
      <c r="W805" s="48"/>
      <c r="X805" s="49">
        <v>2017</v>
      </c>
      <c r="Y805" s="50" t="s">
        <v>4944</v>
      </c>
      <c r="Z805" s="51">
        <f t="shared" si="38"/>
        <v>260.41666666666669</v>
      </c>
      <c r="AA805" s="16">
        <f t="shared" si="38"/>
        <v>291.66666666666669</v>
      </c>
    </row>
    <row r="806" spans="2:27" ht="20.25" x14ac:dyDescent="0.3">
      <c r="B806" s="43" t="s">
        <v>869</v>
      </c>
      <c r="C806" s="14" t="s">
        <v>4521</v>
      </c>
      <c r="D806" s="14" t="s">
        <v>4565</v>
      </c>
      <c r="E806" s="14" t="s">
        <v>7629</v>
      </c>
      <c r="F806" s="14" t="s">
        <v>7630</v>
      </c>
      <c r="G806" s="14" t="s">
        <v>6308</v>
      </c>
      <c r="H806" s="44" t="s">
        <v>3466</v>
      </c>
      <c r="I806" s="45">
        <v>0</v>
      </c>
      <c r="J806" s="14">
        <v>150000000</v>
      </c>
      <c r="K806" s="14" t="s">
        <v>3458</v>
      </c>
      <c r="L806" s="46" t="s">
        <v>3471</v>
      </c>
      <c r="M806" s="14" t="s">
        <v>12072</v>
      </c>
      <c r="N806" s="14" t="s">
        <v>3833</v>
      </c>
      <c r="O806" s="14" t="s">
        <v>3486</v>
      </c>
      <c r="P806" s="14" t="s">
        <v>12071</v>
      </c>
      <c r="Q806" s="44" t="s">
        <v>8224</v>
      </c>
      <c r="R806" s="44" t="s">
        <v>8203</v>
      </c>
      <c r="S806" s="14">
        <v>100</v>
      </c>
      <c r="T806" s="5">
        <v>10037</v>
      </c>
      <c r="U806" s="5">
        <f t="shared" si="36"/>
        <v>1003700</v>
      </c>
      <c r="V806" s="47">
        <f t="shared" si="37"/>
        <v>1124144</v>
      </c>
      <c r="W806" s="48"/>
      <c r="X806" s="49">
        <v>2017</v>
      </c>
      <c r="Y806" s="50" t="s">
        <v>4944</v>
      </c>
      <c r="Z806" s="51">
        <f t="shared" si="38"/>
        <v>2788.0555555555557</v>
      </c>
      <c r="AA806" s="16">
        <f t="shared" si="38"/>
        <v>3122.6222222222223</v>
      </c>
    </row>
    <row r="807" spans="2:27" ht="20.25" x14ac:dyDescent="0.3">
      <c r="B807" s="43" t="s">
        <v>870</v>
      </c>
      <c r="C807" s="14" t="s">
        <v>4521</v>
      </c>
      <c r="D807" s="14" t="s">
        <v>4565</v>
      </c>
      <c r="E807" s="14" t="s">
        <v>7629</v>
      </c>
      <c r="F807" s="14" t="s">
        <v>7630</v>
      </c>
      <c r="G807" s="14" t="s">
        <v>6309</v>
      </c>
      <c r="H807" s="44" t="s">
        <v>3466</v>
      </c>
      <c r="I807" s="45">
        <v>0</v>
      </c>
      <c r="J807" s="14">
        <v>150000000</v>
      </c>
      <c r="K807" s="14" t="s">
        <v>3458</v>
      </c>
      <c r="L807" s="46" t="s">
        <v>3471</v>
      </c>
      <c r="M807" s="14" t="s">
        <v>12072</v>
      </c>
      <c r="N807" s="14" t="s">
        <v>3833</v>
      </c>
      <c r="O807" s="14" t="s">
        <v>3486</v>
      </c>
      <c r="P807" s="14" t="s">
        <v>12071</v>
      </c>
      <c r="Q807" s="44" t="s">
        <v>8224</v>
      </c>
      <c r="R807" s="44" t="s">
        <v>8203</v>
      </c>
      <c r="S807" s="14">
        <v>10</v>
      </c>
      <c r="T807" s="5">
        <v>5018</v>
      </c>
      <c r="U807" s="5">
        <f t="shared" si="36"/>
        <v>50180</v>
      </c>
      <c r="V807" s="47">
        <f t="shared" si="37"/>
        <v>56201.600000000006</v>
      </c>
      <c r="W807" s="48"/>
      <c r="X807" s="49">
        <v>2017</v>
      </c>
      <c r="Y807" s="50" t="s">
        <v>4944</v>
      </c>
      <c r="Z807" s="51">
        <f t="shared" si="38"/>
        <v>139.38888888888889</v>
      </c>
      <c r="AA807" s="16">
        <f t="shared" si="38"/>
        <v>156.11555555555557</v>
      </c>
    </row>
    <row r="808" spans="2:27" ht="20.25" x14ac:dyDescent="0.3">
      <c r="B808" s="43" t="s">
        <v>871</v>
      </c>
      <c r="C808" s="14" t="s">
        <v>4521</v>
      </c>
      <c r="D808" s="14" t="s">
        <v>4566</v>
      </c>
      <c r="E808" s="14" t="s">
        <v>5044</v>
      </c>
      <c r="F808" s="14" t="s">
        <v>7631</v>
      </c>
      <c r="G808" s="14" t="s">
        <v>6310</v>
      </c>
      <c r="H808" s="44" t="s">
        <v>3466</v>
      </c>
      <c r="I808" s="45">
        <v>0</v>
      </c>
      <c r="J808" s="14">
        <v>150000000</v>
      </c>
      <c r="K808" s="14" t="s">
        <v>3458</v>
      </c>
      <c r="L808" s="46" t="s">
        <v>3471</v>
      </c>
      <c r="M808" s="14" t="s">
        <v>12072</v>
      </c>
      <c r="N808" s="14" t="s">
        <v>3833</v>
      </c>
      <c r="O808" s="14" t="s">
        <v>3486</v>
      </c>
      <c r="P808" s="14" t="s">
        <v>12071</v>
      </c>
      <c r="Q808" s="44" t="s">
        <v>8234</v>
      </c>
      <c r="R808" s="44" t="s">
        <v>8211</v>
      </c>
      <c r="S808" s="14">
        <v>5</v>
      </c>
      <c r="T808" s="5">
        <v>17580</v>
      </c>
      <c r="U808" s="5">
        <f t="shared" si="36"/>
        <v>87900</v>
      </c>
      <c r="V808" s="47">
        <f t="shared" si="37"/>
        <v>98448.000000000015</v>
      </c>
      <c r="W808" s="48"/>
      <c r="X808" s="49">
        <v>2017</v>
      </c>
      <c r="Y808" s="50" t="s">
        <v>4944</v>
      </c>
      <c r="Z808" s="51">
        <f t="shared" si="38"/>
        <v>244.16666666666666</v>
      </c>
      <c r="AA808" s="16">
        <f t="shared" si="38"/>
        <v>273.4666666666667</v>
      </c>
    </row>
    <row r="809" spans="2:27" ht="20.25" x14ac:dyDescent="0.3">
      <c r="B809" s="43" t="s">
        <v>872</v>
      </c>
      <c r="C809" s="14" t="s">
        <v>4521</v>
      </c>
      <c r="D809" s="14" t="s">
        <v>4567</v>
      </c>
      <c r="E809" s="14" t="s">
        <v>7632</v>
      </c>
      <c r="F809" s="14" t="s">
        <v>7633</v>
      </c>
      <c r="G809" s="14" t="s">
        <v>6311</v>
      </c>
      <c r="H809" s="44" t="s">
        <v>3466</v>
      </c>
      <c r="I809" s="45">
        <v>0</v>
      </c>
      <c r="J809" s="14">
        <v>150000000</v>
      </c>
      <c r="K809" s="14" t="s">
        <v>3458</v>
      </c>
      <c r="L809" s="46" t="s">
        <v>3471</v>
      </c>
      <c r="M809" s="14" t="s">
        <v>12072</v>
      </c>
      <c r="N809" s="14" t="s">
        <v>3833</v>
      </c>
      <c r="O809" s="14" t="s">
        <v>3486</v>
      </c>
      <c r="P809" s="14" t="s">
        <v>12071</v>
      </c>
      <c r="Q809" s="44" t="s">
        <v>8224</v>
      </c>
      <c r="R809" s="44" t="s">
        <v>8203</v>
      </c>
      <c r="S809" s="14">
        <v>6</v>
      </c>
      <c r="T809" s="5">
        <v>28450</v>
      </c>
      <c r="U809" s="5">
        <f t="shared" si="36"/>
        <v>170700</v>
      </c>
      <c r="V809" s="47">
        <f t="shared" si="37"/>
        <v>191184.00000000003</v>
      </c>
      <c r="W809" s="48"/>
      <c r="X809" s="49">
        <v>2017</v>
      </c>
      <c r="Y809" s="50" t="s">
        <v>4944</v>
      </c>
      <c r="Z809" s="51">
        <f t="shared" si="38"/>
        <v>474.16666666666669</v>
      </c>
      <c r="AA809" s="16">
        <f t="shared" si="38"/>
        <v>531.06666666666672</v>
      </c>
    </row>
    <row r="810" spans="2:27" ht="20.25" x14ac:dyDescent="0.3">
      <c r="B810" s="43" t="s">
        <v>873</v>
      </c>
      <c r="C810" s="14" t="s">
        <v>4521</v>
      </c>
      <c r="D810" s="14" t="s">
        <v>4568</v>
      </c>
      <c r="E810" s="14" t="s">
        <v>4927</v>
      </c>
      <c r="F810" s="14" t="s">
        <v>7634</v>
      </c>
      <c r="G810" s="14" t="s">
        <v>6312</v>
      </c>
      <c r="H810" s="44" t="s">
        <v>3466</v>
      </c>
      <c r="I810" s="45">
        <v>0</v>
      </c>
      <c r="J810" s="14">
        <v>150000000</v>
      </c>
      <c r="K810" s="14" t="s">
        <v>3458</v>
      </c>
      <c r="L810" s="46" t="s">
        <v>3471</v>
      </c>
      <c r="M810" s="14" t="s">
        <v>12072</v>
      </c>
      <c r="N810" s="14" t="s">
        <v>3833</v>
      </c>
      <c r="O810" s="14" t="s">
        <v>3486</v>
      </c>
      <c r="P810" s="14" t="s">
        <v>12071</v>
      </c>
      <c r="Q810" s="44" t="s">
        <v>8234</v>
      </c>
      <c r="R810" s="44" t="s">
        <v>8211</v>
      </c>
      <c r="S810" s="14">
        <v>2</v>
      </c>
      <c r="T810" s="5">
        <v>220000</v>
      </c>
      <c r="U810" s="5">
        <f t="shared" si="36"/>
        <v>440000</v>
      </c>
      <c r="V810" s="47">
        <f t="shared" si="37"/>
        <v>492800.00000000006</v>
      </c>
      <c r="W810" s="48"/>
      <c r="X810" s="49">
        <v>2017</v>
      </c>
      <c r="Y810" s="50" t="s">
        <v>4944</v>
      </c>
      <c r="Z810" s="51">
        <f t="shared" si="38"/>
        <v>1222.2222222222222</v>
      </c>
      <c r="AA810" s="16">
        <f t="shared" si="38"/>
        <v>1368.8888888888891</v>
      </c>
    </row>
    <row r="811" spans="2:27" ht="20.25" x14ac:dyDescent="0.3">
      <c r="B811" s="43" t="s">
        <v>874</v>
      </c>
      <c r="C811" s="14" t="s">
        <v>4521</v>
      </c>
      <c r="D811" s="14" t="s">
        <v>4568</v>
      </c>
      <c r="E811" s="14" t="s">
        <v>4927</v>
      </c>
      <c r="F811" s="14" t="s">
        <v>7634</v>
      </c>
      <c r="G811" s="14" t="s">
        <v>6313</v>
      </c>
      <c r="H811" s="44" t="s">
        <v>3466</v>
      </c>
      <c r="I811" s="45">
        <v>0</v>
      </c>
      <c r="J811" s="14">
        <v>150000000</v>
      </c>
      <c r="K811" s="14" t="s">
        <v>3458</v>
      </c>
      <c r="L811" s="46" t="s">
        <v>3471</v>
      </c>
      <c r="M811" s="14" t="s">
        <v>12072</v>
      </c>
      <c r="N811" s="14" t="s">
        <v>3833</v>
      </c>
      <c r="O811" s="14" t="s">
        <v>3486</v>
      </c>
      <c r="P811" s="14" t="s">
        <v>12071</v>
      </c>
      <c r="Q811" s="44" t="s">
        <v>8234</v>
      </c>
      <c r="R811" s="44" t="s">
        <v>8211</v>
      </c>
      <c r="S811" s="14">
        <v>1</v>
      </c>
      <c r="T811" s="5">
        <v>220000</v>
      </c>
      <c r="U811" s="5">
        <f t="shared" si="36"/>
        <v>220000</v>
      </c>
      <c r="V811" s="47">
        <f t="shared" si="37"/>
        <v>246400.00000000003</v>
      </c>
      <c r="W811" s="48"/>
      <c r="X811" s="49">
        <v>2017</v>
      </c>
      <c r="Y811" s="50" t="s">
        <v>4944</v>
      </c>
      <c r="Z811" s="51">
        <f t="shared" si="38"/>
        <v>611.11111111111109</v>
      </c>
      <c r="AA811" s="16">
        <f t="shared" si="38"/>
        <v>684.44444444444457</v>
      </c>
    </row>
    <row r="812" spans="2:27" ht="20.25" x14ac:dyDescent="0.3">
      <c r="B812" s="43" t="s">
        <v>875</v>
      </c>
      <c r="C812" s="14" t="s">
        <v>4521</v>
      </c>
      <c r="D812" s="14" t="s">
        <v>4568</v>
      </c>
      <c r="E812" s="14" t="s">
        <v>4927</v>
      </c>
      <c r="F812" s="14" t="s">
        <v>7634</v>
      </c>
      <c r="G812" s="14" t="s">
        <v>6314</v>
      </c>
      <c r="H812" s="44" t="s">
        <v>3466</v>
      </c>
      <c r="I812" s="45">
        <v>0</v>
      </c>
      <c r="J812" s="14">
        <v>150000000</v>
      </c>
      <c r="K812" s="14" t="s">
        <v>3458</v>
      </c>
      <c r="L812" s="46" t="s">
        <v>3471</v>
      </c>
      <c r="M812" s="14" t="s">
        <v>12072</v>
      </c>
      <c r="N812" s="14" t="s">
        <v>3833</v>
      </c>
      <c r="O812" s="14" t="s">
        <v>3486</v>
      </c>
      <c r="P812" s="14" t="s">
        <v>12071</v>
      </c>
      <c r="Q812" s="44" t="s">
        <v>8234</v>
      </c>
      <c r="R812" s="44" t="s">
        <v>8211</v>
      </c>
      <c r="S812" s="14">
        <v>2</v>
      </c>
      <c r="T812" s="5">
        <v>220000</v>
      </c>
      <c r="U812" s="5">
        <f t="shared" si="36"/>
        <v>440000</v>
      </c>
      <c r="V812" s="47">
        <f t="shared" si="37"/>
        <v>492800.00000000006</v>
      </c>
      <c r="W812" s="48"/>
      <c r="X812" s="49">
        <v>2017</v>
      </c>
      <c r="Y812" s="50" t="s">
        <v>4944</v>
      </c>
      <c r="Z812" s="51">
        <f t="shared" si="38"/>
        <v>1222.2222222222222</v>
      </c>
      <c r="AA812" s="16">
        <f t="shared" si="38"/>
        <v>1368.8888888888891</v>
      </c>
    </row>
    <row r="813" spans="2:27" ht="20.25" x14ac:dyDescent="0.3">
      <c r="B813" s="43" t="s">
        <v>876</v>
      </c>
      <c r="C813" s="14" t="s">
        <v>4521</v>
      </c>
      <c r="D813" s="14" t="s">
        <v>4568</v>
      </c>
      <c r="E813" s="14" t="s">
        <v>4927</v>
      </c>
      <c r="F813" s="14" t="s">
        <v>7634</v>
      </c>
      <c r="G813" s="14" t="s">
        <v>6315</v>
      </c>
      <c r="H813" s="44" t="s">
        <v>3466</v>
      </c>
      <c r="I813" s="45">
        <v>0</v>
      </c>
      <c r="J813" s="14">
        <v>150000000</v>
      </c>
      <c r="K813" s="14" t="s">
        <v>3458</v>
      </c>
      <c r="L813" s="46" t="s">
        <v>3471</v>
      </c>
      <c r="M813" s="14" t="s">
        <v>12072</v>
      </c>
      <c r="N813" s="14" t="s">
        <v>3833</v>
      </c>
      <c r="O813" s="14" t="s">
        <v>3486</v>
      </c>
      <c r="P813" s="14" t="s">
        <v>12071</v>
      </c>
      <c r="Q813" s="44" t="s">
        <v>8234</v>
      </c>
      <c r="R813" s="44" t="s">
        <v>8211</v>
      </c>
      <c r="S813" s="14">
        <v>1</v>
      </c>
      <c r="T813" s="5">
        <v>220000</v>
      </c>
      <c r="U813" s="5">
        <f t="shared" si="36"/>
        <v>220000</v>
      </c>
      <c r="V813" s="47">
        <f t="shared" si="37"/>
        <v>246400.00000000003</v>
      </c>
      <c r="W813" s="48"/>
      <c r="X813" s="49">
        <v>2017</v>
      </c>
      <c r="Y813" s="50" t="s">
        <v>4944</v>
      </c>
      <c r="Z813" s="51">
        <f t="shared" si="38"/>
        <v>611.11111111111109</v>
      </c>
      <c r="AA813" s="16">
        <f t="shared" si="38"/>
        <v>684.44444444444457</v>
      </c>
    </row>
    <row r="814" spans="2:27" ht="20.25" x14ac:dyDescent="0.3">
      <c r="B814" s="43" t="s">
        <v>877</v>
      </c>
      <c r="C814" s="14" t="s">
        <v>4521</v>
      </c>
      <c r="D814" s="14" t="s">
        <v>5519</v>
      </c>
      <c r="E814" s="14" t="s">
        <v>7589</v>
      </c>
      <c r="F814" s="14" t="s">
        <v>7635</v>
      </c>
      <c r="G814" s="14" t="s">
        <v>6316</v>
      </c>
      <c r="H814" s="44" t="s">
        <v>3466</v>
      </c>
      <c r="I814" s="45">
        <v>0</v>
      </c>
      <c r="J814" s="14">
        <v>150000000</v>
      </c>
      <c r="K814" s="14" t="s">
        <v>3458</v>
      </c>
      <c r="L814" s="46" t="s">
        <v>3471</v>
      </c>
      <c r="M814" s="14" t="s">
        <v>12072</v>
      </c>
      <c r="N814" s="14" t="s">
        <v>3833</v>
      </c>
      <c r="O814" s="14" t="s">
        <v>3486</v>
      </c>
      <c r="P814" s="14" t="s">
        <v>12071</v>
      </c>
      <c r="Q814" s="44" t="s">
        <v>8224</v>
      </c>
      <c r="R814" s="44" t="s">
        <v>8203</v>
      </c>
      <c r="S814" s="14">
        <v>5</v>
      </c>
      <c r="T814" s="5">
        <v>24800</v>
      </c>
      <c r="U814" s="5">
        <f t="shared" si="36"/>
        <v>124000</v>
      </c>
      <c r="V814" s="47">
        <f t="shared" si="37"/>
        <v>138880</v>
      </c>
      <c r="W814" s="48"/>
      <c r="X814" s="49">
        <v>2017</v>
      </c>
      <c r="Y814" s="50" t="s">
        <v>4944</v>
      </c>
      <c r="Z814" s="51">
        <f t="shared" si="38"/>
        <v>344.44444444444446</v>
      </c>
      <c r="AA814" s="16">
        <f t="shared" si="38"/>
        <v>385.77777777777777</v>
      </c>
    </row>
    <row r="815" spans="2:27" ht="20.25" x14ac:dyDescent="0.3">
      <c r="B815" s="43" t="s">
        <v>878</v>
      </c>
      <c r="C815" s="14" t="s">
        <v>4521</v>
      </c>
      <c r="D815" s="14" t="s">
        <v>4569</v>
      </c>
      <c r="E815" s="14" t="s">
        <v>7615</v>
      </c>
      <c r="F815" s="14" t="s">
        <v>7636</v>
      </c>
      <c r="G815" s="14" t="s">
        <v>6317</v>
      </c>
      <c r="H815" s="44" t="s">
        <v>3466</v>
      </c>
      <c r="I815" s="45">
        <v>0</v>
      </c>
      <c r="J815" s="14">
        <v>150000000</v>
      </c>
      <c r="K815" s="14" t="s">
        <v>3458</v>
      </c>
      <c r="L815" s="46" t="s">
        <v>3471</v>
      </c>
      <c r="M815" s="14" t="s">
        <v>12072</v>
      </c>
      <c r="N815" s="14" t="s">
        <v>3833</v>
      </c>
      <c r="O815" s="14" t="s">
        <v>3486</v>
      </c>
      <c r="P815" s="14" t="s">
        <v>12071</v>
      </c>
      <c r="Q815" s="44" t="s">
        <v>8224</v>
      </c>
      <c r="R815" s="44" t="s">
        <v>8203</v>
      </c>
      <c r="S815" s="14">
        <v>4</v>
      </c>
      <c r="T815" s="5">
        <v>22500</v>
      </c>
      <c r="U815" s="5">
        <f t="shared" si="36"/>
        <v>90000</v>
      </c>
      <c r="V815" s="47">
        <f t="shared" si="37"/>
        <v>100800.00000000001</v>
      </c>
      <c r="W815" s="48"/>
      <c r="X815" s="49">
        <v>2017</v>
      </c>
      <c r="Y815" s="50" t="s">
        <v>4944</v>
      </c>
      <c r="Z815" s="51">
        <f t="shared" si="38"/>
        <v>250</v>
      </c>
      <c r="AA815" s="16">
        <f t="shared" si="38"/>
        <v>280.00000000000006</v>
      </c>
    </row>
    <row r="816" spans="2:27" ht="20.25" x14ac:dyDescent="0.3">
      <c r="B816" s="43" t="s">
        <v>879</v>
      </c>
      <c r="C816" s="14" t="s">
        <v>4521</v>
      </c>
      <c r="D816" s="14" t="s">
        <v>4570</v>
      </c>
      <c r="E816" s="14" t="s">
        <v>7637</v>
      </c>
      <c r="F816" s="14" t="s">
        <v>7638</v>
      </c>
      <c r="G816" s="14" t="s">
        <v>6318</v>
      </c>
      <c r="H816" s="44" t="s">
        <v>3466</v>
      </c>
      <c r="I816" s="45">
        <v>0</v>
      </c>
      <c r="J816" s="14">
        <v>150000000</v>
      </c>
      <c r="K816" s="14" t="s">
        <v>3458</v>
      </c>
      <c r="L816" s="46" t="s">
        <v>3471</v>
      </c>
      <c r="M816" s="14" t="s">
        <v>12072</v>
      </c>
      <c r="N816" s="14" t="s">
        <v>3833</v>
      </c>
      <c r="O816" s="14" t="s">
        <v>3486</v>
      </c>
      <c r="P816" s="14" t="s">
        <v>12071</v>
      </c>
      <c r="Q816" s="44" t="s">
        <v>8224</v>
      </c>
      <c r="R816" s="44" t="s">
        <v>8203</v>
      </c>
      <c r="S816" s="14">
        <v>1</v>
      </c>
      <c r="T816" s="5">
        <v>147540</v>
      </c>
      <c r="U816" s="5">
        <f t="shared" si="36"/>
        <v>147540</v>
      </c>
      <c r="V816" s="47">
        <f t="shared" si="37"/>
        <v>165244.80000000002</v>
      </c>
      <c r="W816" s="48"/>
      <c r="X816" s="49">
        <v>2017</v>
      </c>
      <c r="Y816" s="50" t="s">
        <v>4944</v>
      </c>
      <c r="Z816" s="51">
        <f t="shared" si="38"/>
        <v>409.83333333333331</v>
      </c>
      <c r="AA816" s="16">
        <f t="shared" si="38"/>
        <v>459.01333333333338</v>
      </c>
    </row>
    <row r="817" spans="2:27" ht="20.25" x14ac:dyDescent="0.3">
      <c r="B817" s="43" t="s">
        <v>880</v>
      </c>
      <c r="C817" s="14" t="s">
        <v>4521</v>
      </c>
      <c r="D817" s="14" t="s">
        <v>4571</v>
      </c>
      <c r="E817" s="14" t="s">
        <v>7639</v>
      </c>
      <c r="F817" s="14" t="s">
        <v>7640</v>
      </c>
      <c r="G817" s="14" t="s">
        <v>6319</v>
      </c>
      <c r="H817" s="44" t="s">
        <v>3466</v>
      </c>
      <c r="I817" s="45">
        <v>0</v>
      </c>
      <c r="J817" s="14">
        <v>150000000</v>
      </c>
      <c r="K817" s="14" t="s">
        <v>3458</v>
      </c>
      <c r="L817" s="46" t="s">
        <v>3483</v>
      </c>
      <c r="M817" s="14" t="s">
        <v>12072</v>
      </c>
      <c r="N817" s="14" t="s">
        <v>3833</v>
      </c>
      <c r="O817" s="14" t="s">
        <v>3489</v>
      </c>
      <c r="P817" s="14" t="s">
        <v>12071</v>
      </c>
      <c r="Q817" s="44" t="s">
        <v>8234</v>
      </c>
      <c r="R817" s="44" t="s">
        <v>8211</v>
      </c>
      <c r="S817" s="14">
        <v>1</v>
      </c>
      <c r="T817" s="5">
        <v>32650</v>
      </c>
      <c r="U817" s="5">
        <f t="shared" si="36"/>
        <v>32650</v>
      </c>
      <c r="V817" s="47">
        <f t="shared" si="37"/>
        <v>36568</v>
      </c>
      <c r="W817" s="48"/>
      <c r="X817" s="49">
        <v>2017</v>
      </c>
      <c r="Y817" s="50" t="s">
        <v>4944</v>
      </c>
      <c r="Z817" s="51">
        <f t="shared" si="38"/>
        <v>90.694444444444443</v>
      </c>
      <c r="AA817" s="16">
        <f t="shared" si="38"/>
        <v>101.57777777777778</v>
      </c>
    </row>
    <row r="818" spans="2:27" ht="20.25" x14ac:dyDescent="0.3">
      <c r="B818" s="43" t="s">
        <v>881</v>
      </c>
      <c r="C818" s="14" t="s">
        <v>4521</v>
      </c>
      <c r="D818" s="14" t="s">
        <v>4572</v>
      </c>
      <c r="E818" s="14" t="s">
        <v>7641</v>
      </c>
      <c r="F818" s="14" t="s">
        <v>7642</v>
      </c>
      <c r="G818" s="14" t="s">
        <v>6320</v>
      </c>
      <c r="H818" s="44" t="s">
        <v>3466</v>
      </c>
      <c r="I818" s="45">
        <v>0</v>
      </c>
      <c r="J818" s="14">
        <v>150000000</v>
      </c>
      <c r="K818" s="14" t="s">
        <v>3458</v>
      </c>
      <c r="L818" s="46" t="s">
        <v>3486</v>
      </c>
      <c r="M818" s="14" t="s">
        <v>12072</v>
      </c>
      <c r="N818" s="14" t="s">
        <v>3833</v>
      </c>
      <c r="O818" s="14" t="s">
        <v>3492</v>
      </c>
      <c r="P818" s="14" t="s">
        <v>12071</v>
      </c>
      <c r="Q818" s="44" t="s">
        <v>8224</v>
      </c>
      <c r="R818" s="44" t="s">
        <v>8203</v>
      </c>
      <c r="S818" s="14">
        <v>4</v>
      </c>
      <c r="T818" s="5">
        <v>11400</v>
      </c>
      <c r="U818" s="5">
        <f t="shared" si="36"/>
        <v>45600</v>
      </c>
      <c r="V818" s="47">
        <f t="shared" si="37"/>
        <v>51072.000000000007</v>
      </c>
      <c r="W818" s="48"/>
      <c r="X818" s="49">
        <v>2017</v>
      </c>
      <c r="Y818" s="50" t="s">
        <v>4944</v>
      </c>
      <c r="Z818" s="51">
        <f t="shared" si="38"/>
        <v>126.66666666666667</v>
      </c>
      <c r="AA818" s="16">
        <f t="shared" si="38"/>
        <v>141.86666666666667</v>
      </c>
    </row>
    <row r="819" spans="2:27" ht="20.25" x14ac:dyDescent="0.3">
      <c r="B819" s="43" t="s">
        <v>882</v>
      </c>
      <c r="C819" s="14" t="s">
        <v>4521</v>
      </c>
      <c r="D819" s="14" t="s">
        <v>4572</v>
      </c>
      <c r="E819" s="14" t="s">
        <v>7641</v>
      </c>
      <c r="F819" s="14" t="s">
        <v>7642</v>
      </c>
      <c r="G819" s="14" t="s">
        <v>6321</v>
      </c>
      <c r="H819" s="44" t="s">
        <v>3466</v>
      </c>
      <c r="I819" s="45">
        <v>0</v>
      </c>
      <c r="J819" s="14">
        <v>150000000</v>
      </c>
      <c r="K819" s="14" t="s">
        <v>3458</v>
      </c>
      <c r="L819" s="46" t="s">
        <v>3489</v>
      </c>
      <c r="M819" s="14" t="s">
        <v>12072</v>
      </c>
      <c r="N819" s="14" t="s">
        <v>3833</v>
      </c>
      <c r="O819" s="14" t="s">
        <v>4573</v>
      </c>
      <c r="P819" s="14" t="s">
        <v>12071</v>
      </c>
      <c r="Q819" s="44" t="s">
        <v>8224</v>
      </c>
      <c r="R819" s="44" t="s">
        <v>8203</v>
      </c>
      <c r="S819" s="14">
        <v>4</v>
      </c>
      <c r="T819" s="5">
        <v>11400</v>
      </c>
      <c r="U819" s="5">
        <f t="shared" si="36"/>
        <v>45600</v>
      </c>
      <c r="V819" s="47">
        <f t="shared" si="37"/>
        <v>51072.000000000007</v>
      </c>
      <c r="W819" s="48"/>
      <c r="X819" s="49">
        <v>2017</v>
      </c>
      <c r="Y819" s="50" t="s">
        <v>4944</v>
      </c>
      <c r="Z819" s="51">
        <f t="shared" si="38"/>
        <v>126.66666666666667</v>
      </c>
      <c r="AA819" s="16">
        <f t="shared" si="38"/>
        <v>141.86666666666667</v>
      </c>
    </row>
    <row r="820" spans="2:27" ht="20.25" x14ac:dyDescent="0.3">
      <c r="B820" s="43" t="s">
        <v>883</v>
      </c>
      <c r="C820" s="14" t="s">
        <v>4521</v>
      </c>
      <c r="D820" s="14" t="s">
        <v>4574</v>
      </c>
      <c r="E820" s="14" t="s">
        <v>4974</v>
      </c>
      <c r="F820" s="14" t="s">
        <v>7643</v>
      </c>
      <c r="G820" s="14" t="s">
        <v>6322</v>
      </c>
      <c r="H820" s="44" t="s">
        <v>3466</v>
      </c>
      <c r="I820" s="45">
        <v>0</v>
      </c>
      <c r="J820" s="14">
        <v>150000000</v>
      </c>
      <c r="K820" s="14" t="s">
        <v>3458</v>
      </c>
      <c r="L820" s="46" t="s">
        <v>3492</v>
      </c>
      <c r="M820" s="14" t="s">
        <v>12072</v>
      </c>
      <c r="N820" s="14" t="s">
        <v>3833</v>
      </c>
      <c r="O820" s="14" t="s">
        <v>4575</v>
      </c>
      <c r="P820" s="14" t="s">
        <v>12071</v>
      </c>
      <c r="Q820" s="44" t="s">
        <v>8224</v>
      </c>
      <c r="R820" s="44" t="s">
        <v>8203</v>
      </c>
      <c r="S820" s="14">
        <v>30</v>
      </c>
      <c r="T820" s="5">
        <v>2800</v>
      </c>
      <c r="U820" s="5">
        <f t="shared" si="36"/>
        <v>84000</v>
      </c>
      <c r="V820" s="47">
        <f t="shared" si="37"/>
        <v>94080.000000000015</v>
      </c>
      <c r="W820" s="48"/>
      <c r="X820" s="49">
        <v>2017</v>
      </c>
      <c r="Y820" s="50" t="s">
        <v>4944</v>
      </c>
      <c r="Z820" s="51">
        <f t="shared" si="38"/>
        <v>233.33333333333334</v>
      </c>
      <c r="AA820" s="16">
        <f t="shared" si="38"/>
        <v>261.33333333333337</v>
      </c>
    </row>
    <row r="821" spans="2:27" ht="20.25" x14ac:dyDescent="0.3">
      <c r="B821" s="43" t="s">
        <v>884</v>
      </c>
      <c r="C821" s="14" t="s">
        <v>4521</v>
      </c>
      <c r="D821" s="14" t="s">
        <v>4576</v>
      </c>
      <c r="E821" s="14" t="s">
        <v>7429</v>
      </c>
      <c r="F821" s="14" t="s">
        <v>7644</v>
      </c>
      <c r="G821" s="14" t="s">
        <v>6323</v>
      </c>
      <c r="H821" s="44" t="s">
        <v>3466</v>
      </c>
      <c r="I821" s="45">
        <v>0</v>
      </c>
      <c r="J821" s="14">
        <v>150000000</v>
      </c>
      <c r="K821" s="14" t="s">
        <v>3458</v>
      </c>
      <c r="L821" s="46" t="s">
        <v>4573</v>
      </c>
      <c r="M821" s="14" t="s">
        <v>12072</v>
      </c>
      <c r="N821" s="14" t="s">
        <v>3833</v>
      </c>
      <c r="O821" s="14" t="s">
        <v>3795</v>
      </c>
      <c r="P821" s="14" t="s">
        <v>12071</v>
      </c>
      <c r="Q821" s="44" t="s">
        <v>8224</v>
      </c>
      <c r="R821" s="44" t="s">
        <v>8203</v>
      </c>
      <c r="S821" s="14">
        <v>20</v>
      </c>
      <c r="T821" s="5">
        <v>2600</v>
      </c>
      <c r="U821" s="5">
        <f t="shared" si="36"/>
        <v>52000</v>
      </c>
      <c r="V821" s="47">
        <f t="shared" si="37"/>
        <v>58240.000000000007</v>
      </c>
      <c r="W821" s="48"/>
      <c r="X821" s="49">
        <v>2017</v>
      </c>
      <c r="Y821" s="50" t="s">
        <v>4944</v>
      </c>
      <c r="Z821" s="51">
        <f t="shared" si="38"/>
        <v>144.44444444444446</v>
      </c>
      <c r="AA821" s="16">
        <f t="shared" si="38"/>
        <v>161.7777777777778</v>
      </c>
    </row>
    <row r="822" spans="2:27" ht="20.25" x14ac:dyDescent="0.3">
      <c r="B822" s="43" t="s">
        <v>885</v>
      </c>
      <c r="C822" s="14" t="s">
        <v>4521</v>
      </c>
      <c r="D822" s="14" t="s">
        <v>4577</v>
      </c>
      <c r="E822" s="14" t="s">
        <v>7554</v>
      </c>
      <c r="F822" s="14" t="s">
        <v>7645</v>
      </c>
      <c r="G822" s="14" t="s">
        <v>6324</v>
      </c>
      <c r="H822" s="44" t="s">
        <v>3466</v>
      </c>
      <c r="I822" s="45">
        <v>0</v>
      </c>
      <c r="J822" s="14">
        <v>150000000</v>
      </c>
      <c r="K822" s="14" t="s">
        <v>3458</v>
      </c>
      <c r="L822" s="46" t="s">
        <v>4575</v>
      </c>
      <c r="M822" s="14" t="s">
        <v>12072</v>
      </c>
      <c r="N822" s="14" t="s">
        <v>3833</v>
      </c>
      <c r="O822" s="14" t="s">
        <v>3688</v>
      </c>
      <c r="P822" s="14" t="s">
        <v>12071</v>
      </c>
      <c r="Q822" s="44" t="s">
        <v>8224</v>
      </c>
      <c r="R822" s="44" t="s">
        <v>8203</v>
      </c>
      <c r="S822" s="14">
        <v>10</v>
      </c>
      <c r="T822" s="5">
        <v>1470</v>
      </c>
      <c r="U822" s="5">
        <f t="shared" si="36"/>
        <v>14700</v>
      </c>
      <c r="V822" s="47">
        <f t="shared" si="37"/>
        <v>16464</v>
      </c>
      <c r="W822" s="48"/>
      <c r="X822" s="49">
        <v>2017</v>
      </c>
      <c r="Y822" s="50" t="s">
        <v>4944</v>
      </c>
      <c r="Z822" s="51">
        <f t="shared" si="38"/>
        <v>40.833333333333336</v>
      </c>
      <c r="AA822" s="16">
        <f t="shared" si="38"/>
        <v>45.733333333333334</v>
      </c>
    </row>
    <row r="823" spans="2:27" ht="20.25" x14ac:dyDescent="0.3">
      <c r="B823" s="43" t="s">
        <v>886</v>
      </c>
      <c r="C823" s="14" t="s">
        <v>4521</v>
      </c>
      <c r="D823" s="14" t="s">
        <v>4578</v>
      </c>
      <c r="E823" s="14" t="s">
        <v>7429</v>
      </c>
      <c r="F823" s="14" t="s">
        <v>7646</v>
      </c>
      <c r="G823" s="14" t="s">
        <v>6325</v>
      </c>
      <c r="H823" s="44" t="s">
        <v>3466</v>
      </c>
      <c r="I823" s="45">
        <v>0</v>
      </c>
      <c r="J823" s="14">
        <v>150000000</v>
      </c>
      <c r="K823" s="14" t="s">
        <v>3458</v>
      </c>
      <c r="L823" s="46" t="s">
        <v>3795</v>
      </c>
      <c r="M823" s="14" t="s">
        <v>12072</v>
      </c>
      <c r="N823" s="14" t="s">
        <v>3833</v>
      </c>
      <c r="O823" s="14" t="s">
        <v>3501</v>
      </c>
      <c r="P823" s="14" t="s">
        <v>12071</v>
      </c>
      <c r="Q823" s="44" t="s">
        <v>8224</v>
      </c>
      <c r="R823" s="44" t="s">
        <v>8203</v>
      </c>
      <c r="S823" s="14">
        <v>20</v>
      </c>
      <c r="T823" s="5">
        <v>1470</v>
      </c>
      <c r="U823" s="5">
        <f t="shared" si="36"/>
        <v>29400</v>
      </c>
      <c r="V823" s="47">
        <f t="shared" si="37"/>
        <v>32928</v>
      </c>
      <c r="W823" s="48"/>
      <c r="X823" s="49">
        <v>2017</v>
      </c>
      <c r="Y823" s="50" t="s">
        <v>4944</v>
      </c>
      <c r="Z823" s="51">
        <f t="shared" si="38"/>
        <v>81.666666666666671</v>
      </c>
      <c r="AA823" s="16">
        <f t="shared" si="38"/>
        <v>91.466666666666669</v>
      </c>
    </row>
    <row r="824" spans="2:27" ht="20.25" x14ac:dyDescent="0.3">
      <c r="B824" s="43" t="s">
        <v>887</v>
      </c>
      <c r="C824" s="14" t="s">
        <v>4521</v>
      </c>
      <c r="D824" s="14" t="s">
        <v>4086</v>
      </c>
      <c r="E824" s="14" t="s">
        <v>7537</v>
      </c>
      <c r="F824" s="14" t="s">
        <v>4087</v>
      </c>
      <c r="G824" s="14" t="s">
        <v>6326</v>
      </c>
      <c r="H824" s="44" t="s">
        <v>3466</v>
      </c>
      <c r="I824" s="45">
        <v>0</v>
      </c>
      <c r="J824" s="14">
        <v>150000000</v>
      </c>
      <c r="K824" s="14" t="s">
        <v>3458</v>
      </c>
      <c r="L824" s="46" t="s">
        <v>3688</v>
      </c>
      <c r="M824" s="14" t="s">
        <v>12072</v>
      </c>
      <c r="N824" s="14" t="s">
        <v>3833</v>
      </c>
      <c r="O824" s="14" t="s">
        <v>3504</v>
      </c>
      <c r="P824" s="14" t="s">
        <v>12071</v>
      </c>
      <c r="Q824" s="44" t="s">
        <v>8224</v>
      </c>
      <c r="R824" s="44" t="s">
        <v>8203</v>
      </c>
      <c r="S824" s="14">
        <v>5</v>
      </c>
      <c r="T824" s="5">
        <v>3500</v>
      </c>
      <c r="U824" s="5">
        <f t="shared" si="36"/>
        <v>17500</v>
      </c>
      <c r="V824" s="47">
        <f t="shared" si="37"/>
        <v>19600.000000000004</v>
      </c>
      <c r="W824" s="48"/>
      <c r="X824" s="49">
        <v>2017</v>
      </c>
      <c r="Y824" s="50" t="s">
        <v>4944</v>
      </c>
      <c r="Z824" s="51">
        <f t="shared" si="38"/>
        <v>48.611111111111114</v>
      </c>
      <c r="AA824" s="16">
        <f t="shared" si="38"/>
        <v>54.444444444444457</v>
      </c>
    </row>
    <row r="825" spans="2:27" ht="20.25" x14ac:dyDescent="0.3">
      <c r="B825" s="43" t="s">
        <v>888</v>
      </c>
      <c r="C825" s="14" t="s">
        <v>4521</v>
      </c>
      <c r="D825" s="14" t="s">
        <v>4579</v>
      </c>
      <c r="E825" s="14" t="s">
        <v>4186</v>
      </c>
      <c r="F825" s="14" t="s">
        <v>7647</v>
      </c>
      <c r="G825" s="14" t="s">
        <v>6327</v>
      </c>
      <c r="H825" s="44" t="s">
        <v>3466</v>
      </c>
      <c r="I825" s="45">
        <v>0</v>
      </c>
      <c r="J825" s="14">
        <v>150000000</v>
      </c>
      <c r="K825" s="14" t="s">
        <v>3458</v>
      </c>
      <c r="L825" s="46" t="s">
        <v>3501</v>
      </c>
      <c r="M825" s="14" t="s">
        <v>12072</v>
      </c>
      <c r="N825" s="14" t="s">
        <v>3833</v>
      </c>
      <c r="O825" s="14" t="s">
        <v>3468</v>
      </c>
      <c r="P825" s="14" t="s">
        <v>12071</v>
      </c>
      <c r="Q825" s="44" t="s">
        <v>8224</v>
      </c>
      <c r="R825" s="44" t="s">
        <v>8203</v>
      </c>
      <c r="S825" s="14">
        <v>50</v>
      </c>
      <c r="T825" s="5">
        <v>1480</v>
      </c>
      <c r="U825" s="5">
        <f t="shared" si="36"/>
        <v>74000</v>
      </c>
      <c r="V825" s="47">
        <f t="shared" si="37"/>
        <v>82880.000000000015</v>
      </c>
      <c r="W825" s="48"/>
      <c r="X825" s="49">
        <v>2017</v>
      </c>
      <c r="Y825" s="50" t="s">
        <v>4944</v>
      </c>
      <c r="Z825" s="51">
        <f t="shared" si="38"/>
        <v>205.55555555555554</v>
      </c>
      <c r="AA825" s="16">
        <f t="shared" si="38"/>
        <v>230.22222222222226</v>
      </c>
    </row>
    <row r="826" spans="2:27" ht="20.25" x14ac:dyDescent="0.3">
      <c r="B826" s="43" t="s">
        <v>889</v>
      </c>
      <c r="C826" s="14" t="s">
        <v>4521</v>
      </c>
      <c r="D826" s="14" t="s">
        <v>4580</v>
      </c>
      <c r="E826" s="14" t="s">
        <v>7648</v>
      </c>
      <c r="F826" s="14" t="s">
        <v>7649</v>
      </c>
      <c r="G826" s="14" t="s">
        <v>6328</v>
      </c>
      <c r="H826" s="44" t="s">
        <v>3466</v>
      </c>
      <c r="I826" s="45">
        <v>0</v>
      </c>
      <c r="J826" s="14">
        <v>150000000</v>
      </c>
      <c r="K826" s="14" t="s">
        <v>3458</v>
      </c>
      <c r="L826" s="46" t="s">
        <v>3504</v>
      </c>
      <c r="M826" s="14" t="s">
        <v>12072</v>
      </c>
      <c r="N826" s="14" t="s">
        <v>3833</v>
      </c>
      <c r="O826" s="14" t="s">
        <v>3471</v>
      </c>
      <c r="P826" s="14" t="s">
        <v>12071</v>
      </c>
      <c r="Q826" s="44" t="s">
        <v>8224</v>
      </c>
      <c r="R826" s="44" t="s">
        <v>8203</v>
      </c>
      <c r="S826" s="14">
        <v>1</v>
      </c>
      <c r="T826" s="5">
        <v>52000</v>
      </c>
      <c r="U826" s="5">
        <f t="shared" si="36"/>
        <v>52000</v>
      </c>
      <c r="V826" s="47">
        <f t="shared" si="37"/>
        <v>58240.000000000007</v>
      </c>
      <c r="W826" s="48"/>
      <c r="X826" s="49">
        <v>2017</v>
      </c>
      <c r="Y826" s="50" t="s">
        <v>4944</v>
      </c>
      <c r="Z826" s="51">
        <f t="shared" si="38"/>
        <v>144.44444444444446</v>
      </c>
      <c r="AA826" s="16">
        <f t="shared" si="38"/>
        <v>161.7777777777778</v>
      </c>
    </row>
    <row r="827" spans="2:27" ht="20.25" x14ac:dyDescent="0.3">
      <c r="B827" s="43" t="s">
        <v>890</v>
      </c>
      <c r="C827" s="14" t="s">
        <v>4521</v>
      </c>
      <c r="D827" s="14" t="s">
        <v>4581</v>
      </c>
      <c r="E827" s="14" t="s">
        <v>7650</v>
      </c>
      <c r="F827" s="14" t="s">
        <v>7651</v>
      </c>
      <c r="G827" s="14" t="s">
        <v>6329</v>
      </c>
      <c r="H827" s="44" t="s">
        <v>3466</v>
      </c>
      <c r="I827" s="45">
        <v>0</v>
      </c>
      <c r="J827" s="14">
        <v>150000000</v>
      </c>
      <c r="K827" s="14" t="s">
        <v>3458</v>
      </c>
      <c r="L827" s="46" t="s">
        <v>3468</v>
      </c>
      <c r="M827" s="14" t="s">
        <v>12072</v>
      </c>
      <c r="N827" s="14" t="s">
        <v>3833</v>
      </c>
      <c r="O827" s="14" t="s">
        <v>3483</v>
      </c>
      <c r="P827" s="14" t="s">
        <v>12071</v>
      </c>
      <c r="Q827" s="44" t="s">
        <v>8224</v>
      </c>
      <c r="R827" s="44" t="s">
        <v>8203</v>
      </c>
      <c r="S827" s="14">
        <v>10</v>
      </c>
      <c r="T827" s="5">
        <v>6300</v>
      </c>
      <c r="U827" s="5">
        <f t="shared" si="36"/>
        <v>63000</v>
      </c>
      <c r="V827" s="47">
        <f t="shared" si="37"/>
        <v>70560</v>
      </c>
      <c r="W827" s="48"/>
      <c r="X827" s="49">
        <v>2017</v>
      </c>
      <c r="Y827" s="50" t="s">
        <v>4944</v>
      </c>
      <c r="Z827" s="51">
        <f t="shared" si="38"/>
        <v>175</v>
      </c>
      <c r="AA827" s="16">
        <f t="shared" si="38"/>
        <v>196</v>
      </c>
    </row>
    <row r="828" spans="2:27" ht="20.25" x14ac:dyDescent="0.3">
      <c r="B828" s="43" t="s">
        <v>891</v>
      </c>
      <c r="C828" s="14" t="s">
        <v>4521</v>
      </c>
      <c r="D828" s="14" t="s">
        <v>4528</v>
      </c>
      <c r="E828" s="14" t="s">
        <v>7578</v>
      </c>
      <c r="F828" s="14" t="s">
        <v>7579</v>
      </c>
      <c r="G828" s="14" t="s">
        <v>6330</v>
      </c>
      <c r="H828" s="44" t="s">
        <v>3466</v>
      </c>
      <c r="I828" s="45">
        <v>0</v>
      </c>
      <c r="J828" s="14">
        <v>150000000</v>
      </c>
      <c r="K828" s="14" t="s">
        <v>3458</v>
      </c>
      <c r="L828" s="46" t="s">
        <v>3471</v>
      </c>
      <c r="M828" s="14" t="s">
        <v>12072</v>
      </c>
      <c r="N828" s="14" t="s">
        <v>3833</v>
      </c>
      <c r="O828" s="14" t="s">
        <v>3486</v>
      </c>
      <c r="P828" s="14" t="s">
        <v>12071</v>
      </c>
      <c r="Q828" s="44" t="s">
        <v>8224</v>
      </c>
      <c r="R828" s="44" t="s">
        <v>8203</v>
      </c>
      <c r="S828" s="14">
        <v>1</v>
      </c>
      <c r="T828" s="5">
        <v>6500</v>
      </c>
      <c r="U828" s="5">
        <f t="shared" si="36"/>
        <v>6500</v>
      </c>
      <c r="V828" s="47">
        <f t="shared" si="37"/>
        <v>7280.0000000000009</v>
      </c>
      <c r="W828" s="48"/>
      <c r="X828" s="49">
        <v>2017</v>
      </c>
      <c r="Y828" s="50" t="s">
        <v>4944</v>
      </c>
      <c r="Z828" s="51">
        <f t="shared" si="38"/>
        <v>18.055555555555557</v>
      </c>
      <c r="AA828" s="16">
        <f t="shared" si="38"/>
        <v>20.222222222222225</v>
      </c>
    </row>
    <row r="829" spans="2:27" ht="20.25" x14ac:dyDescent="0.3">
      <c r="B829" s="43" t="s">
        <v>892</v>
      </c>
      <c r="C829" s="14" t="s">
        <v>4521</v>
      </c>
      <c r="D829" s="14" t="s">
        <v>4582</v>
      </c>
      <c r="E829" s="14" t="s">
        <v>7652</v>
      </c>
      <c r="F829" s="14" t="s">
        <v>7653</v>
      </c>
      <c r="G829" s="14" t="s">
        <v>6331</v>
      </c>
      <c r="H829" s="44" t="s">
        <v>3466</v>
      </c>
      <c r="I829" s="45">
        <v>0</v>
      </c>
      <c r="J829" s="14">
        <v>150000000</v>
      </c>
      <c r="K829" s="14" t="s">
        <v>3458</v>
      </c>
      <c r="L829" s="46" t="s">
        <v>3483</v>
      </c>
      <c r="M829" s="14" t="s">
        <v>12072</v>
      </c>
      <c r="N829" s="14" t="s">
        <v>3833</v>
      </c>
      <c r="O829" s="14" t="s">
        <v>3489</v>
      </c>
      <c r="P829" s="14" t="s">
        <v>12071</v>
      </c>
      <c r="Q829" s="44" t="s">
        <v>8234</v>
      </c>
      <c r="R829" s="44" t="s">
        <v>8211</v>
      </c>
      <c r="S829" s="14">
        <v>2</v>
      </c>
      <c r="T829" s="5">
        <v>855070</v>
      </c>
      <c r="U829" s="5">
        <f t="shared" si="36"/>
        <v>1710140</v>
      </c>
      <c r="V829" s="47">
        <f t="shared" si="37"/>
        <v>1915356.8000000003</v>
      </c>
      <c r="W829" s="48"/>
      <c r="X829" s="49">
        <v>2017</v>
      </c>
      <c r="Y829" s="50" t="s">
        <v>4944</v>
      </c>
      <c r="Z829" s="51">
        <f t="shared" si="38"/>
        <v>4750.3888888888887</v>
      </c>
      <c r="AA829" s="16">
        <f t="shared" si="38"/>
        <v>5320.4355555555567</v>
      </c>
    </row>
    <row r="830" spans="2:27" ht="20.25" x14ac:dyDescent="0.3">
      <c r="B830" s="43" t="s">
        <v>893</v>
      </c>
      <c r="C830" s="14" t="s">
        <v>4521</v>
      </c>
      <c r="D830" s="14" t="s">
        <v>4583</v>
      </c>
      <c r="E830" s="14" t="s">
        <v>7654</v>
      </c>
      <c r="F830" s="14" t="s">
        <v>7655</v>
      </c>
      <c r="G830" s="14" t="s">
        <v>6332</v>
      </c>
      <c r="H830" s="44" t="s">
        <v>3466</v>
      </c>
      <c r="I830" s="45">
        <v>0</v>
      </c>
      <c r="J830" s="14">
        <v>150000000</v>
      </c>
      <c r="K830" s="14" t="s">
        <v>3458</v>
      </c>
      <c r="L830" s="46" t="s">
        <v>3486</v>
      </c>
      <c r="M830" s="14" t="s">
        <v>12072</v>
      </c>
      <c r="N830" s="14" t="s">
        <v>3833</v>
      </c>
      <c r="O830" s="14" t="s">
        <v>3492</v>
      </c>
      <c r="P830" s="14" t="s">
        <v>12071</v>
      </c>
      <c r="Q830" s="44" t="s">
        <v>8224</v>
      </c>
      <c r="R830" s="44" t="s">
        <v>8203</v>
      </c>
      <c r="S830" s="14">
        <v>24</v>
      </c>
      <c r="T830" s="5">
        <v>7850</v>
      </c>
      <c r="U830" s="5">
        <f t="shared" si="36"/>
        <v>188400</v>
      </c>
      <c r="V830" s="47">
        <f t="shared" si="37"/>
        <v>211008.00000000003</v>
      </c>
      <c r="W830" s="48"/>
      <c r="X830" s="49">
        <v>2017</v>
      </c>
      <c r="Y830" s="50" t="s">
        <v>4944</v>
      </c>
      <c r="Z830" s="51">
        <f t="shared" si="38"/>
        <v>523.33333333333337</v>
      </c>
      <c r="AA830" s="16">
        <f t="shared" si="38"/>
        <v>586.13333333333344</v>
      </c>
    </row>
    <row r="831" spans="2:27" ht="20.25" x14ac:dyDescent="0.3">
      <c r="B831" s="43" t="s">
        <v>894</v>
      </c>
      <c r="C831" s="14" t="s">
        <v>4521</v>
      </c>
      <c r="D831" s="14" t="s">
        <v>4584</v>
      </c>
      <c r="E831" s="14" t="s">
        <v>7656</v>
      </c>
      <c r="F831" s="14" t="s">
        <v>7657</v>
      </c>
      <c r="G831" s="14" t="s">
        <v>6333</v>
      </c>
      <c r="H831" s="44" t="s">
        <v>3466</v>
      </c>
      <c r="I831" s="45">
        <v>0</v>
      </c>
      <c r="J831" s="14">
        <v>150000000</v>
      </c>
      <c r="K831" s="14" t="s">
        <v>3458</v>
      </c>
      <c r="L831" s="46" t="s">
        <v>3489</v>
      </c>
      <c r="M831" s="14" t="s">
        <v>12072</v>
      </c>
      <c r="N831" s="14" t="s">
        <v>3833</v>
      </c>
      <c r="O831" s="14" t="s">
        <v>4573</v>
      </c>
      <c r="P831" s="14" t="s">
        <v>12071</v>
      </c>
      <c r="Q831" s="44" t="s">
        <v>8224</v>
      </c>
      <c r="R831" s="44" t="s">
        <v>8203</v>
      </c>
      <c r="S831" s="14">
        <v>15</v>
      </c>
      <c r="T831" s="5">
        <v>8950</v>
      </c>
      <c r="U831" s="5">
        <f t="shared" si="36"/>
        <v>134250</v>
      </c>
      <c r="V831" s="47">
        <f t="shared" si="37"/>
        <v>150360</v>
      </c>
      <c r="W831" s="48"/>
      <c r="X831" s="49">
        <v>2017</v>
      </c>
      <c r="Y831" s="50" t="s">
        <v>4944</v>
      </c>
      <c r="Z831" s="51">
        <f t="shared" si="38"/>
        <v>372.91666666666669</v>
      </c>
      <c r="AA831" s="16">
        <f t="shared" si="38"/>
        <v>417.66666666666669</v>
      </c>
    </row>
    <row r="832" spans="2:27" ht="20.25" x14ac:dyDescent="0.3">
      <c r="B832" s="43" t="s">
        <v>895</v>
      </c>
      <c r="C832" s="14" t="s">
        <v>4521</v>
      </c>
      <c r="D832" s="14" t="s">
        <v>4585</v>
      </c>
      <c r="E832" s="14" t="s">
        <v>7658</v>
      </c>
      <c r="F832" s="14" t="s">
        <v>7659</v>
      </c>
      <c r="G832" s="14" t="s">
        <v>6334</v>
      </c>
      <c r="H832" s="44" t="s">
        <v>3466</v>
      </c>
      <c r="I832" s="45">
        <v>0</v>
      </c>
      <c r="J832" s="14">
        <v>150000000</v>
      </c>
      <c r="K832" s="14" t="s">
        <v>3458</v>
      </c>
      <c r="L832" s="46" t="s">
        <v>3492</v>
      </c>
      <c r="M832" s="14" t="s">
        <v>12072</v>
      </c>
      <c r="N832" s="14" t="s">
        <v>3833</v>
      </c>
      <c r="O832" s="14" t="s">
        <v>4575</v>
      </c>
      <c r="P832" s="14" t="s">
        <v>12071</v>
      </c>
      <c r="Q832" s="44" t="s">
        <v>8224</v>
      </c>
      <c r="R832" s="44" t="s">
        <v>8203</v>
      </c>
      <c r="S832" s="14">
        <v>2</v>
      </c>
      <c r="T832" s="5">
        <v>120000</v>
      </c>
      <c r="U832" s="5">
        <f t="shared" si="36"/>
        <v>240000</v>
      </c>
      <c r="V832" s="47">
        <f t="shared" si="37"/>
        <v>268800</v>
      </c>
      <c r="W832" s="48"/>
      <c r="X832" s="49">
        <v>2017</v>
      </c>
      <c r="Y832" s="50" t="s">
        <v>4944</v>
      </c>
      <c r="Z832" s="51">
        <f t="shared" si="38"/>
        <v>666.66666666666663</v>
      </c>
      <c r="AA832" s="16">
        <f t="shared" si="38"/>
        <v>746.66666666666663</v>
      </c>
    </row>
    <row r="833" spans="2:27" ht="20.25" x14ac:dyDescent="0.3">
      <c r="B833" s="43" t="s">
        <v>896</v>
      </c>
      <c r="C833" s="14" t="s">
        <v>4521</v>
      </c>
      <c r="D833" s="14" t="s">
        <v>4099</v>
      </c>
      <c r="E833" s="14" t="s">
        <v>4100</v>
      </c>
      <c r="F833" s="14" t="s">
        <v>4101</v>
      </c>
      <c r="G833" s="14" t="s">
        <v>6335</v>
      </c>
      <c r="H833" s="44" t="s">
        <v>3466</v>
      </c>
      <c r="I833" s="45">
        <v>0</v>
      </c>
      <c r="J833" s="14">
        <v>150000000</v>
      </c>
      <c r="K833" s="14" t="s">
        <v>3458</v>
      </c>
      <c r="L833" s="46" t="s">
        <v>3471</v>
      </c>
      <c r="M833" s="14" t="s">
        <v>12072</v>
      </c>
      <c r="N833" s="14" t="s">
        <v>3833</v>
      </c>
      <c r="O833" s="14" t="s">
        <v>3486</v>
      </c>
      <c r="P833" s="14" t="s">
        <v>12071</v>
      </c>
      <c r="Q833" s="44" t="s">
        <v>8225</v>
      </c>
      <c r="R833" s="44" t="s">
        <v>8204</v>
      </c>
      <c r="S833" s="14">
        <v>600</v>
      </c>
      <c r="T833" s="5">
        <v>12500</v>
      </c>
      <c r="U833" s="5">
        <f t="shared" si="36"/>
        <v>7500000</v>
      </c>
      <c r="V833" s="47">
        <f t="shared" si="37"/>
        <v>8400000</v>
      </c>
      <c r="W833" s="48"/>
      <c r="X833" s="49">
        <v>2017</v>
      </c>
      <c r="Y833" s="50" t="s">
        <v>4944</v>
      </c>
      <c r="Z833" s="51">
        <f t="shared" si="38"/>
        <v>20833.333333333332</v>
      </c>
      <c r="AA833" s="16">
        <f t="shared" si="38"/>
        <v>23333.333333333332</v>
      </c>
    </row>
    <row r="834" spans="2:27" ht="20.25" x14ac:dyDescent="0.3">
      <c r="B834" s="43" t="s">
        <v>897</v>
      </c>
      <c r="C834" s="14" t="s">
        <v>4521</v>
      </c>
      <c r="D834" s="14" t="s">
        <v>4586</v>
      </c>
      <c r="E834" s="14" t="s">
        <v>4799</v>
      </c>
      <c r="F834" s="14" t="s">
        <v>7660</v>
      </c>
      <c r="G834" s="14" t="s">
        <v>6336</v>
      </c>
      <c r="H834" s="44" t="s">
        <v>3466</v>
      </c>
      <c r="I834" s="45">
        <v>0</v>
      </c>
      <c r="J834" s="14">
        <v>150000000</v>
      </c>
      <c r="K834" s="14" t="s">
        <v>3458</v>
      </c>
      <c r="L834" s="46" t="s">
        <v>3471</v>
      </c>
      <c r="M834" s="14" t="s">
        <v>12072</v>
      </c>
      <c r="N834" s="14" t="s">
        <v>3833</v>
      </c>
      <c r="O834" s="14" t="s">
        <v>3486</v>
      </c>
      <c r="P834" s="14" t="s">
        <v>12071</v>
      </c>
      <c r="Q834" s="44" t="s">
        <v>8225</v>
      </c>
      <c r="R834" s="44" t="s">
        <v>8204</v>
      </c>
      <c r="S834" s="14">
        <v>200</v>
      </c>
      <c r="T834" s="5">
        <v>461</v>
      </c>
      <c r="U834" s="5">
        <f t="shared" si="36"/>
        <v>92200</v>
      </c>
      <c r="V834" s="47">
        <f t="shared" si="37"/>
        <v>103264.00000000001</v>
      </c>
      <c r="W834" s="48"/>
      <c r="X834" s="49">
        <v>2017</v>
      </c>
      <c r="Y834" s="50" t="s">
        <v>4944</v>
      </c>
      <c r="Z834" s="51">
        <f t="shared" si="38"/>
        <v>256.11111111111109</v>
      </c>
      <c r="AA834" s="16">
        <f t="shared" si="38"/>
        <v>286.84444444444449</v>
      </c>
    </row>
    <row r="835" spans="2:27" ht="20.25" x14ac:dyDescent="0.3">
      <c r="B835" s="43" t="s">
        <v>898</v>
      </c>
      <c r="C835" s="14" t="s">
        <v>4521</v>
      </c>
      <c r="D835" s="14" t="s">
        <v>4587</v>
      </c>
      <c r="E835" s="14" t="s">
        <v>4799</v>
      </c>
      <c r="F835" s="14" t="s">
        <v>7661</v>
      </c>
      <c r="G835" s="14" t="s">
        <v>6337</v>
      </c>
      <c r="H835" s="44" t="s">
        <v>3466</v>
      </c>
      <c r="I835" s="45">
        <v>0</v>
      </c>
      <c r="J835" s="14">
        <v>150000000</v>
      </c>
      <c r="K835" s="14" t="s">
        <v>3458</v>
      </c>
      <c r="L835" s="46" t="s">
        <v>3471</v>
      </c>
      <c r="M835" s="14" t="s">
        <v>12072</v>
      </c>
      <c r="N835" s="14" t="s">
        <v>3833</v>
      </c>
      <c r="O835" s="14" t="s">
        <v>3486</v>
      </c>
      <c r="P835" s="14" t="s">
        <v>12071</v>
      </c>
      <c r="Q835" s="44" t="s">
        <v>8225</v>
      </c>
      <c r="R835" s="44" t="s">
        <v>8204</v>
      </c>
      <c r="S835" s="14">
        <v>200</v>
      </c>
      <c r="T835" s="5">
        <v>591</v>
      </c>
      <c r="U835" s="5">
        <f t="shared" ref="U835:U898" si="39">S835*T835</f>
        <v>118200</v>
      </c>
      <c r="V835" s="47">
        <f t="shared" ref="V835:V898" si="40">U835*1.12</f>
        <v>132384</v>
      </c>
      <c r="W835" s="48"/>
      <c r="X835" s="49">
        <v>2017</v>
      </c>
      <c r="Y835" s="50" t="s">
        <v>4944</v>
      </c>
      <c r="Z835" s="51">
        <f t="shared" ref="Z835:AA898" si="41">U835/360</f>
        <v>328.33333333333331</v>
      </c>
      <c r="AA835" s="16">
        <f t="shared" si="41"/>
        <v>367.73333333333335</v>
      </c>
    </row>
    <row r="836" spans="2:27" ht="20.25" x14ac:dyDescent="0.3">
      <c r="B836" s="43" t="s">
        <v>899</v>
      </c>
      <c r="C836" s="14" t="s">
        <v>4521</v>
      </c>
      <c r="D836" s="14" t="s">
        <v>4588</v>
      </c>
      <c r="E836" s="14" t="s">
        <v>4799</v>
      </c>
      <c r="F836" s="14" t="s">
        <v>7662</v>
      </c>
      <c r="G836" s="14" t="s">
        <v>6338</v>
      </c>
      <c r="H836" s="44" t="s">
        <v>3466</v>
      </c>
      <c r="I836" s="45">
        <v>0</v>
      </c>
      <c r="J836" s="14">
        <v>150000000</v>
      </c>
      <c r="K836" s="14" t="s">
        <v>3458</v>
      </c>
      <c r="L836" s="46" t="s">
        <v>3471</v>
      </c>
      <c r="M836" s="14" t="s">
        <v>12072</v>
      </c>
      <c r="N836" s="14" t="s">
        <v>3833</v>
      </c>
      <c r="O836" s="14" t="s">
        <v>3486</v>
      </c>
      <c r="P836" s="14" t="s">
        <v>12071</v>
      </c>
      <c r="Q836" s="44" t="s">
        <v>8225</v>
      </c>
      <c r="R836" s="44" t="s">
        <v>8204</v>
      </c>
      <c r="S836" s="14">
        <v>200</v>
      </c>
      <c r="T836" s="5">
        <v>896</v>
      </c>
      <c r="U836" s="5">
        <f t="shared" si="39"/>
        <v>179200</v>
      </c>
      <c r="V836" s="47">
        <f t="shared" si="40"/>
        <v>200704.00000000003</v>
      </c>
      <c r="W836" s="48"/>
      <c r="X836" s="49">
        <v>2017</v>
      </c>
      <c r="Y836" s="50" t="s">
        <v>4944</v>
      </c>
      <c r="Z836" s="51">
        <f t="shared" si="41"/>
        <v>497.77777777777777</v>
      </c>
      <c r="AA836" s="16">
        <f t="shared" si="41"/>
        <v>557.51111111111118</v>
      </c>
    </row>
    <row r="837" spans="2:27" ht="20.25" x14ac:dyDescent="0.3">
      <c r="B837" s="43" t="s">
        <v>900</v>
      </c>
      <c r="C837" s="14" t="s">
        <v>4521</v>
      </c>
      <c r="D837" s="14" t="s">
        <v>4589</v>
      </c>
      <c r="E837" s="14" t="s">
        <v>4799</v>
      </c>
      <c r="F837" s="14" t="s">
        <v>7663</v>
      </c>
      <c r="G837" s="14" t="s">
        <v>6339</v>
      </c>
      <c r="H837" s="44" t="s">
        <v>3466</v>
      </c>
      <c r="I837" s="45">
        <v>0</v>
      </c>
      <c r="J837" s="14">
        <v>150000000</v>
      </c>
      <c r="K837" s="14" t="s">
        <v>3458</v>
      </c>
      <c r="L837" s="46" t="s">
        <v>3471</v>
      </c>
      <c r="M837" s="14" t="s">
        <v>12072</v>
      </c>
      <c r="N837" s="14" t="s">
        <v>3833</v>
      </c>
      <c r="O837" s="14" t="s">
        <v>3486</v>
      </c>
      <c r="P837" s="14" t="s">
        <v>12071</v>
      </c>
      <c r="Q837" s="44" t="s">
        <v>8225</v>
      </c>
      <c r="R837" s="44" t="s">
        <v>8204</v>
      </c>
      <c r="S837" s="14">
        <v>200</v>
      </c>
      <c r="T837" s="5">
        <v>1460</v>
      </c>
      <c r="U837" s="5">
        <f t="shared" si="39"/>
        <v>292000</v>
      </c>
      <c r="V837" s="47">
        <f t="shared" si="40"/>
        <v>327040.00000000006</v>
      </c>
      <c r="W837" s="48"/>
      <c r="X837" s="49">
        <v>2017</v>
      </c>
      <c r="Y837" s="50" t="s">
        <v>4944</v>
      </c>
      <c r="Z837" s="51">
        <f t="shared" si="41"/>
        <v>811.11111111111109</v>
      </c>
      <c r="AA837" s="16">
        <f t="shared" si="41"/>
        <v>908.44444444444457</v>
      </c>
    </row>
    <row r="838" spans="2:27" ht="20.25" x14ac:dyDescent="0.3">
      <c r="B838" s="43" t="s">
        <v>901</v>
      </c>
      <c r="C838" s="14" t="s">
        <v>4521</v>
      </c>
      <c r="D838" s="14" t="s">
        <v>4590</v>
      </c>
      <c r="E838" s="14" t="s">
        <v>4799</v>
      </c>
      <c r="F838" s="14" t="s">
        <v>7664</v>
      </c>
      <c r="G838" s="14" t="s">
        <v>6340</v>
      </c>
      <c r="H838" s="44" t="s">
        <v>3466</v>
      </c>
      <c r="I838" s="45">
        <v>0</v>
      </c>
      <c r="J838" s="14">
        <v>150000000</v>
      </c>
      <c r="K838" s="14" t="s">
        <v>3458</v>
      </c>
      <c r="L838" s="46" t="s">
        <v>3471</v>
      </c>
      <c r="M838" s="14" t="s">
        <v>12072</v>
      </c>
      <c r="N838" s="14" t="s">
        <v>3833</v>
      </c>
      <c r="O838" s="14" t="s">
        <v>3486</v>
      </c>
      <c r="P838" s="14" t="s">
        <v>12071</v>
      </c>
      <c r="Q838" s="44" t="s">
        <v>8225</v>
      </c>
      <c r="R838" s="44" t="s">
        <v>8204</v>
      </c>
      <c r="S838" s="14">
        <v>100</v>
      </c>
      <c r="T838" s="5">
        <v>1885</v>
      </c>
      <c r="U838" s="5">
        <f t="shared" si="39"/>
        <v>188500</v>
      </c>
      <c r="V838" s="47">
        <f t="shared" si="40"/>
        <v>211120.00000000003</v>
      </c>
      <c r="W838" s="48"/>
      <c r="X838" s="49">
        <v>2017</v>
      </c>
      <c r="Y838" s="50" t="s">
        <v>4944</v>
      </c>
      <c r="Z838" s="51">
        <f t="shared" si="41"/>
        <v>523.61111111111109</v>
      </c>
      <c r="AA838" s="16">
        <f t="shared" si="41"/>
        <v>586.44444444444457</v>
      </c>
    </row>
    <row r="839" spans="2:27" ht="20.25" x14ac:dyDescent="0.3">
      <c r="B839" s="43" t="s">
        <v>902</v>
      </c>
      <c r="C839" s="14" t="s">
        <v>4521</v>
      </c>
      <c r="D839" s="14" t="s">
        <v>4591</v>
      </c>
      <c r="E839" s="14" t="s">
        <v>4799</v>
      </c>
      <c r="F839" s="14" t="s">
        <v>7665</v>
      </c>
      <c r="G839" s="14" t="s">
        <v>6341</v>
      </c>
      <c r="H839" s="44" t="s">
        <v>3466</v>
      </c>
      <c r="I839" s="45">
        <v>0</v>
      </c>
      <c r="J839" s="14">
        <v>150000000</v>
      </c>
      <c r="K839" s="14" t="s">
        <v>3458</v>
      </c>
      <c r="L839" s="46" t="s">
        <v>3471</v>
      </c>
      <c r="M839" s="14" t="s">
        <v>12072</v>
      </c>
      <c r="N839" s="14" t="s">
        <v>3833</v>
      </c>
      <c r="O839" s="14" t="s">
        <v>3486</v>
      </c>
      <c r="P839" s="14" t="s">
        <v>12071</v>
      </c>
      <c r="Q839" s="44" t="s">
        <v>8225</v>
      </c>
      <c r="R839" s="44" t="s">
        <v>8204</v>
      </c>
      <c r="S839" s="14">
        <v>200</v>
      </c>
      <c r="T839" s="5">
        <v>415</v>
      </c>
      <c r="U839" s="5">
        <f t="shared" si="39"/>
        <v>83000</v>
      </c>
      <c r="V839" s="47">
        <f t="shared" si="40"/>
        <v>92960.000000000015</v>
      </c>
      <c r="W839" s="48"/>
      <c r="X839" s="49">
        <v>2017</v>
      </c>
      <c r="Y839" s="50" t="s">
        <v>4944</v>
      </c>
      <c r="Z839" s="51">
        <f t="shared" si="41"/>
        <v>230.55555555555554</v>
      </c>
      <c r="AA839" s="16">
        <f t="shared" si="41"/>
        <v>258.22222222222229</v>
      </c>
    </row>
    <row r="840" spans="2:27" ht="20.25" x14ac:dyDescent="0.3">
      <c r="B840" s="43" t="s">
        <v>903</v>
      </c>
      <c r="C840" s="14" t="s">
        <v>4521</v>
      </c>
      <c r="D840" s="14" t="s">
        <v>4592</v>
      </c>
      <c r="E840" s="14" t="s">
        <v>4799</v>
      </c>
      <c r="F840" s="14" t="s">
        <v>7666</v>
      </c>
      <c r="G840" s="14" t="s">
        <v>6342</v>
      </c>
      <c r="H840" s="44" t="s">
        <v>3466</v>
      </c>
      <c r="I840" s="45">
        <v>0</v>
      </c>
      <c r="J840" s="14">
        <v>150000000</v>
      </c>
      <c r="K840" s="14" t="s">
        <v>3458</v>
      </c>
      <c r="L840" s="46" t="s">
        <v>3471</v>
      </c>
      <c r="M840" s="14" t="s">
        <v>12072</v>
      </c>
      <c r="N840" s="14" t="s">
        <v>3833</v>
      </c>
      <c r="O840" s="14" t="s">
        <v>3486</v>
      </c>
      <c r="P840" s="14" t="s">
        <v>12071</v>
      </c>
      <c r="Q840" s="44" t="s">
        <v>8225</v>
      </c>
      <c r="R840" s="44" t="s">
        <v>8204</v>
      </c>
      <c r="S840" s="14">
        <v>400</v>
      </c>
      <c r="T840" s="5">
        <v>507</v>
      </c>
      <c r="U840" s="5">
        <f t="shared" si="39"/>
        <v>202800</v>
      </c>
      <c r="V840" s="47">
        <f t="shared" si="40"/>
        <v>227136.00000000003</v>
      </c>
      <c r="W840" s="48"/>
      <c r="X840" s="49">
        <v>2017</v>
      </c>
      <c r="Y840" s="50" t="s">
        <v>4944</v>
      </c>
      <c r="Z840" s="51">
        <f t="shared" si="41"/>
        <v>563.33333333333337</v>
      </c>
      <c r="AA840" s="16">
        <f t="shared" si="41"/>
        <v>630.93333333333339</v>
      </c>
    </row>
    <row r="841" spans="2:27" ht="20.25" x14ac:dyDescent="0.3">
      <c r="B841" s="43" t="s">
        <v>904</v>
      </c>
      <c r="C841" s="14" t="s">
        <v>4521</v>
      </c>
      <c r="D841" s="14" t="s">
        <v>4593</v>
      </c>
      <c r="E841" s="14" t="s">
        <v>4799</v>
      </c>
      <c r="F841" s="14" t="s">
        <v>7667</v>
      </c>
      <c r="G841" s="14" t="s">
        <v>6343</v>
      </c>
      <c r="H841" s="44" t="s">
        <v>3466</v>
      </c>
      <c r="I841" s="45">
        <v>0</v>
      </c>
      <c r="J841" s="14">
        <v>150000000</v>
      </c>
      <c r="K841" s="14" t="s">
        <v>3458</v>
      </c>
      <c r="L841" s="46" t="s">
        <v>3471</v>
      </c>
      <c r="M841" s="14" t="s">
        <v>12072</v>
      </c>
      <c r="N841" s="14" t="s">
        <v>3833</v>
      </c>
      <c r="O841" s="14" t="s">
        <v>3486</v>
      </c>
      <c r="P841" s="14" t="s">
        <v>12071</v>
      </c>
      <c r="Q841" s="44" t="s">
        <v>8225</v>
      </c>
      <c r="R841" s="44" t="s">
        <v>8204</v>
      </c>
      <c r="S841" s="14">
        <v>100</v>
      </c>
      <c r="T841" s="5">
        <v>557</v>
      </c>
      <c r="U841" s="5">
        <f t="shared" si="39"/>
        <v>55700</v>
      </c>
      <c r="V841" s="47">
        <f t="shared" si="40"/>
        <v>62384.000000000007</v>
      </c>
      <c r="W841" s="48"/>
      <c r="X841" s="49">
        <v>2017</v>
      </c>
      <c r="Y841" s="50" t="s">
        <v>4944</v>
      </c>
      <c r="Z841" s="51">
        <f t="shared" si="41"/>
        <v>154.72222222222223</v>
      </c>
      <c r="AA841" s="16">
        <f t="shared" si="41"/>
        <v>173.28888888888892</v>
      </c>
    </row>
    <row r="842" spans="2:27" ht="20.25" x14ac:dyDescent="0.3">
      <c r="B842" s="43" t="s">
        <v>905</v>
      </c>
      <c r="C842" s="14" t="s">
        <v>4521</v>
      </c>
      <c r="D842" s="14" t="s">
        <v>4594</v>
      </c>
      <c r="E842" s="14" t="s">
        <v>4799</v>
      </c>
      <c r="F842" s="14" t="s">
        <v>7668</v>
      </c>
      <c r="G842" s="14" t="s">
        <v>6344</v>
      </c>
      <c r="H842" s="44" t="s">
        <v>3466</v>
      </c>
      <c r="I842" s="45">
        <v>0</v>
      </c>
      <c r="J842" s="14">
        <v>150000000</v>
      </c>
      <c r="K842" s="14" t="s">
        <v>3458</v>
      </c>
      <c r="L842" s="46" t="s">
        <v>3471</v>
      </c>
      <c r="M842" s="14" t="s">
        <v>12072</v>
      </c>
      <c r="N842" s="14" t="s">
        <v>3833</v>
      </c>
      <c r="O842" s="14" t="s">
        <v>3486</v>
      </c>
      <c r="P842" s="14" t="s">
        <v>12071</v>
      </c>
      <c r="Q842" s="44" t="s">
        <v>8225</v>
      </c>
      <c r="R842" s="44" t="s">
        <v>8204</v>
      </c>
      <c r="S842" s="14">
        <v>100</v>
      </c>
      <c r="T842" s="5">
        <v>432</v>
      </c>
      <c r="U842" s="5">
        <f t="shared" si="39"/>
        <v>43200</v>
      </c>
      <c r="V842" s="47">
        <f t="shared" si="40"/>
        <v>48384.000000000007</v>
      </c>
      <c r="W842" s="48"/>
      <c r="X842" s="49">
        <v>2017</v>
      </c>
      <c r="Y842" s="50" t="s">
        <v>4944</v>
      </c>
      <c r="Z842" s="51">
        <f t="shared" si="41"/>
        <v>120</v>
      </c>
      <c r="AA842" s="16">
        <f t="shared" si="41"/>
        <v>134.40000000000003</v>
      </c>
    </row>
    <row r="843" spans="2:27" ht="20.25" x14ac:dyDescent="0.3">
      <c r="B843" s="43" t="s">
        <v>906</v>
      </c>
      <c r="C843" s="14" t="s">
        <v>4521</v>
      </c>
      <c r="D843" s="14" t="s">
        <v>4595</v>
      </c>
      <c r="E843" s="14" t="s">
        <v>4799</v>
      </c>
      <c r="F843" s="14" t="s">
        <v>7669</v>
      </c>
      <c r="G843" s="14" t="s">
        <v>6345</v>
      </c>
      <c r="H843" s="44" t="s">
        <v>3466</v>
      </c>
      <c r="I843" s="45">
        <v>0</v>
      </c>
      <c r="J843" s="14">
        <v>150000000</v>
      </c>
      <c r="K843" s="14" t="s">
        <v>3458</v>
      </c>
      <c r="L843" s="46" t="s">
        <v>3471</v>
      </c>
      <c r="M843" s="14" t="s">
        <v>12072</v>
      </c>
      <c r="N843" s="14" t="s">
        <v>3833</v>
      </c>
      <c r="O843" s="14" t="s">
        <v>3486</v>
      </c>
      <c r="P843" s="14" t="s">
        <v>12071</v>
      </c>
      <c r="Q843" s="44" t="s">
        <v>8225</v>
      </c>
      <c r="R843" s="44" t="s">
        <v>8204</v>
      </c>
      <c r="S843" s="14">
        <v>100</v>
      </c>
      <c r="T843" s="5">
        <v>1712</v>
      </c>
      <c r="U843" s="5">
        <f t="shared" si="39"/>
        <v>171200</v>
      </c>
      <c r="V843" s="47">
        <f t="shared" si="40"/>
        <v>191744.00000000003</v>
      </c>
      <c r="W843" s="48"/>
      <c r="X843" s="49">
        <v>2017</v>
      </c>
      <c r="Y843" s="50" t="s">
        <v>4944</v>
      </c>
      <c r="Z843" s="51">
        <f t="shared" si="41"/>
        <v>475.55555555555554</v>
      </c>
      <c r="AA843" s="16">
        <f t="shared" si="41"/>
        <v>532.62222222222226</v>
      </c>
    </row>
    <row r="844" spans="2:27" ht="20.25" x14ac:dyDescent="0.3">
      <c r="B844" s="43" t="s">
        <v>907</v>
      </c>
      <c r="C844" s="14" t="s">
        <v>4521</v>
      </c>
      <c r="D844" s="14" t="s">
        <v>4596</v>
      </c>
      <c r="E844" s="14" t="s">
        <v>4799</v>
      </c>
      <c r="F844" s="14" t="s">
        <v>7670</v>
      </c>
      <c r="G844" s="14" t="s">
        <v>6346</v>
      </c>
      <c r="H844" s="44" t="s">
        <v>3466</v>
      </c>
      <c r="I844" s="45">
        <v>0</v>
      </c>
      <c r="J844" s="14">
        <v>150000000</v>
      </c>
      <c r="K844" s="14" t="s">
        <v>3458</v>
      </c>
      <c r="L844" s="46" t="s">
        <v>3471</v>
      </c>
      <c r="M844" s="14" t="s">
        <v>12072</v>
      </c>
      <c r="N844" s="14" t="s">
        <v>3833</v>
      </c>
      <c r="O844" s="14" t="s">
        <v>3486</v>
      </c>
      <c r="P844" s="14" t="s">
        <v>12071</v>
      </c>
      <c r="Q844" s="44" t="s">
        <v>8225</v>
      </c>
      <c r="R844" s="44" t="s">
        <v>8204</v>
      </c>
      <c r="S844" s="14">
        <v>200</v>
      </c>
      <c r="T844" s="5">
        <v>3850</v>
      </c>
      <c r="U844" s="5">
        <f t="shared" si="39"/>
        <v>770000</v>
      </c>
      <c r="V844" s="47">
        <f t="shared" si="40"/>
        <v>862400.00000000012</v>
      </c>
      <c r="W844" s="48"/>
      <c r="X844" s="49">
        <v>2017</v>
      </c>
      <c r="Y844" s="50" t="s">
        <v>4944</v>
      </c>
      <c r="Z844" s="51">
        <f t="shared" si="41"/>
        <v>2138.8888888888887</v>
      </c>
      <c r="AA844" s="16">
        <f t="shared" si="41"/>
        <v>2395.5555555555557</v>
      </c>
    </row>
    <row r="845" spans="2:27" ht="20.25" x14ac:dyDescent="0.3">
      <c r="B845" s="43" t="s">
        <v>908</v>
      </c>
      <c r="C845" s="14" t="s">
        <v>4521</v>
      </c>
      <c r="D845" s="14" t="s">
        <v>4597</v>
      </c>
      <c r="E845" s="14" t="s">
        <v>7671</v>
      </c>
      <c r="F845" s="14" t="s">
        <v>7672</v>
      </c>
      <c r="G845" s="14" t="s">
        <v>6347</v>
      </c>
      <c r="H845" s="44" t="s">
        <v>3466</v>
      </c>
      <c r="I845" s="45">
        <v>0</v>
      </c>
      <c r="J845" s="14">
        <v>150000000</v>
      </c>
      <c r="K845" s="14" t="s">
        <v>3458</v>
      </c>
      <c r="L845" s="46" t="s">
        <v>3471</v>
      </c>
      <c r="M845" s="14" t="s">
        <v>12072</v>
      </c>
      <c r="N845" s="14" t="s">
        <v>3833</v>
      </c>
      <c r="O845" s="14" t="s">
        <v>3486</v>
      </c>
      <c r="P845" s="14" t="s">
        <v>12071</v>
      </c>
      <c r="Q845" s="44" t="s">
        <v>8226</v>
      </c>
      <c r="R845" s="44" t="s">
        <v>8205</v>
      </c>
      <c r="S845" s="14">
        <v>16</v>
      </c>
      <c r="T845" s="5">
        <v>1265</v>
      </c>
      <c r="U845" s="5">
        <f t="shared" si="39"/>
        <v>20240</v>
      </c>
      <c r="V845" s="47">
        <f t="shared" si="40"/>
        <v>22668.800000000003</v>
      </c>
      <c r="W845" s="48"/>
      <c r="X845" s="49">
        <v>2017</v>
      </c>
      <c r="Y845" s="50" t="s">
        <v>4944</v>
      </c>
      <c r="Z845" s="51">
        <f t="shared" si="41"/>
        <v>56.222222222222221</v>
      </c>
      <c r="AA845" s="16">
        <f t="shared" si="41"/>
        <v>62.968888888888898</v>
      </c>
    </row>
    <row r="846" spans="2:27" ht="20.25" x14ac:dyDescent="0.3">
      <c r="B846" s="43" t="s">
        <v>909</v>
      </c>
      <c r="C846" s="14" t="s">
        <v>4521</v>
      </c>
      <c r="D846" s="14" t="s">
        <v>4598</v>
      </c>
      <c r="E846" s="14" t="s">
        <v>7553</v>
      </c>
      <c r="F846" s="14" t="s">
        <v>7673</v>
      </c>
      <c r="G846" s="14" t="s">
        <v>6348</v>
      </c>
      <c r="H846" s="44" t="s">
        <v>3466</v>
      </c>
      <c r="I846" s="45">
        <v>0</v>
      </c>
      <c r="J846" s="14">
        <v>150000000</v>
      </c>
      <c r="K846" s="14" t="s">
        <v>3458</v>
      </c>
      <c r="L846" s="46" t="s">
        <v>3471</v>
      </c>
      <c r="M846" s="14" t="s">
        <v>12072</v>
      </c>
      <c r="N846" s="14" t="s">
        <v>3833</v>
      </c>
      <c r="O846" s="14" t="s">
        <v>3486</v>
      </c>
      <c r="P846" s="14" t="s">
        <v>12071</v>
      </c>
      <c r="Q846" s="44" t="s">
        <v>8224</v>
      </c>
      <c r="R846" s="44" t="s">
        <v>8203</v>
      </c>
      <c r="S846" s="14">
        <v>12</v>
      </c>
      <c r="T846" s="5">
        <v>1000</v>
      </c>
      <c r="U846" s="5">
        <f t="shared" si="39"/>
        <v>12000</v>
      </c>
      <c r="V846" s="47">
        <f t="shared" si="40"/>
        <v>13440.000000000002</v>
      </c>
      <c r="W846" s="48"/>
      <c r="X846" s="49">
        <v>2017</v>
      </c>
      <c r="Y846" s="50" t="s">
        <v>4944</v>
      </c>
      <c r="Z846" s="51">
        <f t="shared" si="41"/>
        <v>33.333333333333336</v>
      </c>
      <c r="AA846" s="16">
        <f t="shared" si="41"/>
        <v>37.333333333333336</v>
      </c>
    </row>
    <row r="847" spans="2:27" ht="20.25" x14ac:dyDescent="0.3">
      <c r="B847" s="43" t="s">
        <v>910</v>
      </c>
      <c r="C847" s="14" t="s">
        <v>4521</v>
      </c>
      <c r="D847" s="14" t="s">
        <v>4599</v>
      </c>
      <c r="E847" s="14" t="s">
        <v>7671</v>
      </c>
      <c r="F847" s="14" t="s">
        <v>7674</v>
      </c>
      <c r="G847" s="14" t="s">
        <v>6349</v>
      </c>
      <c r="H847" s="44" t="s">
        <v>3466</v>
      </c>
      <c r="I847" s="45">
        <v>0</v>
      </c>
      <c r="J847" s="14">
        <v>150000000</v>
      </c>
      <c r="K847" s="14" t="s">
        <v>3458</v>
      </c>
      <c r="L847" s="46" t="s">
        <v>3471</v>
      </c>
      <c r="M847" s="14" t="s">
        <v>12072</v>
      </c>
      <c r="N847" s="14" t="s">
        <v>3833</v>
      </c>
      <c r="O847" s="14" t="s">
        <v>3486</v>
      </c>
      <c r="P847" s="14" t="s">
        <v>12071</v>
      </c>
      <c r="Q847" s="44" t="s">
        <v>8226</v>
      </c>
      <c r="R847" s="44" t="s">
        <v>8205</v>
      </c>
      <c r="S847" s="14">
        <v>16</v>
      </c>
      <c r="T847" s="5">
        <v>1315</v>
      </c>
      <c r="U847" s="5">
        <f t="shared" si="39"/>
        <v>21040</v>
      </c>
      <c r="V847" s="47">
        <f t="shared" si="40"/>
        <v>23564.800000000003</v>
      </c>
      <c r="W847" s="48"/>
      <c r="X847" s="49">
        <v>2017</v>
      </c>
      <c r="Y847" s="50" t="s">
        <v>4944</v>
      </c>
      <c r="Z847" s="51">
        <f t="shared" si="41"/>
        <v>58.444444444444443</v>
      </c>
      <c r="AA847" s="16">
        <f t="shared" si="41"/>
        <v>65.457777777777792</v>
      </c>
    </row>
    <row r="848" spans="2:27" ht="20.25" x14ac:dyDescent="0.3">
      <c r="B848" s="43" t="s">
        <v>911</v>
      </c>
      <c r="C848" s="14" t="s">
        <v>4521</v>
      </c>
      <c r="D848" s="14" t="s">
        <v>4600</v>
      </c>
      <c r="E848" s="14" t="s">
        <v>7553</v>
      </c>
      <c r="F848" s="14" t="s">
        <v>7675</v>
      </c>
      <c r="G848" s="14" t="s">
        <v>6350</v>
      </c>
      <c r="H848" s="44" t="s">
        <v>3466</v>
      </c>
      <c r="I848" s="45">
        <v>0</v>
      </c>
      <c r="J848" s="14">
        <v>150000000</v>
      </c>
      <c r="K848" s="14" t="s">
        <v>3458</v>
      </c>
      <c r="L848" s="46" t="s">
        <v>3471</v>
      </c>
      <c r="M848" s="14" t="s">
        <v>12072</v>
      </c>
      <c r="N848" s="14" t="s">
        <v>3833</v>
      </c>
      <c r="O848" s="14" t="s">
        <v>3486</v>
      </c>
      <c r="P848" s="14" t="s">
        <v>12071</v>
      </c>
      <c r="Q848" s="44" t="s">
        <v>8224</v>
      </c>
      <c r="R848" s="44" t="s">
        <v>8203</v>
      </c>
      <c r="S848" s="14">
        <v>12</v>
      </c>
      <c r="T848" s="5">
        <v>1050</v>
      </c>
      <c r="U848" s="5">
        <f t="shared" si="39"/>
        <v>12600</v>
      </c>
      <c r="V848" s="47">
        <f t="shared" si="40"/>
        <v>14112.000000000002</v>
      </c>
      <c r="W848" s="48"/>
      <c r="X848" s="49">
        <v>2017</v>
      </c>
      <c r="Y848" s="50" t="s">
        <v>4944</v>
      </c>
      <c r="Z848" s="51">
        <f t="shared" si="41"/>
        <v>35</v>
      </c>
      <c r="AA848" s="16">
        <f t="shared" si="41"/>
        <v>39.200000000000003</v>
      </c>
    </row>
    <row r="849" spans="2:27" ht="20.25" x14ac:dyDescent="0.3">
      <c r="B849" s="43" t="s">
        <v>912</v>
      </c>
      <c r="C849" s="14" t="s">
        <v>4521</v>
      </c>
      <c r="D849" s="14" t="s">
        <v>4601</v>
      </c>
      <c r="E849" s="14" t="s">
        <v>7671</v>
      </c>
      <c r="F849" s="14" t="s">
        <v>7676</v>
      </c>
      <c r="G849" s="14" t="s">
        <v>6351</v>
      </c>
      <c r="H849" s="44" t="s">
        <v>3466</v>
      </c>
      <c r="I849" s="45">
        <v>0</v>
      </c>
      <c r="J849" s="14">
        <v>150000000</v>
      </c>
      <c r="K849" s="14" t="s">
        <v>3458</v>
      </c>
      <c r="L849" s="46" t="s">
        <v>3471</v>
      </c>
      <c r="M849" s="14" t="s">
        <v>12072</v>
      </c>
      <c r="N849" s="14" t="s">
        <v>3833</v>
      </c>
      <c r="O849" s="14" t="s">
        <v>3486</v>
      </c>
      <c r="P849" s="14" t="s">
        <v>12071</v>
      </c>
      <c r="Q849" s="44" t="s">
        <v>8226</v>
      </c>
      <c r="R849" s="44" t="s">
        <v>8205</v>
      </c>
      <c r="S849" s="14">
        <v>16</v>
      </c>
      <c r="T849" s="5">
        <v>1368</v>
      </c>
      <c r="U849" s="5">
        <f t="shared" si="39"/>
        <v>21888</v>
      </c>
      <c r="V849" s="47">
        <f t="shared" si="40"/>
        <v>24514.560000000001</v>
      </c>
      <c r="W849" s="48"/>
      <c r="X849" s="49">
        <v>2017</v>
      </c>
      <c r="Y849" s="50" t="s">
        <v>4944</v>
      </c>
      <c r="Z849" s="51">
        <f t="shared" si="41"/>
        <v>60.8</v>
      </c>
      <c r="AA849" s="16">
        <f t="shared" si="41"/>
        <v>68.096000000000004</v>
      </c>
    </row>
    <row r="850" spans="2:27" ht="20.25" x14ac:dyDescent="0.3">
      <c r="B850" s="43" t="s">
        <v>913</v>
      </c>
      <c r="C850" s="14" t="s">
        <v>4521</v>
      </c>
      <c r="D850" s="14" t="s">
        <v>4602</v>
      </c>
      <c r="E850" s="14" t="s">
        <v>7553</v>
      </c>
      <c r="F850" s="14" t="s">
        <v>7677</v>
      </c>
      <c r="G850" s="14" t="s">
        <v>6352</v>
      </c>
      <c r="H850" s="44" t="s">
        <v>3466</v>
      </c>
      <c r="I850" s="45">
        <v>0</v>
      </c>
      <c r="J850" s="14">
        <v>150000000</v>
      </c>
      <c r="K850" s="14" t="s">
        <v>3458</v>
      </c>
      <c r="L850" s="46" t="s">
        <v>3471</v>
      </c>
      <c r="M850" s="14" t="s">
        <v>12072</v>
      </c>
      <c r="N850" s="14" t="s">
        <v>3833</v>
      </c>
      <c r="O850" s="14" t="s">
        <v>3486</v>
      </c>
      <c r="P850" s="14" t="s">
        <v>12071</v>
      </c>
      <c r="Q850" s="44" t="s">
        <v>8224</v>
      </c>
      <c r="R850" s="44" t="s">
        <v>8203</v>
      </c>
      <c r="S850" s="14">
        <v>12</v>
      </c>
      <c r="T850" s="5">
        <v>1100</v>
      </c>
      <c r="U850" s="5">
        <f t="shared" si="39"/>
        <v>13200</v>
      </c>
      <c r="V850" s="47">
        <f t="shared" si="40"/>
        <v>14784.000000000002</v>
      </c>
      <c r="W850" s="48"/>
      <c r="X850" s="49">
        <v>2017</v>
      </c>
      <c r="Y850" s="50" t="s">
        <v>4944</v>
      </c>
      <c r="Z850" s="51">
        <f t="shared" si="41"/>
        <v>36.666666666666664</v>
      </c>
      <c r="AA850" s="16">
        <f t="shared" si="41"/>
        <v>41.06666666666667</v>
      </c>
    </row>
    <row r="851" spans="2:27" ht="20.25" x14ac:dyDescent="0.3">
      <c r="B851" s="43" t="s">
        <v>914</v>
      </c>
      <c r="C851" s="14" t="s">
        <v>4521</v>
      </c>
      <c r="D851" s="14" t="s">
        <v>4603</v>
      </c>
      <c r="E851" s="14" t="s">
        <v>7671</v>
      </c>
      <c r="F851" s="14" t="s">
        <v>7678</v>
      </c>
      <c r="G851" s="14" t="s">
        <v>6353</v>
      </c>
      <c r="H851" s="44" t="s">
        <v>3466</v>
      </c>
      <c r="I851" s="45">
        <v>0</v>
      </c>
      <c r="J851" s="14">
        <v>150000000</v>
      </c>
      <c r="K851" s="14" t="s">
        <v>3458</v>
      </c>
      <c r="L851" s="46" t="s">
        <v>3471</v>
      </c>
      <c r="M851" s="14" t="s">
        <v>12072</v>
      </c>
      <c r="N851" s="14" t="s">
        <v>3833</v>
      </c>
      <c r="O851" s="14" t="s">
        <v>3486</v>
      </c>
      <c r="P851" s="14" t="s">
        <v>12071</v>
      </c>
      <c r="Q851" s="44" t="s">
        <v>8226</v>
      </c>
      <c r="R851" s="44" t="s">
        <v>8205</v>
      </c>
      <c r="S851" s="14">
        <v>16</v>
      </c>
      <c r="T851" s="5">
        <v>1418</v>
      </c>
      <c r="U851" s="5">
        <f t="shared" si="39"/>
        <v>22688</v>
      </c>
      <c r="V851" s="47">
        <f t="shared" si="40"/>
        <v>25410.560000000001</v>
      </c>
      <c r="W851" s="48"/>
      <c r="X851" s="49">
        <v>2017</v>
      </c>
      <c r="Y851" s="50" t="s">
        <v>4944</v>
      </c>
      <c r="Z851" s="51">
        <f t="shared" si="41"/>
        <v>63.022222222222226</v>
      </c>
      <c r="AA851" s="16">
        <f t="shared" si="41"/>
        <v>70.584888888888898</v>
      </c>
    </row>
    <row r="852" spans="2:27" ht="20.25" x14ac:dyDescent="0.3">
      <c r="B852" s="43" t="s">
        <v>915</v>
      </c>
      <c r="C852" s="14" t="s">
        <v>4521</v>
      </c>
      <c r="D852" s="14" t="s">
        <v>4465</v>
      </c>
      <c r="E852" s="14" t="s">
        <v>7553</v>
      </c>
      <c r="F852" s="14" t="s">
        <v>4466</v>
      </c>
      <c r="G852" s="14" t="s">
        <v>6354</v>
      </c>
      <c r="H852" s="44" t="s">
        <v>3466</v>
      </c>
      <c r="I852" s="45">
        <v>0</v>
      </c>
      <c r="J852" s="14">
        <v>150000000</v>
      </c>
      <c r="K852" s="14" t="s">
        <v>3458</v>
      </c>
      <c r="L852" s="46" t="s">
        <v>3471</v>
      </c>
      <c r="M852" s="14" t="s">
        <v>12072</v>
      </c>
      <c r="N852" s="14" t="s">
        <v>3833</v>
      </c>
      <c r="O852" s="14" t="s">
        <v>3486</v>
      </c>
      <c r="P852" s="14" t="s">
        <v>12071</v>
      </c>
      <c r="Q852" s="44" t="s">
        <v>8224</v>
      </c>
      <c r="R852" s="44" t="s">
        <v>8203</v>
      </c>
      <c r="S852" s="14">
        <v>10</v>
      </c>
      <c r="T852" s="5">
        <v>1163</v>
      </c>
      <c r="U852" s="5">
        <f t="shared" si="39"/>
        <v>11630</v>
      </c>
      <c r="V852" s="47">
        <f t="shared" si="40"/>
        <v>13025.6</v>
      </c>
      <c r="W852" s="48"/>
      <c r="X852" s="49">
        <v>2017</v>
      </c>
      <c r="Y852" s="50" t="s">
        <v>4944</v>
      </c>
      <c r="Z852" s="51">
        <f t="shared" si="41"/>
        <v>32.305555555555557</v>
      </c>
      <c r="AA852" s="16">
        <f t="shared" si="41"/>
        <v>36.182222222222222</v>
      </c>
    </row>
    <row r="853" spans="2:27" ht="20.25" x14ac:dyDescent="0.3">
      <c r="B853" s="43" t="s">
        <v>916</v>
      </c>
      <c r="C853" s="14" t="s">
        <v>4521</v>
      </c>
      <c r="D853" s="14" t="s">
        <v>4604</v>
      </c>
      <c r="E853" s="14" t="s">
        <v>7679</v>
      </c>
      <c r="F853" s="14" t="s">
        <v>7680</v>
      </c>
      <c r="G853" s="14" t="s">
        <v>6355</v>
      </c>
      <c r="H853" s="44" t="s">
        <v>3466</v>
      </c>
      <c r="I853" s="45">
        <v>0</v>
      </c>
      <c r="J853" s="14">
        <v>150000000</v>
      </c>
      <c r="K853" s="14" t="s">
        <v>3458</v>
      </c>
      <c r="L853" s="46" t="s">
        <v>3471</v>
      </c>
      <c r="M853" s="14" t="s">
        <v>12072</v>
      </c>
      <c r="N853" s="14" t="s">
        <v>3833</v>
      </c>
      <c r="O853" s="14" t="s">
        <v>3486</v>
      </c>
      <c r="P853" s="14" t="s">
        <v>12071</v>
      </c>
      <c r="Q853" s="44" t="s">
        <v>8224</v>
      </c>
      <c r="R853" s="44" t="s">
        <v>8203</v>
      </c>
      <c r="S853" s="14">
        <v>20</v>
      </c>
      <c r="T853" s="5">
        <v>1367</v>
      </c>
      <c r="U853" s="5">
        <f t="shared" si="39"/>
        <v>27340</v>
      </c>
      <c r="V853" s="47">
        <f t="shared" si="40"/>
        <v>30620.800000000003</v>
      </c>
      <c r="W853" s="48"/>
      <c r="X853" s="49">
        <v>2017</v>
      </c>
      <c r="Y853" s="50" t="s">
        <v>4944</v>
      </c>
      <c r="Z853" s="51">
        <f t="shared" si="41"/>
        <v>75.944444444444443</v>
      </c>
      <c r="AA853" s="16">
        <f t="shared" si="41"/>
        <v>85.057777777777787</v>
      </c>
    </row>
    <row r="854" spans="2:27" ht="20.25" x14ac:dyDescent="0.3">
      <c r="B854" s="43" t="s">
        <v>917</v>
      </c>
      <c r="C854" s="14" t="s">
        <v>4521</v>
      </c>
      <c r="D854" s="14" t="s">
        <v>4605</v>
      </c>
      <c r="E854" s="14" t="s">
        <v>4961</v>
      </c>
      <c r="F854" s="14" t="s">
        <v>7681</v>
      </c>
      <c r="G854" s="14" t="s">
        <v>6356</v>
      </c>
      <c r="H854" s="44" t="s">
        <v>3466</v>
      </c>
      <c r="I854" s="45">
        <v>0</v>
      </c>
      <c r="J854" s="14">
        <v>150000000</v>
      </c>
      <c r="K854" s="14" t="s">
        <v>3458</v>
      </c>
      <c r="L854" s="46" t="s">
        <v>3471</v>
      </c>
      <c r="M854" s="14" t="s">
        <v>12072</v>
      </c>
      <c r="N854" s="14" t="s">
        <v>3833</v>
      </c>
      <c r="O854" s="14" t="s">
        <v>3486</v>
      </c>
      <c r="P854" s="14" t="s">
        <v>12071</v>
      </c>
      <c r="Q854" s="44" t="s">
        <v>8224</v>
      </c>
      <c r="R854" s="44" t="s">
        <v>8203</v>
      </c>
      <c r="S854" s="14">
        <v>2</v>
      </c>
      <c r="T854" s="5">
        <v>10414</v>
      </c>
      <c r="U854" s="5">
        <f t="shared" si="39"/>
        <v>20828</v>
      </c>
      <c r="V854" s="47">
        <f t="shared" si="40"/>
        <v>23327.360000000001</v>
      </c>
      <c r="W854" s="48"/>
      <c r="X854" s="49">
        <v>2017</v>
      </c>
      <c r="Y854" s="50" t="s">
        <v>4944</v>
      </c>
      <c r="Z854" s="51">
        <f t="shared" si="41"/>
        <v>57.855555555555554</v>
      </c>
      <c r="AA854" s="16">
        <f t="shared" si="41"/>
        <v>64.798222222222222</v>
      </c>
    </row>
    <row r="855" spans="2:27" ht="20.25" x14ac:dyDescent="0.3">
      <c r="B855" s="43" t="s">
        <v>918</v>
      </c>
      <c r="C855" s="14" t="s">
        <v>4521</v>
      </c>
      <c r="D855" s="14" t="s">
        <v>4606</v>
      </c>
      <c r="E855" s="14" t="s">
        <v>4232</v>
      </c>
      <c r="F855" s="14" t="s">
        <v>7682</v>
      </c>
      <c r="G855" s="14" t="s">
        <v>6357</v>
      </c>
      <c r="H855" s="44" t="s">
        <v>3466</v>
      </c>
      <c r="I855" s="45">
        <v>0</v>
      </c>
      <c r="J855" s="14">
        <v>150000000</v>
      </c>
      <c r="K855" s="14" t="s">
        <v>3458</v>
      </c>
      <c r="L855" s="46" t="s">
        <v>3471</v>
      </c>
      <c r="M855" s="14" t="s">
        <v>12072</v>
      </c>
      <c r="N855" s="14" t="s">
        <v>3833</v>
      </c>
      <c r="O855" s="14" t="s">
        <v>3486</v>
      </c>
      <c r="P855" s="14" t="s">
        <v>12071</v>
      </c>
      <c r="Q855" s="44" t="s">
        <v>8225</v>
      </c>
      <c r="R855" s="44" t="s">
        <v>8204</v>
      </c>
      <c r="S855" s="14">
        <v>100</v>
      </c>
      <c r="T855" s="5">
        <v>1015</v>
      </c>
      <c r="U855" s="5">
        <f t="shared" si="39"/>
        <v>101500</v>
      </c>
      <c r="V855" s="47">
        <f t="shared" si="40"/>
        <v>113680.00000000001</v>
      </c>
      <c r="W855" s="48"/>
      <c r="X855" s="49">
        <v>2017</v>
      </c>
      <c r="Y855" s="50" t="s">
        <v>4944</v>
      </c>
      <c r="Z855" s="51">
        <f t="shared" si="41"/>
        <v>281.94444444444446</v>
      </c>
      <c r="AA855" s="16">
        <f t="shared" si="41"/>
        <v>315.77777777777783</v>
      </c>
    </row>
    <row r="856" spans="2:27" ht="20.25" x14ac:dyDescent="0.3">
      <c r="B856" s="43" t="s">
        <v>919</v>
      </c>
      <c r="C856" s="14" t="s">
        <v>4521</v>
      </c>
      <c r="D856" s="14" t="s">
        <v>4606</v>
      </c>
      <c r="E856" s="14" t="s">
        <v>4232</v>
      </c>
      <c r="F856" s="14" t="s">
        <v>7682</v>
      </c>
      <c r="G856" s="14" t="s">
        <v>6358</v>
      </c>
      <c r="H856" s="44" t="s">
        <v>3466</v>
      </c>
      <c r="I856" s="45">
        <v>0</v>
      </c>
      <c r="J856" s="14">
        <v>150000000</v>
      </c>
      <c r="K856" s="14" t="s">
        <v>3458</v>
      </c>
      <c r="L856" s="46" t="s">
        <v>3471</v>
      </c>
      <c r="M856" s="14" t="s">
        <v>12072</v>
      </c>
      <c r="N856" s="14" t="s">
        <v>3833</v>
      </c>
      <c r="O856" s="14" t="s">
        <v>3486</v>
      </c>
      <c r="P856" s="14" t="s">
        <v>12071</v>
      </c>
      <c r="Q856" s="44" t="s">
        <v>8225</v>
      </c>
      <c r="R856" s="44" t="s">
        <v>8204</v>
      </c>
      <c r="S856" s="14">
        <v>100</v>
      </c>
      <c r="T856" s="5">
        <v>1015</v>
      </c>
      <c r="U856" s="5">
        <f t="shared" si="39"/>
        <v>101500</v>
      </c>
      <c r="V856" s="47">
        <f t="shared" si="40"/>
        <v>113680.00000000001</v>
      </c>
      <c r="W856" s="48"/>
      <c r="X856" s="49">
        <v>2017</v>
      </c>
      <c r="Y856" s="50" t="s">
        <v>4944</v>
      </c>
      <c r="Z856" s="51">
        <f t="shared" si="41"/>
        <v>281.94444444444446</v>
      </c>
      <c r="AA856" s="16">
        <f t="shared" si="41"/>
        <v>315.77777777777783</v>
      </c>
    </row>
    <row r="857" spans="2:27" ht="20.25" x14ac:dyDescent="0.3">
      <c r="B857" s="43" t="s">
        <v>920</v>
      </c>
      <c r="C857" s="14" t="s">
        <v>4521</v>
      </c>
      <c r="D857" s="14" t="s">
        <v>4606</v>
      </c>
      <c r="E857" s="14" t="s">
        <v>4232</v>
      </c>
      <c r="F857" s="14" t="s">
        <v>7682</v>
      </c>
      <c r="G857" s="14" t="s">
        <v>6359</v>
      </c>
      <c r="H857" s="44" t="s">
        <v>3466</v>
      </c>
      <c r="I857" s="45">
        <v>0</v>
      </c>
      <c r="J857" s="14">
        <v>150000000</v>
      </c>
      <c r="K857" s="14" t="s">
        <v>3458</v>
      </c>
      <c r="L857" s="46" t="s">
        <v>3471</v>
      </c>
      <c r="M857" s="14" t="s">
        <v>12072</v>
      </c>
      <c r="N857" s="14" t="s">
        <v>3833</v>
      </c>
      <c r="O857" s="14" t="s">
        <v>3486</v>
      </c>
      <c r="P857" s="14" t="s">
        <v>12071</v>
      </c>
      <c r="Q857" s="44" t="s">
        <v>8225</v>
      </c>
      <c r="R857" s="44" t="s">
        <v>8204</v>
      </c>
      <c r="S857" s="14">
        <v>120</v>
      </c>
      <c r="T857" s="5">
        <v>935</v>
      </c>
      <c r="U857" s="5">
        <f t="shared" si="39"/>
        <v>112200</v>
      </c>
      <c r="V857" s="47">
        <f t="shared" si="40"/>
        <v>125664.00000000001</v>
      </c>
      <c r="W857" s="48"/>
      <c r="X857" s="49">
        <v>2017</v>
      </c>
      <c r="Y857" s="50" t="s">
        <v>4944</v>
      </c>
      <c r="Z857" s="51">
        <f t="shared" si="41"/>
        <v>311.66666666666669</v>
      </c>
      <c r="AA857" s="16">
        <f t="shared" si="41"/>
        <v>349.06666666666672</v>
      </c>
    </row>
    <row r="858" spans="2:27" ht="20.25" x14ac:dyDescent="0.3">
      <c r="B858" s="43" t="s">
        <v>921</v>
      </c>
      <c r="C858" s="14" t="s">
        <v>4521</v>
      </c>
      <c r="D858" s="14" t="s">
        <v>4606</v>
      </c>
      <c r="E858" s="14" t="s">
        <v>4232</v>
      </c>
      <c r="F858" s="14" t="s">
        <v>7682</v>
      </c>
      <c r="G858" s="14" t="s">
        <v>6360</v>
      </c>
      <c r="H858" s="44" t="s">
        <v>3466</v>
      </c>
      <c r="I858" s="45">
        <v>0</v>
      </c>
      <c r="J858" s="14">
        <v>150000000</v>
      </c>
      <c r="K858" s="14" t="s">
        <v>3458</v>
      </c>
      <c r="L858" s="46" t="s">
        <v>3471</v>
      </c>
      <c r="M858" s="14" t="s">
        <v>12072</v>
      </c>
      <c r="N858" s="14" t="s">
        <v>3833</v>
      </c>
      <c r="O858" s="14" t="s">
        <v>3486</v>
      </c>
      <c r="P858" s="14" t="s">
        <v>12071</v>
      </c>
      <c r="Q858" s="44" t="s">
        <v>8225</v>
      </c>
      <c r="R858" s="44" t="s">
        <v>8204</v>
      </c>
      <c r="S858" s="14">
        <v>200</v>
      </c>
      <c r="T858" s="5">
        <v>935</v>
      </c>
      <c r="U858" s="5">
        <f t="shared" si="39"/>
        <v>187000</v>
      </c>
      <c r="V858" s="47">
        <f t="shared" si="40"/>
        <v>209440.00000000003</v>
      </c>
      <c r="W858" s="48"/>
      <c r="X858" s="49">
        <v>2017</v>
      </c>
      <c r="Y858" s="50" t="s">
        <v>4944</v>
      </c>
      <c r="Z858" s="51">
        <f t="shared" si="41"/>
        <v>519.44444444444446</v>
      </c>
      <c r="AA858" s="16">
        <f t="shared" si="41"/>
        <v>581.77777777777783</v>
      </c>
    </row>
    <row r="859" spans="2:27" ht="20.25" x14ac:dyDescent="0.3">
      <c r="B859" s="43" t="s">
        <v>922</v>
      </c>
      <c r="C859" s="14" t="s">
        <v>4521</v>
      </c>
      <c r="D859" s="14" t="s">
        <v>4607</v>
      </c>
      <c r="E859" s="14" t="s">
        <v>7683</v>
      </c>
      <c r="F859" s="14" t="s">
        <v>7684</v>
      </c>
      <c r="G859" s="14" t="s">
        <v>6361</v>
      </c>
      <c r="H859" s="44" t="s">
        <v>3466</v>
      </c>
      <c r="I859" s="45">
        <v>0</v>
      </c>
      <c r="J859" s="14">
        <v>150000000</v>
      </c>
      <c r="K859" s="14" t="s">
        <v>3458</v>
      </c>
      <c r="L859" s="46" t="s">
        <v>3471</v>
      </c>
      <c r="M859" s="14" t="s">
        <v>12072</v>
      </c>
      <c r="N859" s="14" t="s">
        <v>3833</v>
      </c>
      <c r="O859" s="14" t="s">
        <v>3486</v>
      </c>
      <c r="P859" s="14" t="s">
        <v>12071</v>
      </c>
      <c r="Q859" s="44" t="s">
        <v>8225</v>
      </c>
      <c r="R859" s="44" t="s">
        <v>8204</v>
      </c>
      <c r="S859" s="14">
        <v>50</v>
      </c>
      <c r="T859" s="5">
        <v>800</v>
      </c>
      <c r="U859" s="5">
        <f t="shared" si="39"/>
        <v>40000</v>
      </c>
      <c r="V859" s="47">
        <f t="shared" si="40"/>
        <v>44800.000000000007</v>
      </c>
      <c r="W859" s="48"/>
      <c r="X859" s="49">
        <v>2017</v>
      </c>
      <c r="Y859" s="50" t="s">
        <v>4944</v>
      </c>
      <c r="Z859" s="51">
        <f t="shared" si="41"/>
        <v>111.11111111111111</v>
      </c>
      <c r="AA859" s="16">
        <f t="shared" si="41"/>
        <v>124.44444444444447</v>
      </c>
    </row>
    <row r="860" spans="2:27" ht="20.25" x14ac:dyDescent="0.3">
      <c r="B860" s="43" t="s">
        <v>923</v>
      </c>
      <c r="C860" s="14" t="s">
        <v>4521</v>
      </c>
      <c r="D860" s="14" t="s">
        <v>4608</v>
      </c>
      <c r="E860" s="14" t="s">
        <v>7685</v>
      </c>
      <c r="F860" s="14" t="s">
        <v>7686</v>
      </c>
      <c r="G860" s="14" t="s">
        <v>6362</v>
      </c>
      <c r="H860" s="44" t="s">
        <v>3466</v>
      </c>
      <c r="I860" s="45">
        <v>0</v>
      </c>
      <c r="J860" s="14">
        <v>150000000</v>
      </c>
      <c r="K860" s="14" t="s">
        <v>3458</v>
      </c>
      <c r="L860" s="46" t="s">
        <v>3471</v>
      </c>
      <c r="M860" s="14" t="s">
        <v>12072</v>
      </c>
      <c r="N860" s="14" t="s">
        <v>3833</v>
      </c>
      <c r="O860" s="14" t="s">
        <v>3486</v>
      </c>
      <c r="P860" s="14" t="s">
        <v>12071</v>
      </c>
      <c r="Q860" s="44" t="s">
        <v>8224</v>
      </c>
      <c r="R860" s="44" t="s">
        <v>8203</v>
      </c>
      <c r="S860" s="14">
        <v>100</v>
      </c>
      <c r="T860" s="5">
        <v>2200</v>
      </c>
      <c r="U860" s="5">
        <f t="shared" si="39"/>
        <v>220000</v>
      </c>
      <c r="V860" s="47">
        <f t="shared" si="40"/>
        <v>246400.00000000003</v>
      </c>
      <c r="W860" s="48"/>
      <c r="X860" s="49">
        <v>2017</v>
      </c>
      <c r="Y860" s="50" t="s">
        <v>4944</v>
      </c>
      <c r="Z860" s="51">
        <f t="shared" si="41"/>
        <v>611.11111111111109</v>
      </c>
      <c r="AA860" s="16">
        <f t="shared" si="41"/>
        <v>684.44444444444457</v>
      </c>
    </row>
    <row r="861" spans="2:27" ht="20.25" x14ac:dyDescent="0.3">
      <c r="B861" s="43" t="s">
        <v>924</v>
      </c>
      <c r="C861" s="14" t="s">
        <v>4521</v>
      </c>
      <c r="D861" s="14" t="s">
        <v>4609</v>
      </c>
      <c r="E861" s="14" t="s">
        <v>7400</v>
      </c>
      <c r="F861" s="14" t="s">
        <v>7687</v>
      </c>
      <c r="G861" s="14" t="s">
        <v>6363</v>
      </c>
      <c r="H861" s="44" t="s">
        <v>3466</v>
      </c>
      <c r="I861" s="45">
        <v>0</v>
      </c>
      <c r="J861" s="14">
        <v>150000000</v>
      </c>
      <c r="K861" s="14" t="s">
        <v>3458</v>
      </c>
      <c r="L861" s="46" t="s">
        <v>3471</v>
      </c>
      <c r="M861" s="14" t="s">
        <v>12072</v>
      </c>
      <c r="N861" s="14" t="s">
        <v>3833</v>
      </c>
      <c r="O861" s="14" t="s">
        <v>3486</v>
      </c>
      <c r="P861" s="14" t="s">
        <v>12071</v>
      </c>
      <c r="Q861" s="44" t="s">
        <v>8224</v>
      </c>
      <c r="R861" s="44" t="s">
        <v>8203</v>
      </c>
      <c r="S861" s="14">
        <v>1000</v>
      </c>
      <c r="T861" s="5">
        <v>55</v>
      </c>
      <c r="U861" s="5">
        <f t="shared" si="39"/>
        <v>55000</v>
      </c>
      <c r="V861" s="47">
        <f t="shared" si="40"/>
        <v>61600.000000000007</v>
      </c>
      <c r="W861" s="48"/>
      <c r="X861" s="49">
        <v>2017</v>
      </c>
      <c r="Y861" s="50" t="s">
        <v>4944</v>
      </c>
      <c r="Z861" s="51">
        <f t="shared" si="41"/>
        <v>152.77777777777777</v>
      </c>
      <c r="AA861" s="16">
        <f t="shared" si="41"/>
        <v>171.11111111111114</v>
      </c>
    </row>
    <row r="862" spans="2:27" ht="20.25" x14ac:dyDescent="0.3">
      <c r="B862" s="43" t="s">
        <v>925</v>
      </c>
      <c r="C862" s="14" t="s">
        <v>4521</v>
      </c>
      <c r="D862" s="14" t="s">
        <v>4114</v>
      </c>
      <c r="E862" s="14" t="s">
        <v>7400</v>
      </c>
      <c r="F862" s="14" t="s">
        <v>4115</v>
      </c>
      <c r="G862" s="14" t="s">
        <v>6364</v>
      </c>
      <c r="H862" s="44" t="s">
        <v>3466</v>
      </c>
      <c r="I862" s="45">
        <v>0</v>
      </c>
      <c r="J862" s="14">
        <v>150000000</v>
      </c>
      <c r="K862" s="14" t="s">
        <v>3458</v>
      </c>
      <c r="L862" s="46" t="s">
        <v>3471</v>
      </c>
      <c r="M862" s="14" t="s">
        <v>12072</v>
      </c>
      <c r="N862" s="14" t="s">
        <v>3833</v>
      </c>
      <c r="O862" s="14" t="s">
        <v>3486</v>
      </c>
      <c r="P862" s="14" t="s">
        <v>12071</v>
      </c>
      <c r="Q862" s="44" t="s">
        <v>8224</v>
      </c>
      <c r="R862" s="44" t="s">
        <v>8203</v>
      </c>
      <c r="S862" s="14">
        <v>200</v>
      </c>
      <c r="T862" s="5">
        <v>55</v>
      </c>
      <c r="U862" s="5">
        <f t="shared" si="39"/>
        <v>11000</v>
      </c>
      <c r="V862" s="47">
        <f t="shared" si="40"/>
        <v>12320.000000000002</v>
      </c>
      <c r="W862" s="48"/>
      <c r="X862" s="49">
        <v>2017</v>
      </c>
      <c r="Y862" s="50" t="s">
        <v>4944</v>
      </c>
      <c r="Z862" s="51">
        <f t="shared" si="41"/>
        <v>30.555555555555557</v>
      </c>
      <c r="AA862" s="16">
        <f t="shared" si="41"/>
        <v>34.222222222222229</v>
      </c>
    </row>
    <row r="863" spans="2:27" ht="20.25" x14ac:dyDescent="0.3">
      <c r="B863" s="43" t="s">
        <v>926</v>
      </c>
      <c r="C863" s="14" t="s">
        <v>4521</v>
      </c>
      <c r="D863" s="14" t="s">
        <v>4610</v>
      </c>
      <c r="E863" s="14" t="s">
        <v>4121</v>
      </c>
      <c r="F863" s="14" t="s">
        <v>7688</v>
      </c>
      <c r="G863" s="14" t="s">
        <v>6365</v>
      </c>
      <c r="H863" s="44" t="s">
        <v>3466</v>
      </c>
      <c r="I863" s="45">
        <v>0</v>
      </c>
      <c r="J863" s="14">
        <v>150000000</v>
      </c>
      <c r="K863" s="14" t="s">
        <v>3458</v>
      </c>
      <c r="L863" s="46" t="s">
        <v>3471</v>
      </c>
      <c r="M863" s="14" t="s">
        <v>12072</v>
      </c>
      <c r="N863" s="14" t="s">
        <v>3833</v>
      </c>
      <c r="O863" s="14" t="s">
        <v>3486</v>
      </c>
      <c r="P863" s="14" t="s">
        <v>12071</v>
      </c>
      <c r="Q863" s="44" t="s">
        <v>8224</v>
      </c>
      <c r="R863" s="44" t="s">
        <v>8203</v>
      </c>
      <c r="S863" s="14">
        <v>150</v>
      </c>
      <c r="T863" s="5">
        <v>2090</v>
      </c>
      <c r="U863" s="5">
        <f t="shared" si="39"/>
        <v>313500</v>
      </c>
      <c r="V863" s="47">
        <f t="shared" si="40"/>
        <v>351120.00000000006</v>
      </c>
      <c r="W863" s="48"/>
      <c r="X863" s="49">
        <v>2017</v>
      </c>
      <c r="Y863" s="50" t="s">
        <v>4944</v>
      </c>
      <c r="Z863" s="51">
        <f t="shared" si="41"/>
        <v>870.83333333333337</v>
      </c>
      <c r="AA863" s="16">
        <f t="shared" si="41"/>
        <v>975.33333333333348</v>
      </c>
    </row>
    <row r="864" spans="2:27" ht="20.25" x14ac:dyDescent="0.3">
      <c r="B864" s="43" t="s">
        <v>927</v>
      </c>
      <c r="C864" s="14" t="s">
        <v>4521</v>
      </c>
      <c r="D864" s="14" t="s">
        <v>4611</v>
      </c>
      <c r="E864" s="14" t="s">
        <v>4980</v>
      </c>
      <c r="F864" s="14" t="s">
        <v>7689</v>
      </c>
      <c r="G864" s="14" t="s">
        <v>6366</v>
      </c>
      <c r="H864" s="44" t="s">
        <v>3466</v>
      </c>
      <c r="I864" s="45">
        <v>0</v>
      </c>
      <c r="J864" s="14">
        <v>150000000</v>
      </c>
      <c r="K864" s="14" t="s">
        <v>3458</v>
      </c>
      <c r="L864" s="46" t="s">
        <v>3471</v>
      </c>
      <c r="M864" s="14" t="s">
        <v>12072</v>
      </c>
      <c r="N864" s="14" t="s">
        <v>3833</v>
      </c>
      <c r="O864" s="14" t="s">
        <v>3486</v>
      </c>
      <c r="P864" s="14" t="s">
        <v>12071</v>
      </c>
      <c r="Q864" s="44" t="s">
        <v>8224</v>
      </c>
      <c r="R864" s="44" t="s">
        <v>8203</v>
      </c>
      <c r="S864" s="14">
        <v>200</v>
      </c>
      <c r="T864" s="5">
        <v>1100</v>
      </c>
      <c r="U864" s="5">
        <f t="shared" si="39"/>
        <v>220000</v>
      </c>
      <c r="V864" s="47">
        <f t="shared" si="40"/>
        <v>246400.00000000003</v>
      </c>
      <c r="W864" s="48"/>
      <c r="X864" s="49">
        <v>2017</v>
      </c>
      <c r="Y864" s="50" t="s">
        <v>4944</v>
      </c>
      <c r="Z864" s="51">
        <f t="shared" si="41"/>
        <v>611.11111111111109</v>
      </c>
      <c r="AA864" s="16">
        <f t="shared" si="41"/>
        <v>684.44444444444457</v>
      </c>
    </row>
    <row r="865" spans="2:27" ht="20.25" x14ac:dyDescent="0.3">
      <c r="B865" s="43" t="s">
        <v>928</v>
      </c>
      <c r="C865" s="14" t="s">
        <v>4521</v>
      </c>
      <c r="D865" s="14" t="s">
        <v>4116</v>
      </c>
      <c r="E865" s="14" t="s">
        <v>7400</v>
      </c>
      <c r="F865" s="14" t="s">
        <v>4117</v>
      </c>
      <c r="G865" s="14" t="s">
        <v>6367</v>
      </c>
      <c r="H865" s="44" t="s">
        <v>3466</v>
      </c>
      <c r="I865" s="45">
        <v>0</v>
      </c>
      <c r="J865" s="14">
        <v>150000000</v>
      </c>
      <c r="K865" s="14" t="s">
        <v>3458</v>
      </c>
      <c r="L865" s="46" t="s">
        <v>3471</v>
      </c>
      <c r="M865" s="14" t="s">
        <v>12072</v>
      </c>
      <c r="N865" s="14" t="s">
        <v>3833</v>
      </c>
      <c r="O865" s="14" t="s">
        <v>3486</v>
      </c>
      <c r="P865" s="14" t="s">
        <v>12071</v>
      </c>
      <c r="Q865" s="44" t="s">
        <v>8224</v>
      </c>
      <c r="R865" s="44" t="s">
        <v>8203</v>
      </c>
      <c r="S865" s="14">
        <v>100</v>
      </c>
      <c r="T865" s="5">
        <v>214</v>
      </c>
      <c r="U865" s="5">
        <f t="shared" si="39"/>
        <v>21400</v>
      </c>
      <c r="V865" s="47">
        <f t="shared" si="40"/>
        <v>23968.000000000004</v>
      </c>
      <c r="W865" s="48"/>
      <c r="X865" s="49">
        <v>2017</v>
      </c>
      <c r="Y865" s="50" t="s">
        <v>4944</v>
      </c>
      <c r="Z865" s="51">
        <f t="shared" si="41"/>
        <v>59.444444444444443</v>
      </c>
      <c r="AA865" s="16">
        <f t="shared" si="41"/>
        <v>66.577777777777783</v>
      </c>
    </row>
    <row r="866" spans="2:27" ht="20.25" x14ac:dyDescent="0.3">
      <c r="B866" s="43" t="s">
        <v>929</v>
      </c>
      <c r="C866" s="14" t="s">
        <v>4521</v>
      </c>
      <c r="D866" s="14" t="s">
        <v>4116</v>
      </c>
      <c r="E866" s="14" t="s">
        <v>7400</v>
      </c>
      <c r="F866" s="14" t="s">
        <v>4117</v>
      </c>
      <c r="G866" s="14" t="s">
        <v>6368</v>
      </c>
      <c r="H866" s="44" t="s">
        <v>3466</v>
      </c>
      <c r="I866" s="45">
        <v>0</v>
      </c>
      <c r="J866" s="14">
        <v>150000000</v>
      </c>
      <c r="K866" s="14" t="s">
        <v>3458</v>
      </c>
      <c r="L866" s="46" t="s">
        <v>3471</v>
      </c>
      <c r="M866" s="14" t="s">
        <v>12072</v>
      </c>
      <c r="N866" s="14" t="s">
        <v>3833</v>
      </c>
      <c r="O866" s="14" t="s">
        <v>3486</v>
      </c>
      <c r="P866" s="14" t="s">
        <v>12071</v>
      </c>
      <c r="Q866" s="44" t="s">
        <v>8224</v>
      </c>
      <c r="R866" s="44" t="s">
        <v>8203</v>
      </c>
      <c r="S866" s="14">
        <v>400</v>
      </c>
      <c r="T866" s="5">
        <v>1124</v>
      </c>
      <c r="U866" s="5">
        <f t="shared" si="39"/>
        <v>449600</v>
      </c>
      <c r="V866" s="47">
        <f t="shared" si="40"/>
        <v>503552.00000000006</v>
      </c>
      <c r="W866" s="48"/>
      <c r="X866" s="49">
        <v>2017</v>
      </c>
      <c r="Y866" s="50" t="s">
        <v>4944</v>
      </c>
      <c r="Z866" s="51">
        <f t="shared" si="41"/>
        <v>1248.8888888888889</v>
      </c>
      <c r="AA866" s="16">
        <f t="shared" si="41"/>
        <v>1398.7555555555557</v>
      </c>
    </row>
    <row r="867" spans="2:27" ht="20.25" x14ac:dyDescent="0.3">
      <c r="B867" s="43" t="s">
        <v>930</v>
      </c>
      <c r="C867" s="14" t="s">
        <v>4521</v>
      </c>
      <c r="D867" s="14" t="s">
        <v>4612</v>
      </c>
      <c r="E867" s="14" t="s">
        <v>7690</v>
      </c>
      <c r="F867" s="14" t="s">
        <v>7691</v>
      </c>
      <c r="G867" s="14" t="s">
        <v>6369</v>
      </c>
      <c r="H867" s="44" t="s">
        <v>3466</v>
      </c>
      <c r="I867" s="45">
        <v>0</v>
      </c>
      <c r="J867" s="14">
        <v>150000000</v>
      </c>
      <c r="K867" s="14" t="s">
        <v>3458</v>
      </c>
      <c r="L867" s="46" t="s">
        <v>3471</v>
      </c>
      <c r="M867" s="14" t="s">
        <v>12072</v>
      </c>
      <c r="N867" s="14" t="s">
        <v>3833</v>
      </c>
      <c r="O867" s="14" t="s">
        <v>3486</v>
      </c>
      <c r="P867" s="14" t="s">
        <v>12071</v>
      </c>
      <c r="Q867" s="44" t="s">
        <v>8224</v>
      </c>
      <c r="R867" s="44" t="s">
        <v>8203</v>
      </c>
      <c r="S867" s="14">
        <v>300</v>
      </c>
      <c r="T867" s="5">
        <v>1423</v>
      </c>
      <c r="U867" s="5">
        <f t="shared" si="39"/>
        <v>426900</v>
      </c>
      <c r="V867" s="47">
        <f t="shared" si="40"/>
        <v>478128.00000000006</v>
      </c>
      <c r="W867" s="48"/>
      <c r="X867" s="49">
        <v>2017</v>
      </c>
      <c r="Y867" s="50" t="s">
        <v>4944</v>
      </c>
      <c r="Z867" s="51">
        <f t="shared" si="41"/>
        <v>1185.8333333333333</v>
      </c>
      <c r="AA867" s="16">
        <f t="shared" si="41"/>
        <v>1328.1333333333334</v>
      </c>
    </row>
    <row r="868" spans="2:27" ht="20.25" x14ac:dyDescent="0.3">
      <c r="B868" s="43" t="s">
        <v>931</v>
      </c>
      <c r="C868" s="14" t="s">
        <v>4521</v>
      </c>
      <c r="D868" s="14" t="s">
        <v>4613</v>
      </c>
      <c r="E868" s="14" t="s">
        <v>4121</v>
      </c>
      <c r="F868" s="14" t="s">
        <v>7692</v>
      </c>
      <c r="G868" s="14" t="s">
        <v>6370</v>
      </c>
      <c r="H868" s="44" t="s">
        <v>3466</v>
      </c>
      <c r="I868" s="45">
        <v>0</v>
      </c>
      <c r="J868" s="14">
        <v>150000000</v>
      </c>
      <c r="K868" s="14" t="s">
        <v>3458</v>
      </c>
      <c r="L868" s="46" t="s">
        <v>3471</v>
      </c>
      <c r="M868" s="14" t="s">
        <v>12072</v>
      </c>
      <c r="N868" s="14" t="s">
        <v>3833</v>
      </c>
      <c r="O868" s="14" t="s">
        <v>3486</v>
      </c>
      <c r="P868" s="14" t="s">
        <v>12071</v>
      </c>
      <c r="Q868" s="44" t="s">
        <v>8224</v>
      </c>
      <c r="R868" s="44" t="s">
        <v>8203</v>
      </c>
      <c r="S868" s="14">
        <v>400</v>
      </c>
      <c r="T868" s="5">
        <v>270</v>
      </c>
      <c r="U868" s="5">
        <f t="shared" si="39"/>
        <v>108000</v>
      </c>
      <c r="V868" s="47">
        <f t="shared" si="40"/>
        <v>120960.00000000001</v>
      </c>
      <c r="W868" s="48"/>
      <c r="X868" s="49">
        <v>2017</v>
      </c>
      <c r="Y868" s="50" t="s">
        <v>4944</v>
      </c>
      <c r="Z868" s="51">
        <f t="shared" si="41"/>
        <v>300</v>
      </c>
      <c r="AA868" s="16">
        <f t="shared" si="41"/>
        <v>336.00000000000006</v>
      </c>
    </row>
    <row r="869" spans="2:27" ht="20.25" x14ac:dyDescent="0.3">
      <c r="B869" s="43" t="s">
        <v>932</v>
      </c>
      <c r="C869" s="14" t="s">
        <v>4521</v>
      </c>
      <c r="D869" s="14" t="s">
        <v>4614</v>
      </c>
      <c r="E869" s="14" t="s">
        <v>4121</v>
      </c>
      <c r="F869" s="14" t="s">
        <v>7693</v>
      </c>
      <c r="G869" s="14" t="s">
        <v>6371</v>
      </c>
      <c r="H869" s="44" t="s">
        <v>3466</v>
      </c>
      <c r="I869" s="45">
        <v>0</v>
      </c>
      <c r="J869" s="14">
        <v>150000000</v>
      </c>
      <c r="K869" s="14" t="s">
        <v>3458</v>
      </c>
      <c r="L869" s="46" t="s">
        <v>3471</v>
      </c>
      <c r="M869" s="14" t="s">
        <v>12072</v>
      </c>
      <c r="N869" s="14" t="s">
        <v>3833</v>
      </c>
      <c r="O869" s="14" t="s">
        <v>3486</v>
      </c>
      <c r="P869" s="14" t="s">
        <v>12071</v>
      </c>
      <c r="Q869" s="44" t="s">
        <v>8224</v>
      </c>
      <c r="R869" s="44" t="s">
        <v>8203</v>
      </c>
      <c r="S869" s="14">
        <v>250</v>
      </c>
      <c r="T869" s="5">
        <v>310</v>
      </c>
      <c r="U869" s="5">
        <f t="shared" si="39"/>
        <v>77500</v>
      </c>
      <c r="V869" s="47">
        <f t="shared" si="40"/>
        <v>86800.000000000015</v>
      </c>
      <c r="W869" s="48"/>
      <c r="X869" s="49">
        <v>2017</v>
      </c>
      <c r="Y869" s="50" t="s">
        <v>4944</v>
      </c>
      <c r="Z869" s="51">
        <f t="shared" si="41"/>
        <v>215.27777777777777</v>
      </c>
      <c r="AA869" s="16">
        <f t="shared" si="41"/>
        <v>241.11111111111114</v>
      </c>
    </row>
    <row r="870" spans="2:27" ht="20.25" x14ac:dyDescent="0.3">
      <c r="B870" s="43" t="s">
        <v>933</v>
      </c>
      <c r="C870" s="14" t="s">
        <v>4521</v>
      </c>
      <c r="D870" s="14" t="s">
        <v>4615</v>
      </c>
      <c r="E870" s="14" t="s">
        <v>4121</v>
      </c>
      <c r="F870" s="14" t="s">
        <v>7694</v>
      </c>
      <c r="G870" s="14" t="s">
        <v>6372</v>
      </c>
      <c r="H870" s="44" t="s">
        <v>3466</v>
      </c>
      <c r="I870" s="45">
        <v>0</v>
      </c>
      <c r="J870" s="14">
        <v>150000000</v>
      </c>
      <c r="K870" s="14" t="s">
        <v>3458</v>
      </c>
      <c r="L870" s="46" t="s">
        <v>3471</v>
      </c>
      <c r="M870" s="14" t="s">
        <v>12072</v>
      </c>
      <c r="N870" s="14" t="s">
        <v>3833</v>
      </c>
      <c r="O870" s="14" t="s">
        <v>3486</v>
      </c>
      <c r="P870" s="14" t="s">
        <v>12071</v>
      </c>
      <c r="Q870" s="44" t="s">
        <v>8224</v>
      </c>
      <c r="R870" s="44" t="s">
        <v>8203</v>
      </c>
      <c r="S870" s="14">
        <v>50</v>
      </c>
      <c r="T870" s="5">
        <v>365</v>
      </c>
      <c r="U870" s="5">
        <f t="shared" si="39"/>
        <v>18250</v>
      </c>
      <c r="V870" s="47">
        <f t="shared" si="40"/>
        <v>20440.000000000004</v>
      </c>
      <c r="W870" s="48"/>
      <c r="X870" s="49">
        <v>2017</v>
      </c>
      <c r="Y870" s="50" t="s">
        <v>4944</v>
      </c>
      <c r="Z870" s="51">
        <f t="shared" si="41"/>
        <v>50.694444444444443</v>
      </c>
      <c r="AA870" s="16">
        <f t="shared" si="41"/>
        <v>56.777777777777786</v>
      </c>
    </row>
    <row r="871" spans="2:27" ht="20.25" x14ac:dyDescent="0.3">
      <c r="B871" s="43" t="s">
        <v>934</v>
      </c>
      <c r="C871" s="14" t="s">
        <v>4521</v>
      </c>
      <c r="D871" s="14" t="s">
        <v>4610</v>
      </c>
      <c r="E871" s="14" t="s">
        <v>4121</v>
      </c>
      <c r="F871" s="14" t="s">
        <v>7688</v>
      </c>
      <c r="G871" s="14" t="s">
        <v>6373</v>
      </c>
      <c r="H871" s="44" t="s">
        <v>3466</v>
      </c>
      <c r="I871" s="45">
        <v>0</v>
      </c>
      <c r="J871" s="14">
        <v>150000000</v>
      </c>
      <c r="K871" s="14" t="s">
        <v>3458</v>
      </c>
      <c r="L871" s="46" t="s">
        <v>3471</v>
      </c>
      <c r="M871" s="14" t="s">
        <v>12072</v>
      </c>
      <c r="N871" s="14" t="s">
        <v>3833</v>
      </c>
      <c r="O871" s="14" t="s">
        <v>3486</v>
      </c>
      <c r="P871" s="14" t="s">
        <v>12071</v>
      </c>
      <c r="Q871" s="44" t="s">
        <v>8224</v>
      </c>
      <c r="R871" s="44" t="s">
        <v>8203</v>
      </c>
      <c r="S871" s="14">
        <v>20</v>
      </c>
      <c r="T871" s="5">
        <v>1200</v>
      </c>
      <c r="U871" s="5">
        <f t="shared" si="39"/>
        <v>24000</v>
      </c>
      <c r="V871" s="47">
        <f t="shared" si="40"/>
        <v>26880.000000000004</v>
      </c>
      <c r="W871" s="48"/>
      <c r="X871" s="49">
        <v>2017</v>
      </c>
      <c r="Y871" s="50" t="s">
        <v>4944</v>
      </c>
      <c r="Z871" s="51">
        <f t="shared" si="41"/>
        <v>66.666666666666671</v>
      </c>
      <c r="AA871" s="16">
        <f t="shared" si="41"/>
        <v>74.666666666666671</v>
      </c>
    </row>
    <row r="872" spans="2:27" ht="20.25" x14ac:dyDescent="0.3">
      <c r="B872" s="43" t="s">
        <v>935</v>
      </c>
      <c r="C872" s="14" t="s">
        <v>4521</v>
      </c>
      <c r="D872" s="14" t="s">
        <v>4093</v>
      </c>
      <c r="E872" s="14" t="s">
        <v>4094</v>
      </c>
      <c r="F872" s="14" t="s">
        <v>4095</v>
      </c>
      <c r="G872" s="14" t="s">
        <v>6374</v>
      </c>
      <c r="H872" s="44" t="s">
        <v>3466</v>
      </c>
      <c r="I872" s="45">
        <v>0</v>
      </c>
      <c r="J872" s="14">
        <v>150000000</v>
      </c>
      <c r="K872" s="14" t="s">
        <v>3458</v>
      </c>
      <c r="L872" s="46" t="s">
        <v>3471</v>
      </c>
      <c r="M872" s="14" t="s">
        <v>12072</v>
      </c>
      <c r="N872" s="14" t="s">
        <v>3833</v>
      </c>
      <c r="O872" s="14" t="s">
        <v>3486</v>
      </c>
      <c r="P872" s="14" t="s">
        <v>12071</v>
      </c>
      <c r="Q872" s="44" t="s">
        <v>8226</v>
      </c>
      <c r="R872" s="44" t="s">
        <v>8205</v>
      </c>
      <c r="S872" s="14">
        <v>45</v>
      </c>
      <c r="T872" s="5">
        <v>1571</v>
      </c>
      <c r="U872" s="5">
        <f t="shared" si="39"/>
        <v>70695</v>
      </c>
      <c r="V872" s="47">
        <f t="shared" si="40"/>
        <v>79178.400000000009</v>
      </c>
      <c r="W872" s="48"/>
      <c r="X872" s="49">
        <v>2017</v>
      </c>
      <c r="Y872" s="50" t="s">
        <v>4944</v>
      </c>
      <c r="Z872" s="51">
        <f t="shared" si="41"/>
        <v>196.375</v>
      </c>
      <c r="AA872" s="16">
        <f t="shared" si="41"/>
        <v>219.94000000000003</v>
      </c>
    </row>
    <row r="873" spans="2:27" ht="20.25" x14ac:dyDescent="0.3">
      <c r="B873" s="43" t="s">
        <v>936</v>
      </c>
      <c r="C873" s="14" t="s">
        <v>4521</v>
      </c>
      <c r="D873" s="14" t="s">
        <v>4616</v>
      </c>
      <c r="E873" s="14" t="s">
        <v>4121</v>
      </c>
      <c r="F873" s="14" t="s">
        <v>7695</v>
      </c>
      <c r="G873" s="14" t="s">
        <v>6375</v>
      </c>
      <c r="H873" s="44" t="s">
        <v>3466</v>
      </c>
      <c r="I873" s="45">
        <v>0</v>
      </c>
      <c r="J873" s="14">
        <v>150000000</v>
      </c>
      <c r="K873" s="14" t="s">
        <v>3458</v>
      </c>
      <c r="L873" s="46" t="s">
        <v>3471</v>
      </c>
      <c r="M873" s="14" t="s">
        <v>12072</v>
      </c>
      <c r="N873" s="14" t="s">
        <v>3833</v>
      </c>
      <c r="O873" s="14" t="s">
        <v>3486</v>
      </c>
      <c r="P873" s="14" t="s">
        <v>12071</v>
      </c>
      <c r="Q873" s="44" t="s">
        <v>8224</v>
      </c>
      <c r="R873" s="44" t="s">
        <v>8203</v>
      </c>
      <c r="S873" s="14">
        <v>6</v>
      </c>
      <c r="T873" s="5">
        <v>299588</v>
      </c>
      <c r="U873" s="5">
        <f t="shared" si="39"/>
        <v>1797528</v>
      </c>
      <c r="V873" s="47">
        <f t="shared" si="40"/>
        <v>2013231.36</v>
      </c>
      <c r="W873" s="48"/>
      <c r="X873" s="49">
        <v>2017</v>
      </c>
      <c r="Y873" s="50" t="s">
        <v>4944</v>
      </c>
      <c r="Z873" s="51">
        <f t="shared" si="41"/>
        <v>4993.1333333333332</v>
      </c>
      <c r="AA873" s="16">
        <f t="shared" si="41"/>
        <v>5592.3093333333336</v>
      </c>
    </row>
    <row r="874" spans="2:27" ht="20.25" x14ac:dyDescent="0.3">
      <c r="B874" s="43" t="s">
        <v>937</v>
      </c>
      <c r="C874" s="14" t="s">
        <v>4521</v>
      </c>
      <c r="D874" s="14" t="s">
        <v>4610</v>
      </c>
      <c r="E874" s="14" t="s">
        <v>4121</v>
      </c>
      <c r="F874" s="14" t="s">
        <v>7688</v>
      </c>
      <c r="G874" s="14" t="s">
        <v>6376</v>
      </c>
      <c r="H874" s="44" t="s">
        <v>3466</v>
      </c>
      <c r="I874" s="45">
        <v>0</v>
      </c>
      <c r="J874" s="14">
        <v>150000000</v>
      </c>
      <c r="K874" s="14" t="s">
        <v>3458</v>
      </c>
      <c r="L874" s="46" t="s">
        <v>3471</v>
      </c>
      <c r="M874" s="14" t="s">
        <v>12072</v>
      </c>
      <c r="N874" s="14" t="s">
        <v>3833</v>
      </c>
      <c r="O874" s="14" t="s">
        <v>3486</v>
      </c>
      <c r="P874" s="14" t="s">
        <v>12071</v>
      </c>
      <c r="Q874" s="44" t="s">
        <v>8224</v>
      </c>
      <c r="R874" s="44" t="s">
        <v>8203</v>
      </c>
      <c r="S874" s="14">
        <v>500</v>
      </c>
      <c r="T874" s="5">
        <v>575</v>
      </c>
      <c r="U874" s="5">
        <f t="shared" si="39"/>
        <v>287500</v>
      </c>
      <c r="V874" s="47">
        <f t="shared" si="40"/>
        <v>322000.00000000006</v>
      </c>
      <c r="W874" s="48"/>
      <c r="X874" s="49">
        <v>2017</v>
      </c>
      <c r="Y874" s="50" t="s">
        <v>4944</v>
      </c>
      <c r="Z874" s="51">
        <f t="shared" si="41"/>
        <v>798.61111111111109</v>
      </c>
      <c r="AA874" s="16">
        <f t="shared" si="41"/>
        <v>894.44444444444457</v>
      </c>
    </row>
    <row r="875" spans="2:27" ht="20.25" x14ac:dyDescent="0.3">
      <c r="B875" s="43" t="s">
        <v>938</v>
      </c>
      <c r="C875" s="14" t="s">
        <v>4521</v>
      </c>
      <c r="D875" s="14" t="s">
        <v>4617</v>
      </c>
      <c r="E875" s="14" t="s">
        <v>7696</v>
      </c>
      <c r="F875" s="14" t="s">
        <v>7697</v>
      </c>
      <c r="G875" s="14" t="s">
        <v>6377</v>
      </c>
      <c r="H875" s="44" t="s">
        <v>3466</v>
      </c>
      <c r="I875" s="45">
        <v>0</v>
      </c>
      <c r="J875" s="14">
        <v>150000000</v>
      </c>
      <c r="K875" s="14" t="s">
        <v>3458</v>
      </c>
      <c r="L875" s="46" t="s">
        <v>3471</v>
      </c>
      <c r="M875" s="14" t="s">
        <v>12072</v>
      </c>
      <c r="N875" s="14" t="s">
        <v>3833</v>
      </c>
      <c r="O875" s="14" t="s">
        <v>3486</v>
      </c>
      <c r="P875" s="14" t="s">
        <v>12071</v>
      </c>
      <c r="Q875" s="44" t="s">
        <v>8238</v>
      </c>
      <c r="R875" s="44" t="s">
        <v>8215</v>
      </c>
      <c r="S875" s="14">
        <v>10</v>
      </c>
      <c r="T875" s="5">
        <v>880</v>
      </c>
      <c r="U875" s="5">
        <f t="shared" si="39"/>
        <v>8800</v>
      </c>
      <c r="V875" s="47">
        <f t="shared" si="40"/>
        <v>9856.0000000000018</v>
      </c>
      <c r="W875" s="48"/>
      <c r="X875" s="49">
        <v>2017</v>
      </c>
      <c r="Y875" s="50" t="s">
        <v>4944</v>
      </c>
      <c r="Z875" s="51">
        <f t="shared" si="41"/>
        <v>24.444444444444443</v>
      </c>
      <c r="AA875" s="16">
        <f t="shared" si="41"/>
        <v>27.377777777777784</v>
      </c>
    </row>
    <row r="876" spans="2:27" ht="20.25" x14ac:dyDescent="0.3">
      <c r="B876" s="43" t="s">
        <v>939</v>
      </c>
      <c r="C876" s="14" t="s">
        <v>4521</v>
      </c>
      <c r="D876" s="14" t="s">
        <v>4618</v>
      </c>
      <c r="E876" s="14" t="s">
        <v>7698</v>
      </c>
      <c r="F876" s="14" t="s">
        <v>7699</v>
      </c>
      <c r="G876" s="14" t="s">
        <v>6378</v>
      </c>
      <c r="H876" s="44" t="s">
        <v>3466</v>
      </c>
      <c r="I876" s="45">
        <v>0</v>
      </c>
      <c r="J876" s="14">
        <v>150000000</v>
      </c>
      <c r="K876" s="14" t="s">
        <v>3458</v>
      </c>
      <c r="L876" s="46" t="s">
        <v>3471</v>
      </c>
      <c r="M876" s="14" t="s">
        <v>12072</v>
      </c>
      <c r="N876" s="14" t="s">
        <v>3833</v>
      </c>
      <c r="O876" s="14" t="s">
        <v>3486</v>
      </c>
      <c r="P876" s="14" t="s">
        <v>12071</v>
      </c>
      <c r="Q876" s="44" t="s">
        <v>8224</v>
      </c>
      <c r="R876" s="44" t="s">
        <v>8203</v>
      </c>
      <c r="S876" s="14">
        <v>20</v>
      </c>
      <c r="T876" s="5">
        <v>8232</v>
      </c>
      <c r="U876" s="5">
        <f t="shared" si="39"/>
        <v>164640</v>
      </c>
      <c r="V876" s="47">
        <f t="shared" si="40"/>
        <v>184396.80000000002</v>
      </c>
      <c r="W876" s="48"/>
      <c r="X876" s="49">
        <v>2017</v>
      </c>
      <c r="Y876" s="50" t="s">
        <v>4944</v>
      </c>
      <c r="Z876" s="51">
        <f t="shared" si="41"/>
        <v>457.33333333333331</v>
      </c>
      <c r="AA876" s="16">
        <f t="shared" si="41"/>
        <v>512.21333333333337</v>
      </c>
    </row>
    <row r="877" spans="2:27" ht="20.25" x14ac:dyDescent="0.3">
      <c r="B877" s="43" t="s">
        <v>940</v>
      </c>
      <c r="C877" s="14" t="s">
        <v>4521</v>
      </c>
      <c r="D877" s="14" t="s">
        <v>5520</v>
      </c>
      <c r="E877" s="14" t="s">
        <v>7391</v>
      </c>
      <c r="F877" s="14" t="s">
        <v>7700</v>
      </c>
      <c r="G877" s="14" t="s">
        <v>6379</v>
      </c>
      <c r="H877" s="44" t="s">
        <v>3466</v>
      </c>
      <c r="I877" s="45">
        <v>0</v>
      </c>
      <c r="J877" s="14">
        <v>150000000</v>
      </c>
      <c r="K877" s="14" t="s">
        <v>3458</v>
      </c>
      <c r="L877" s="46" t="s">
        <v>3471</v>
      </c>
      <c r="M877" s="14" t="s">
        <v>12072</v>
      </c>
      <c r="N877" s="14" t="s">
        <v>3833</v>
      </c>
      <c r="O877" s="14" t="s">
        <v>3486</v>
      </c>
      <c r="P877" s="14" t="s">
        <v>12071</v>
      </c>
      <c r="Q877" s="44" t="s">
        <v>8235</v>
      </c>
      <c r="R877" s="44" t="s">
        <v>8212</v>
      </c>
      <c r="S877" s="14">
        <v>0.24199999999999999</v>
      </c>
      <c r="T877" s="5">
        <v>303381</v>
      </c>
      <c r="U877" s="5">
        <f t="shared" si="39"/>
        <v>73418.202000000005</v>
      </c>
      <c r="V877" s="47">
        <f t="shared" si="40"/>
        <v>82228.386240000007</v>
      </c>
      <c r="W877" s="48"/>
      <c r="X877" s="49">
        <v>2017</v>
      </c>
      <c r="Y877" s="50" t="s">
        <v>4944</v>
      </c>
      <c r="Z877" s="51">
        <f t="shared" si="41"/>
        <v>203.93945000000002</v>
      </c>
      <c r="AA877" s="16">
        <f t="shared" si="41"/>
        <v>228.41218400000002</v>
      </c>
    </row>
    <row r="878" spans="2:27" ht="20.25" x14ac:dyDescent="0.3">
      <c r="B878" s="43" t="s">
        <v>941</v>
      </c>
      <c r="C878" s="14" t="s">
        <v>4521</v>
      </c>
      <c r="D878" s="14" t="s">
        <v>4619</v>
      </c>
      <c r="E878" s="14" t="s">
        <v>7701</v>
      </c>
      <c r="F878" s="14" t="s">
        <v>7702</v>
      </c>
      <c r="G878" s="14" t="s">
        <v>6380</v>
      </c>
      <c r="H878" s="44" t="s">
        <v>3466</v>
      </c>
      <c r="I878" s="45">
        <v>0</v>
      </c>
      <c r="J878" s="14">
        <v>150000000</v>
      </c>
      <c r="K878" s="14" t="s">
        <v>3458</v>
      </c>
      <c r="L878" s="46" t="s">
        <v>3471</v>
      </c>
      <c r="M878" s="14" t="s">
        <v>12072</v>
      </c>
      <c r="N878" s="14" t="s">
        <v>3833</v>
      </c>
      <c r="O878" s="14" t="s">
        <v>3486</v>
      </c>
      <c r="P878" s="14" t="s">
        <v>12071</v>
      </c>
      <c r="Q878" s="44" t="s">
        <v>8235</v>
      </c>
      <c r="R878" s="44" t="s">
        <v>8212</v>
      </c>
      <c r="S878" s="14">
        <v>0.126</v>
      </c>
      <c r="T878" s="5">
        <v>303381</v>
      </c>
      <c r="U878" s="5">
        <f t="shared" si="39"/>
        <v>38226.006000000001</v>
      </c>
      <c r="V878" s="47">
        <f t="shared" si="40"/>
        <v>42813.126720000007</v>
      </c>
      <c r="W878" s="48"/>
      <c r="X878" s="49">
        <v>2017</v>
      </c>
      <c r="Y878" s="50" t="s">
        <v>4944</v>
      </c>
      <c r="Z878" s="51">
        <f t="shared" si="41"/>
        <v>106.18335</v>
      </c>
      <c r="AA878" s="16">
        <f t="shared" si="41"/>
        <v>118.92535200000002</v>
      </c>
    </row>
    <row r="879" spans="2:27" ht="20.25" x14ac:dyDescent="0.3">
      <c r="B879" s="43" t="s">
        <v>942</v>
      </c>
      <c r="C879" s="14" t="s">
        <v>4521</v>
      </c>
      <c r="D879" s="14" t="s">
        <v>4620</v>
      </c>
      <c r="E879" s="14" t="s">
        <v>3901</v>
      </c>
      <c r="F879" s="14" t="s">
        <v>7703</v>
      </c>
      <c r="G879" s="14" t="s">
        <v>6381</v>
      </c>
      <c r="H879" s="44" t="s">
        <v>3466</v>
      </c>
      <c r="I879" s="45">
        <v>0</v>
      </c>
      <c r="J879" s="14">
        <v>150000000</v>
      </c>
      <c r="K879" s="14" t="s">
        <v>3458</v>
      </c>
      <c r="L879" s="46" t="s">
        <v>3471</v>
      </c>
      <c r="M879" s="14" t="s">
        <v>12072</v>
      </c>
      <c r="N879" s="14" t="s">
        <v>3833</v>
      </c>
      <c r="O879" s="14" t="s">
        <v>3486</v>
      </c>
      <c r="P879" s="14" t="s">
        <v>12071</v>
      </c>
      <c r="Q879" s="44" t="s">
        <v>8235</v>
      </c>
      <c r="R879" s="44" t="s">
        <v>8212</v>
      </c>
      <c r="S879" s="14">
        <v>0.158</v>
      </c>
      <c r="T879" s="5">
        <v>303381</v>
      </c>
      <c r="U879" s="5">
        <f t="shared" si="39"/>
        <v>47934.198000000004</v>
      </c>
      <c r="V879" s="47">
        <f t="shared" si="40"/>
        <v>53686.301760000009</v>
      </c>
      <c r="W879" s="48"/>
      <c r="X879" s="49">
        <v>2017</v>
      </c>
      <c r="Y879" s="50" t="s">
        <v>4944</v>
      </c>
      <c r="Z879" s="51">
        <f t="shared" si="41"/>
        <v>133.15055000000001</v>
      </c>
      <c r="AA879" s="16">
        <f t="shared" si="41"/>
        <v>149.12861600000002</v>
      </c>
    </row>
    <row r="880" spans="2:27" ht="20.25" x14ac:dyDescent="0.3">
      <c r="B880" s="43" t="s">
        <v>943</v>
      </c>
      <c r="C880" s="14" t="s">
        <v>4521</v>
      </c>
      <c r="D880" s="14" t="s">
        <v>4621</v>
      </c>
      <c r="E880" s="14" t="s">
        <v>7704</v>
      </c>
      <c r="F880" s="14" t="s">
        <v>7705</v>
      </c>
      <c r="G880" s="14" t="s">
        <v>6382</v>
      </c>
      <c r="H880" s="44" t="s">
        <v>3466</v>
      </c>
      <c r="I880" s="45">
        <v>0</v>
      </c>
      <c r="J880" s="14">
        <v>150000000</v>
      </c>
      <c r="K880" s="14" t="s">
        <v>3458</v>
      </c>
      <c r="L880" s="46" t="s">
        <v>3471</v>
      </c>
      <c r="M880" s="14" t="s">
        <v>12072</v>
      </c>
      <c r="N880" s="14" t="s">
        <v>3833</v>
      </c>
      <c r="O880" s="14" t="s">
        <v>3486</v>
      </c>
      <c r="P880" s="14" t="s">
        <v>12071</v>
      </c>
      <c r="Q880" s="44" t="s">
        <v>8224</v>
      </c>
      <c r="R880" s="44" t="s">
        <v>8203</v>
      </c>
      <c r="S880" s="14">
        <v>1000</v>
      </c>
      <c r="T880" s="5">
        <v>55</v>
      </c>
      <c r="U880" s="5">
        <f t="shared" si="39"/>
        <v>55000</v>
      </c>
      <c r="V880" s="47">
        <f t="shared" si="40"/>
        <v>61600.000000000007</v>
      </c>
      <c r="W880" s="48"/>
      <c r="X880" s="49">
        <v>2017</v>
      </c>
      <c r="Y880" s="50" t="s">
        <v>4944</v>
      </c>
      <c r="Z880" s="51">
        <f t="shared" si="41"/>
        <v>152.77777777777777</v>
      </c>
      <c r="AA880" s="16">
        <f t="shared" si="41"/>
        <v>171.11111111111114</v>
      </c>
    </row>
    <row r="881" spans="2:27" ht="20.25" x14ac:dyDescent="0.3">
      <c r="B881" s="43" t="s">
        <v>944</v>
      </c>
      <c r="C881" s="14" t="s">
        <v>4521</v>
      </c>
      <c r="D881" s="14" t="s">
        <v>4622</v>
      </c>
      <c r="E881" s="14" t="s">
        <v>7706</v>
      </c>
      <c r="F881" s="14" t="s">
        <v>7707</v>
      </c>
      <c r="G881" s="14" t="s">
        <v>6383</v>
      </c>
      <c r="H881" s="44" t="s">
        <v>3466</v>
      </c>
      <c r="I881" s="45">
        <v>0</v>
      </c>
      <c r="J881" s="14">
        <v>150000000</v>
      </c>
      <c r="K881" s="14" t="s">
        <v>3458</v>
      </c>
      <c r="L881" s="46" t="s">
        <v>3471</v>
      </c>
      <c r="M881" s="14" t="s">
        <v>12072</v>
      </c>
      <c r="N881" s="14" t="s">
        <v>3833</v>
      </c>
      <c r="O881" s="14" t="s">
        <v>3486</v>
      </c>
      <c r="P881" s="14" t="s">
        <v>12071</v>
      </c>
      <c r="Q881" s="44" t="s">
        <v>8224</v>
      </c>
      <c r="R881" s="44" t="s">
        <v>8203</v>
      </c>
      <c r="S881" s="14">
        <v>300</v>
      </c>
      <c r="T881" s="5">
        <v>665</v>
      </c>
      <c r="U881" s="5">
        <f t="shared" si="39"/>
        <v>199500</v>
      </c>
      <c r="V881" s="47">
        <f t="shared" si="40"/>
        <v>223440.00000000003</v>
      </c>
      <c r="W881" s="48"/>
      <c r="X881" s="49">
        <v>2017</v>
      </c>
      <c r="Y881" s="50" t="s">
        <v>4944</v>
      </c>
      <c r="Z881" s="51">
        <f t="shared" si="41"/>
        <v>554.16666666666663</v>
      </c>
      <c r="AA881" s="16">
        <f t="shared" si="41"/>
        <v>620.66666666666674</v>
      </c>
    </row>
    <row r="882" spans="2:27" ht="20.25" x14ac:dyDescent="0.3">
      <c r="B882" s="43" t="s">
        <v>945</v>
      </c>
      <c r="C882" s="14" t="s">
        <v>4521</v>
      </c>
      <c r="D882" s="14" t="s">
        <v>4623</v>
      </c>
      <c r="E882" s="14" t="s">
        <v>7706</v>
      </c>
      <c r="F882" s="14" t="s">
        <v>7708</v>
      </c>
      <c r="G882" s="14" t="s">
        <v>6384</v>
      </c>
      <c r="H882" s="44" t="s">
        <v>3466</v>
      </c>
      <c r="I882" s="45">
        <v>0</v>
      </c>
      <c r="J882" s="14">
        <v>150000000</v>
      </c>
      <c r="K882" s="14" t="s">
        <v>3458</v>
      </c>
      <c r="L882" s="46" t="s">
        <v>3471</v>
      </c>
      <c r="M882" s="14" t="s">
        <v>12072</v>
      </c>
      <c r="N882" s="14" t="s">
        <v>3833</v>
      </c>
      <c r="O882" s="14" t="s">
        <v>3486</v>
      </c>
      <c r="P882" s="14" t="s">
        <v>12071</v>
      </c>
      <c r="Q882" s="44" t="s">
        <v>8224</v>
      </c>
      <c r="R882" s="44" t="s">
        <v>8203</v>
      </c>
      <c r="S882" s="14">
        <v>60</v>
      </c>
      <c r="T882" s="5">
        <v>1740</v>
      </c>
      <c r="U882" s="5">
        <f t="shared" si="39"/>
        <v>104400</v>
      </c>
      <c r="V882" s="47">
        <f t="shared" si="40"/>
        <v>116928.00000000001</v>
      </c>
      <c r="W882" s="48"/>
      <c r="X882" s="49">
        <v>2017</v>
      </c>
      <c r="Y882" s="50" t="s">
        <v>4944</v>
      </c>
      <c r="Z882" s="51">
        <f t="shared" si="41"/>
        <v>290</v>
      </c>
      <c r="AA882" s="16">
        <f t="shared" si="41"/>
        <v>324.80000000000007</v>
      </c>
    </row>
    <row r="883" spans="2:27" ht="20.25" x14ac:dyDescent="0.3">
      <c r="B883" s="43" t="s">
        <v>946</v>
      </c>
      <c r="C883" s="14" t="s">
        <v>4521</v>
      </c>
      <c r="D883" s="14" t="s">
        <v>4624</v>
      </c>
      <c r="E883" s="14" t="s">
        <v>4436</v>
      </c>
      <c r="F883" s="14" t="s">
        <v>7709</v>
      </c>
      <c r="G883" s="14" t="s">
        <v>6385</v>
      </c>
      <c r="H883" s="44" t="s">
        <v>3466</v>
      </c>
      <c r="I883" s="45">
        <v>0</v>
      </c>
      <c r="J883" s="14">
        <v>150000000</v>
      </c>
      <c r="K883" s="14" t="s">
        <v>3458</v>
      </c>
      <c r="L883" s="46" t="s">
        <v>3471</v>
      </c>
      <c r="M883" s="14" t="s">
        <v>12072</v>
      </c>
      <c r="N883" s="14" t="s">
        <v>3833</v>
      </c>
      <c r="O883" s="14" t="s">
        <v>3486</v>
      </c>
      <c r="P883" s="14" t="s">
        <v>12071</v>
      </c>
      <c r="Q883" s="44" t="s">
        <v>8224</v>
      </c>
      <c r="R883" s="44" t="s">
        <v>8203</v>
      </c>
      <c r="S883" s="14">
        <v>240</v>
      </c>
      <c r="T883" s="5">
        <v>25</v>
      </c>
      <c r="U883" s="5">
        <f t="shared" si="39"/>
        <v>6000</v>
      </c>
      <c r="V883" s="47">
        <f t="shared" si="40"/>
        <v>6720.0000000000009</v>
      </c>
      <c r="W883" s="48"/>
      <c r="X883" s="49">
        <v>2017</v>
      </c>
      <c r="Y883" s="50" t="s">
        <v>4944</v>
      </c>
      <c r="Z883" s="51">
        <f t="shared" si="41"/>
        <v>16.666666666666668</v>
      </c>
      <c r="AA883" s="16">
        <f t="shared" si="41"/>
        <v>18.666666666666668</v>
      </c>
    </row>
    <row r="884" spans="2:27" ht="20.25" x14ac:dyDescent="0.3">
      <c r="B884" s="43" t="s">
        <v>947</v>
      </c>
      <c r="C884" s="14" t="s">
        <v>4521</v>
      </c>
      <c r="D884" s="14" t="s">
        <v>4625</v>
      </c>
      <c r="E884" s="14" t="s">
        <v>4436</v>
      </c>
      <c r="F884" s="14" t="s">
        <v>7710</v>
      </c>
      <c r="G884" s="14" t="s">
        <v>6386</v>
      </c>
      <c r="H884" s="44" t="s">
        <v>3466</v>
      </c>
      <c r="I884" s="45">
        <v>0</v>
      </c>
      <c r="J884" s="14">
        <v>150000000</v>
      </c>
      <c r="K884" s="14" t="s">
        <v>3458</v>
      </c>
      <c r="L884" s="46" t="s">
        <v>3471</v>
      </c>
      <c r="M884" s="14" t="s">
        <v>12072</v>
      </c>
      <c r="N884" s="14" t="s">
        <v>3833</v>
      </c>
      <c r="O884" s="14" t="s">
        <v>3486</v>
      </c>
      <c r="P884" s="14" t="s">
        <v>12071</v>
      </c>
      <c r="Q884" s="44" t="s">
        <v>8224</v>
      </c>
      <c r="R884" s="44" t="s">
        <v>8203</v>
      </c>
      <c r="S884" s="14">
        <v>240</v>
      </c>
      <c r="T884" s="5">
        <v>25</v>
      </c>
      <c r="U884" s="5">
        <f t="shared" si="39"/>
        <v>6000</v>
      </c>
      <c r="V884" s="47">
        <f t="shared" si="40"/>
        <v>6720.0000000000009</v>
      </c>
      <c r="W884" s="48"/>
      <c r="X884" s="49">
        <v>2017</v>
      </c>
      <c r="Y884" s="50" t="s">
        <v>4944</v>
      </c>
      <c r="Z884" s="51">
        <f t="shared" si="41"/>
        <v>16.666666666666668</v>
      </c>
      <c r="AA884" s="16">
        <f t="shared" si="41"/>
        <v>18.666666666666668</v>
      </c>
    </row>
    <row r="885" spans="2:27" ht="20.25" x14ac:dyDescent="0.3">
      <c r="B885" s="43" t="s">
        <v>948</v>
      </c>
      <c r="C885" s="14" t="s">
        <v>4521</v>
      </c>
      <c r="D885" s="14" t="s">
        <v>4626</v>
      </c>
      <c r="E885" s="14" t="s">
        <v>3973</v>
      </c>
      <c r="F885" s="14" t="s">
        <v>7711</v>
      </c>
      <c r="G885" s="14" t="s">
        <v>6387</v>
      </c>
      <c r="H885" s="44" t="s">
        <v>3466</v>
      </c>
      <c r="I885" s="45">
        <v>0</v>
      </c>
      <c r="J885" s="14">
        <v>150000000</v>
      </c>
      <c r="K885" s="14" t="s">
        <v>3458</v>
      </c>
      <c r="L885" s="46" t="s">
        <v>3471</v>
      </c>
      <c r="M885" s="14" t="s">
        <v>12072</v>
      </c>
      <c r="N885" s="14" t="s">
        <v>3833</v>
      </c>
      <c r="O885" s="14" t="s">
        <v>3486</v>
      </c>
      <c r="P885" s="14" t="s">
        <v>12071</v>
      </c>
      <c r="Q885" s="44" t="s">
        <v>8224</v>
      </c>
      <c r="R885" s="44" t="s">
        <v>8203</v>
      </c>
      <c r="S885" s="14">
        <v>16</v>
      </c>
      <c r="T885" s="5">
        <v>345</v>
      </c>
      <c r="U885" s="5">
        <f t="shared" si="39"/>
        <v>5520</v>
      </c>
      <c r="V885" s="47">
        <f t="shared" si="40"/>
        <v>6182.4000000000005</v>
      </c>
      <c r="W885" s="48"/>
      <c r="X885" s="49">
        <v>2017</v>
      </c>
      <c r="Y885" s="50" t="s">
        <v>4944</v>
      </c>
      <c r="Z885" s="51">
        <f t="shared" si="41"/>
        <v>15.333333333333334</v>
      </c>
      <c r="AA885" s="16">
        <f t="shared" si="41"/>
        <v>17.173333333333336</v>
      </c>
    </row>
    <row r="886" spans="2:27" ht="20.25" x14ac:dyDescent="0.3">
      <c r="B886" s="43" t="s">
        <v>949</v>
      </c>
      <c r="C886" s="14" t="s">
        <v>4521</v>
      </c>
      <c r="D886" s="14" t="s">
        <v>4627</v>
      </c>
      <c r="E886" s="14" t="s">
        <v>7712</v>
      </c>
      <c r="F886" s="14" t="s">
        <v>7713</v>
      </c>
      <c r="G886" s="14" t="s">
        <v>6388</v>
      </c>
      <c r="H886" s="44" t="s">
        <v>3466</v>
      </c>
      <c r="I886" s="45">
        <v>0</v>
      </c>
      <c r="J886" s="14">
        <v>150000000</v>
      </c>
      <c r="K886" s="14" t="s">
        <v>3458</v>
      </c>
      <c r="L886" s="46" t="s">
        <v>3471</v>
      </c>
      <c r="M886" s="14" t="s">
        <v>12072</v>
      </c>
      <c r="N886" s="14" t="s">
        <v>3833</v>
      </c>
      <c r="O886" s="14" t="s">
        <v>3486</v>
      </c>
      <c r="P886" s="14" t="s">
        <v>12071</v>
      </c>
      <c r="Q886" s="44" t="s">
        <v>8224</v>
      </c>
      <c r="R886" s="44" t="s">
        <v>8203</v>
      </c>
      <c r="S886" s="14">
        <v>10</v>
      </c>
      <c r="T886" s="5">
        <v>23500</v>
      </c>
      <c r="U886" s="5">
        <f t="shared" si="39"/>
        <v>235000</v>
      </c>
      <c r="V886" s="47">
        <f t="shared" si="40"/>
        <v>263200</v>
      </c>
      <c r="W886" s="48"/>
      <c r="X886" s="49">
        <v>2017</v>
      </c>
      <c r="Y886" s="50" t="s">
        <v>4944</v>
      </c>
      <c r="Z886" s="51">
        <f t="shared" si="41"/>
        <v>652.77777777777783</v>
      </c>
      <c r="AA886" s="16">
        <f t="shared" si="41"/>
        <v>731.11111111111109</v>
      </c>
    </row>
    <row r="887" spans="2:27" ht="20.25" x14ac:dyDescent="0.3">
      <c r="B887" s="43" t="s">
        <v>950</v>
      </c>
      <c r="C887" s="14" t="s">
        <v>4521</v>
      </c>
      <c r="D887" s="14" t="s">
        <v>4626</v>
      </c>
      <c r="E887" s="14" t="s">
        <v>3973</v>
      </c>
      <c r="F887" s="14" t="s">
        <v>7711</v>
      </c>
      <c r="G887" s="14" t="s">
        <v>6389</v>
      </c>
      <c r="H887" s="44" t="s">
        <v>3466</v>
      </c>
      <c r="I887" s="45">
        <v>0</v>
      </c>
      <c r="J887" s="14">
        <v>150000000</v>
      </c>
      <c r="K887" s="14" t="s">
        <v>3458</v>
      </c>
      <c r="L887" s="46" t="s">
        <v>3471</v>
      </c>
      <c r="M887" s="14" t="s">
        <v>12072</v>
      </c>
      <c r="N887" s="14" t="s">
        <v>3833</v>
      </c>
      <c r="O887" s="14" t="s">
        <v>3486</v>
      </c>
      <c r="P887" s="14" t="s">
        <v>12071</v>
      </c>
      <c r="Q887" s="44" t="s">
        <v>8224</v>
      </c>
      <c r="R887" s="44" t="s">
        <v>8203</v>
      </c>
      <c r="S887" s="14">
        <v>200</v>
      </c>
      <c r="T887" s="5">
        <v>6</v>
      </c>
      <c r="U887" s="5">
        <f t="shared" si="39"/>
        <v>1200</v>
      </c>
      <c r="V887" s="47">
        <f t="shared" si="40"/>
        <v>1344.0000000000002</v>
      </c>
      <c r="W887" s="48"/>
      <c r="X887" s="49">
        <v>2017</v>
      </c>
      <c r="Y887" s="50" t="s">
        <v>4944</v>
      </c>
      <c r="Z887" s="51">
        <f t="shared" si="41"/>
        <v>3.3333333333333335</v>
      </c>
      <c r="AA887" s="16">
        <f t="shared" si="41"/>
        <v>3.7333333333333338</v>
      </c>
    </row>
    <row r="888" spans="2:27" ht="20.25" x14ac:dyDescent="0.3">
      <c r="B888" s="43" t="s">
        <v>951</v>
      </c>
      <c r="C888" s="14" t="s">
        <v>4521</v>
      </c>
      <c r="D888" s="14" t="s">
        <v>4626</v>
      </c>
      <c r="E888" s="14" t="s">
        <v>3973</v>
      </c>
      <c r="F888" s="14" t="s">
        <v>7711</v>
      </c>
      <c r="G888" s="14" t="s">
        <v>6390</v>
      </c>
      <c r="H888" s="44" t="s">
        <v>3466</v>
      </c>
      <c r="I888" s="45">
        <v>0</v>
      </c>
      <c r="J888" s="14">
        <v>150000000</v>
      </c>
      <c r="K888" s="14" t="s">
        <v>3458</v>
      </c>
      <c r="L888" s="46" t="s">
        <v>3471</v>
      </c>
      <c r="M888" s="14" t="s">
        <v>12072</v>
      </c>
      <c r="N888" s="14" t="s">
        <v>3833</v>
      </c>
      <c r="O888" s="14" t="s">
        <v>3486</v>
      </c>
      <c r="P888" s="14" t="s">
        <v>12071</v>
      </c>
      <c r="Q888" s="44" t="s">
        <v>8224</v>
      </c>
      <c r="R888" s="44" t="s">
        <v>8203</v>
      </c>
      <c r="S888" s="14">
        <v>200</v>
      </c>
      <c r="T888" s="5">
        <v>6</v>
      </c>
      <c r="U888" s="5">
        <f t="shared" si="39"/>
        <v>1200</v>
      </c>
      <c r="V888" s="47">
        <f t="shared" si="40"/>
        <v>1344.0000000000002</v>
      </c>
      <c r="W888" s="48"/>
      <c r="X888" s="49">
        <v>2017</v>
      </c>
      <c r="Y888" s="50" t="s">
        <v>4944</v>
      </c>
      <c r="Z888" s="51">
        <f t="shared" si="41"/>
        <v>3.3333333333333335</v>
      </c>
      <c r="AA888" s="16">
        <f t="shared" si="41"/>
        <v>3.7333333333333338</v>
      </c>
    </row>
    <row r="889" spans="2:27" ht="20.25" x14ac:dyDescent="0.3">
      <c r="B889" s="43" t="s">
        <v>952</v>
      </c>
      <c r="C889" s="14" t="s">
        <v>4521</v>
      </c>
      <c r="D889" s="14" t="s">
        <v>4628</v>
      </c>
      <c r="E889" s="14" t="s">
        <v>4894</v>
      </c>
      <c r="F889" s="14" t="s">
        <v>7714</v>
      </c>
      <c r="G889" s="14" t="s">
        <v>6391</v>
      </c>
      <c r="H889" s="44" t="s">
        <v>3466</v>
      </c>
      <c r="I889" s="45">
        <v>0</v>
      </c>
      <c r="J889" s="14">
        <v>150000000</v>
      </c>
      <c r="K889" s="14" t="s">
        <v>3458</v>
      </c>
      <c r="L889" s="46" t="s">
        <v>3471</v>
      </c>
      <c r="M889" s="14" t="s">
        <v>12072</v>
      </c>
      <c r="N889" s="14" t="s">
        <v>3833</v>
      </c>
      <c r="O889" s="14" t="s">
        <v>3486</v>
      </c>
      <c r="P889" s="14" t="s">
        <v>12071</v>
      </c>
      <c r="Q889" s="44" t="s">
        <v>8225</v>
      </c>
      <c r="R889" s="44" t="s">
        <v>8204</v>
      </c>
      <c r="S889" s="14">
        <v>150</v>
      </c>
      <c r="T889" s="5">
        <v>140</v>
      </c>
      <c r="U889" s="5">
        <f t="shared" si="39"/>
        <v>21000</v>
      </c>
      <c r="V889" s="47">
        <f t="shared" si="40"/>
        <v>23520.000000000004</v>
      </c>
      <c r="W889" s="48"/>
      <c r="X889" s="49">
        <v>2017</v>
      </c>
      <c r="Y889" s="50" t="s">
        <v>4944</v>
      </c>
      <c r="Z889" s="51">
        <f t="shared" si="41"/>
        <v>58.333333333333336</v>
      </c>
      <c r="AA889" s="16">
        <f t="shared" si="41"/>
        <v>65.333333333333343</v>
      </c>
    </row>
    <row r="890" spans="2:27" ht="20.25" x14ac:dyDescent="0.3">
      <c r="B890" s="43" t="s">
        <v>953</v>
      </c>
      <c r="C890" s="14" t="s">
        <v>4521</v>
      </c>
      <c r="D890" s="14" t="s">
        <v>4628</v>
      </c>
      <c r="E890" s="14" t="s">
        <v>4894</v>
      </c>
      <c r="F890" s="14" t="s">
        <v>7714</v>
      </c>
      <c r="G890" s="14" t="s">
        <v>6392</v>
      </c>
      <c r="H890" s="44" t="s">
        <v>3466</v>
      </c>
      <c r="I890" s="45">
        <v>0</v>
      </c>
      <c r="J890" s="14">
        <v>150000000</v>
      </c>
      <c r="K890" s="14" t="s">
        <v>3458</v>
      </c>
      <c r="L890" s="46" t="s">
        <v>3471</v>
      </c>
      <c r="M890" s="14" t="s">
        <v>12072</v>
      </c>
      <c r="N890" s="14" t="s">
        <v>3833</v>
      </c>
      <c r="O890" s="14" t="s">
        <v>3486</v>
      </c>
      <c r="P890" s="14" t="s">
        <v>12071</v>
      </c>
      <c r="Q890" s="44" t="s">
        <v>8225</v>
      </c>
      <c r="R890" s="44" t="s">
        <v>8204</v>
      </c>
      <c r="S890" s="14">
        <v>150</v>
      </c>
      <c r="T890" s="5">
        <v>140</v>
      </c>
      <c r="U890" s="5">
        <f t="shared" si="39"/>
        <v>21000</v>
      </c>
      <c r="V890" s="47">
        <f t="shared" si="40"/>
        <v>23520.000000000004</v>
      </c>
      <c r="W890" s="48"/>
      <c r="X890" s="49">
        <v>2017</v>
      </c>
      <c r="Y890" s="50" t="s">
        <v>4944</v>
      </c>
      <c r="Z890" s="51">
        <f t="shared" si="41"/>
        <v>58.333333333333336</v>
      </c>
      <c r="AA890" s="16">
        <f t="shared" si="41"/>
        <v>65.333333333333343</v>
      </c>
    </row>
    <row r="891" spans="2:27" ht="20.25" x14ac:dyDescent="0.3">
      <c r="B891" s="43" t="s">
        <v>954</v>
      </c>
      <c r="C891" s="14" t="s">
        <v>4521</v>
      </c>
      <c r="D891" s="14" t="s">
        <v>4629</v>
      </c>
      <c r="E891" s="14" t="s">
        <v>7715</v>
      </c>
      <c r="F891" s="14" t="s">
        <v>7716</v>
      </c>
      <c r="G891" s="14" t="s">
        <v>6393</v>
      </c>
      <c r="H891" s="44" t="s">
        <v>3466</v>
      </c>
      <c r="I891" s="45">
        <v>0</v>
      </c>
      <c r="J891" s="14">
        <v>150000000</v>
      </c>
      <c r="K891" s="14" t="s">
        <v>3458</v>
      </c>
      <c r="L891" s="46" t="s">
        <v>3471</v>
      </c>
      <c r="M891" s="14" t="s">
        <v>12072</v>
      </c>
      <c r="N891" s="14" t="s">
        <v>3833</v>
      </c>
      <c r="O891" s="14" t="s">
        <v>3486</v>
      </c>
      <c r="P891" s="14" t="s">
        <v>12071</v>
      </c>
      <c r="Q891" s="44" t="s">
        <v>8224</v>
      </c>
      <c r="R891" s="44" t="s">
        <v>8203</v>
      </c>
      <c r="S891" s="14">
        <v>1000</v>
      </c>
      <c r="T891" s="5">
        <v>240</v>
      </c>
      <c r="U891" s="5">
        <f t="shared" si="39"/>
        <v>240000</v>
      </c>
      <c r="V891" s="47">
        <f t="shared" si="40"/>
        <v>268800</v>
      </c>
      <c r="W891" s="48"/>
      <c r="X891" s="49">
        <v>2017</v>
      </c>
      <c r="Y891" s="50" t="s">
        <v>4944</v>
      </c>
      <c r="Z891" s="51">
        <f t="shared" si="41"/>
        <v>666.66666666666663</v>
      </c>
      <c r="AA891" s="16">
        <f t="shared" si="41"/>
        <v>746.66666666666663</v>
      </c>
    </row>
    <row r="892" spans="2:27" ht="20.25" x14ac:dyDescent="0.3">
      <c r="B892" s="43" t="s">
        <v>955</v>
      </c>
      <c r="C892" s="14" t="s">
        <v>4521</v>
      </c>
      <c r="D892" s="14" t="s">
        <v>4630</v>
      </c>
      <c r="E892" s="14" t="s">
        <v>7715</v>
      </c>
      <c r="F892" s="14" t="s">
        <v>7717</v>
      </c>
      <c r="G892" s="14" t="s">
        <v>6394</v>
      </c>
      <c r="H892" s="44" t="s">
        <v>3466</v>
      </c>
      <c r="I892" s="45">
        <v>0</v>
      </c>
      <c r="J892" s="14">
        <v>150000000</v>
      </c>
      <c r="K892" s="14" t="s">
        <v>3458</v>
      </c>
      <c r="L892" s="46" t="s">
        <v>3471</v>
      </c>
      <c r="M892" s="14" t="s">
        <v>12072</v>
      </c>
      <c r="N892" s="14" t="s">
        <v>3833</v>
      </c>
      <c r="O892" s="14" t="s">
        <v>3486</v>
      </c>
      <c r="P892" s="14" t="s">
        <v>12071</v>
      </c>
      <c r="Q892" s="44" t="s">
        <v>8224</v>
      </c>
      <c r="R892" s="44" t="s">
        <v>8203</v>
      </c>
      <c r="S892" s="14">
        <v>25</v>
      </c>
      <c r="T892" s="5">
        <v>253</v>
      </c>
      <c r="U892" s="5">
        <f t="shared" si="39"/>
        <v>6325</v>
      </c>
      <c r="V892" s="47">
        <f t="shared" si="40"/>
        <v>7084.0000000000009</v>
      </c>
      <c r="W892" s="48"/>
      <c r="X892" s="49">
        <v>2017</v>
      </c>
      <c r="Y892" s="50" t="s">
        <v>4944</v>
      </c>
      <c r="Z892" s="51">
        <f t="shared" si="41"/>
        <v>17.569444444444443</v>
      </c>
      <c r="AA892" s="16">
        <f t="shared" si="41"/>
        <v>19.677777777777781</v>
      </c>
    </row>
    <row r="893" spans="2:27" ht="20.25" x14ac:dyDescent="0.3">
      <c r="B893" s="43" t="s">
        <v>956</v>
      </c>
      <c r="C893" s="14" t="s">
        <v>4521</v>
      </c>
      <c r="D893" s="14" t="s">
        <v>4631</v>
      </c>
      <c r="E893" s="14" t="s">
        <v>7718</v>
      </c>
      <c r="F893" s="14" t="s">
        <v>7719</v>
      </c>
      <c r="G893" s="14" t="s">
        <v>6395</v>
      </c>
      <c r="H893" s="44" t="s">
        <v>3466</v>
      </c>
      <c r="I893" s="45">
        <v>0</v>
      </c>
      <c r="J893" s="14">
        <v>150000000</v>
      </c>
      <c r="K893" s="14" t="s">
        <v>3458</v>
      </c>
      <c r="L893" s="46" t="s">
        <v>3471</v>
      </c>
      <c r="M893" s="14" t="s">
        <v>12072</v>
      </c>
      <c r="N893" s="14" t="s">
        <v>3833</v>
      </c>
      <c r="O893" s="14" t="s">
        <v>3486</v>
      </c>
      <c r="P893" s="14" t="s">
        <v>12071</v>
      </c>
      <c r="Q893" s="44" t="s">
        <v>8224</v>
      </c>
      <c r="R893" s="44" t="s">
        <v>8203</v>
      </c>
      <c r="S893" s="14">
        <v>20</v>
      </c>
      <c r="T893" s="5">
        <v>1100</v>
      </c>
      <c r="U893" s="5">
        <f t="shared" si="39"/>
        <v>22000</v>
      </c>
      <c r="V893" s="47">
        <f t="shared" si="40"/>
        <v>24640.000000000004</v>
      </c>
      <c r="W893" s="48"/>
      <c r="X893" s="49">
        <v>2017</v>
      </c>
      <c r="Y893" s="50" t="s">
        <v>4944</v>
      </c>
      <c r="Z893" s="51">
        <f t="shared" si="41"/>
        <v>61.111111111111114</v>
      </c>
      <c r="AA893" s="16">
        <f t="shared" si="41"/>
        <v>68.444444444444457</v>
      </c>
    </row>
    <row r="894" spans="2:27" ht="20.25" x14ac:dyDescent="0.3">
      <c r="B894" s="43" t="s">
        <v>957</v>
      </c>
      <c r="C894" s="14" t="s">
        <v>4521</v>
      </c>
      <c r="D894" s="14" t="s">
        <v>4632</v>
      </c>
      <c r="E894" s="14" t="s">
        <v>4094</v>
      </c>
      <c r="F894" s="14" t="s">
        <v>7720</v>
      </c>
      <c r="G894" s="14" t="s">
        <v>6396</v>
      </c>
      <c r="H894" s="44" t="s">
        <v>3466</v>
      </c>
      <c r="I894" s="45">
        <v>0</v>
      </c>
      <c r="J894" s="14">
        <v>150000000</v>
      </c>
      <c r="K894" s="14" t="s">
        <v>3458</v>
      </c>
      <c r="L894" s="46" t="s">
        <v>3471</v>
      </c>
      <c r="M894" s="14" t="s">
        <v>12072</v>
      </c>
      <c r="N894" s="14" t="s">
        <v>3833</v>
      </c>
      <c r="O894" s="14" t="s">
        <v>3486</v>
      </c>
      <c r="P894" s="14" t="s">
        <v>12071</v>
      </c>
      <c r="Q894" s="44" t="s">
        <v>8226</v>
      </c>
      <c r="R894" s="44" t="s">
        <v>8205</v>
      </c>
      <c r="S894" s="14">
        <v>5</v>
      </c>
      <c r="T894" s="5">
        <v>800</v>
      </c>
      <c r="U894" s="5">
        <f t="shared" si="39"/>
        <v>4000</v>
      </c>
      <c r="V894" s="47">
        <f t="shared" si="40"/>
        <v>4480</v>
      </c>
      <c r="W894" s="48"/>
      <c r="X894" s="49">
        <v>2017</v>
      </c>
      <c r="Y894" s="50" t="s">
        <v>4944</v>
      </c>
      <c r="Z894" s="51">
        <f t="shared" si="41"/>
        <v>11.111111111111111</v>
      </c>
      <c r="AA894" s="16">
        <f t="shared" si="41"/>
        <v>12.444444444444445</v>
      </c>
    </row>
    <row r="895" spans="2:27" ht="20.25" x14ac:dyDescent="0.3">
      <c r="B895" s="43" t="s">
        <v>958</v>
      </c>
      <c r="C895" s="14" t="s">
        <v>4521</v>
      </c>
      <c r="D895" s="14" t="s">
        <v>4633</v>
      </c>
      <c r="E895" s="14" t="s">
        <v>7429</v>
      </c>
      <c r="F895" s="14" t="s">
        <v>7721</v>
      </c>
      <c r="G895" s="14" t="s">
        <v>6397</v>
      </c>
      <c r="H895" s="44" t="s">
        <v>3466</v>
      </c>
      <c r="I895" s="45">
        <v>0</v>
      </c>
      <c r="J895" s="14">
        <v>150000000</v>
      </c>
      <c r="K895" s="14" t="s">
        <v>3458</v>
      </c>
      <c r="L895" s="46" t="s">
        <v>3471</v>
      </c>
      <c r="M895" s="14" t="s">
        <v>12072</v>
      </c>
      <c r="N895" s="14" t="s">
        <v>3833</v>
      </c>
      <c r="O895" s="14" t="s">
        <v>3486</v>
      </c>
      <c r="P895" s="14" t="s">
        <v>12071</v>
      </c>
      <c r="Q895" s="44" t="s">
        <v>8224</v>
      </c>
      <c r="R895" s="44" t="s">
        <v>8203</v>
      </c>
      <c r="S895" s="14">
        <v>120</v>
      </c>
      <c r="T895" s="5">
        <v>50</v>
      </c>
      <c r="U895" s="5">
        <f t="shared" si="39"/>
        <v>6000</v>
      </c>
      <c r="V895" s="47">
        <f t="shared" si="40"/>
        <v>6720.0000000000009</v>
      </c>
      <c r="W895" s="48"/>
      <c r="X895" s="49">
        <v>2017</v>
      </c>
      <c r="Y895" s="50" t="s">
        <v>4944</v>
      </c>
      <c r="Z895" s="51">
        <f t="shared" si="41"/>
        <v>16.666666666666668</v>
      </c>
      <c r="AA895" s="16">
        <f t="shared" si="41"/>
        <v>18.666666666666668</v>
      </c>
    </row>
    <row r="896" spans="2:27" ht="20.25" x14ac:dyDescent="0.3">
      <c r="B896" s="43" t="s">
        <v>959</v>
      </c>
      <c r="C896" s="14" t="s">
        <v>4521</v>
      </c>
      <c r="D896" s="14" t="s">
        <v>3637</v>
      </c>
      <c r="E896" s="14" t="s">
        <v>7440</v>
      </c>
      <c r="F896" s="14" t="s">
        <v>7441</v>
      </c>
      <c r="G896" s="14" t="s">
        <v>6398</v>
      </c>
      <c r="H896" s="44" t="s">
        <v>3466</v>
      </c>
      <c r="I896" s="45">
        <v>0</v>
      </c>
      <c r="J896" s="14">
        <v>150000000</v>
      </c>
      <c r="K896" s="14" t="s">
        <v>3458</v>
      </c>
      <c r="L896" s="46" t="s">
        <v>3471</v>
      </c>
      <c r="M896" s="14" t="s">
        <v>12072</v>
      </c>
      <c r="N896" s="14" t="s">
        <v>3833</v>
      </c>
      <c r="O896" s="14" t="s">
        <v>3486</v>
      </c>
      <c r="P896" s="14" t="s">
        <v>12071</v>
      </c>
      <c r="Q896" s="44" t="s">
        <v>8224</v>
      </c>
      <c r="R896" s="44" t="s">
        <v>8203</v>
      </c>
      <c r="S896" s="14">
        <v>250</v>
      </c>
      <c r="T896" s="5">
        <v>100</v>
      </c>
      <c r="U896" s="5">
        <f t="shared" si="39"/>
        <v>25000</v>
      </c>
      <c r="V896" s="47">
        <f t="shared" si="40"/>
        <v>28000.000000000004</v>
      </c>
      <c r="W896" s="48"/>
      <c r="X896" s="49">
        <v>2017</v>
      </c>
      <c r="Y896" s="50" t="s">
        <v>4944</v>
      </c>
      <c r="Z896" s="51">
        <f t="shared" si="41"/>
        <v>69.444444444444443</v>
      </c>
      <c r="AA896" s="16">
        <f t="shared" si="41"/>
        <v>77.777777777777786</v>
      </c>
    </row>
    <row r="897" spans="2:27" ht="20.25" x14ac:dyDescent="0.3">
      <c r="B897" s="43" t="s">
        <v>960</v>
      </c>
      <c r="C897" s="14" t="s">
        <v>4521</v>
      </c>
      <c r="D897" s="14" t="s">
        <v>4634</v>
      </c>
      <c r="E897" s="14" t="s">
        <v>7553</v>
      </c>
      <c r="F897" s="14" t="s">
        <v>7722</v>
      </c>
      <c r="G897" s="14" t="s">
        <v>6399</v>
      </c>
      <c r="H897" s="44" t="s">
        <v>3466</v>
      </c>
      <c r="I897" s="45">
        <v>0</v>
      </c>
      <c r="J897" s="14">
        <v>150000000</v>
      </c>
      <c r="K897" s="14" t="s">
        <v>3458</v>
      </c>
      <c r="L897" s="46" t="s">
        <v>3471</v>
      </c>
      <c r="M897" s="14" t="s">
        <v>12072</v>
      </c>
      <c r="N897" s="14" t="s">
        <v>3833</v>
      </c>
      <c r="O897" s="14" t="s">
        <v>3486</v>
      </c>
      <c r="P897" s="14" t="s">
        <v>12071</v>
      </c>
      <c r="Q897" s="44" t="s">
        <v>8224</v>
      </c>
      <c r="R897" s="44" t="s">
        <v>8203</v>
      </c>
      <c r="S897" s="14">
        <v>100</v>
      </c>
      <c r="T897" s="5">
        <v>20</v>
      </c>
      <c r="U897" s="5">
        <f t="shared" si="39"/>
        <v>2000</v>
      </c>
      <c r="V897" s="47">
        <f t="shared" si="40"/>
        <v>2240</v>
      </c>
      <c r="W897" s="48"/>
      <c r="X897" s="49">
        <v>2017</v>
      </c>
      <c r="Y897" s="50" t="s">
        <v>4944</v>
      </c>
      <c r="Z897" s="51">
        <f t="shared" si="41"/>
        <v>5.5555555555555554</v>
      </c>
      <c r="AA897" s="16">
        <f t="shared" si="41"/>
        <v>6.2222222222222223</v>
      </c>
    </row>
    <row r="898" spans="2:27" ht="20.25" x14ac:dyDescent="0.3">
      <c r="B898" s="43" t="s">
        <v>961</v>
      </c>
      <c r="C898" s="14" t="s">
        <v>4521</v>
      </c>
      <c r="D898" s="14" t="s">
        <v>4635</v>
      </c>
      <c r="E898" s="14" t="s">
        <v>7723</v>
      </c>
      <c r="F898" s="14" t="s">
        <v>7724</v>
      </c>
      <c r="G898" s="14" t="s">
        <v>6400</v>
      </c>
      <c r="H898" s="44" t="s">
        <v>3466</v>
      </c>
      <c r="I898" s="45">
        <v>0</v>
      </c>
      <c r="J898" s="14">
        <v>150000000</v>
      </c>
      <c r="K898" s="14" t="s">
        <v>3458</v>
      </c>
      <c r="L898" s="46" t="s">
        <v>3471</v>
      </c>
      <c r="M898" s="14" t="s">
        <v>12072</v>
      </c>
      <c r="N898" s="14" t="s">
        <v>3833</v>
      </c>
      <c r="O898" s="14" t="s">
        <v>3486</v>
      </c>
      <c r="P898" s="14" t="s">
        <v>12071</v>
      </c>
      <c r="Q898" s="44" t="s">
        <v>8224</v>
      </c>
      <c r="R898" s="44" t="s">
        <v>8203</v>
      </c>
      <c r="S898" s="14">
        <v>6</v>
      </c>
      <c r="T898" s="5">
        <v>5400</v>
      </c>
      <c r="U898" s="5">
        <f t="shared" si="39"/>
        <v>32400</v>
      </c>
      <c r="V898" s="47">
        <f t="shared" si="40"/>
        <v>36288</v>
      </c>
      <c r="W898" s="48"/>
      <c r="X898" s="49">
        <v>2017</v>
      </c>
      <c r="Y898" s="50" t="s">
        <v>4944</v>
      </c>
      <c r="Z898" s="51">
        <f t="shared" si="41"/>
        <v>90</v>
      </c>
      <c r="AA898" s="16">
        <f t="shared" si="41"/>
        <v>100.8</v>
      </c>
    </row>
    <row r="899" spans="2:27" ht="20.25" x14ac:dyDescent="0.3">
      <c r="B899" s="43" t="s">
        <v>962</v>
      </c>
      <c r="C899" s="14" t="s">
        <v>4521</v>
      </c>
      <c r="D899" s="14" t="s">
        <v>4635</v>
      </c>
      <c r="E899" s="14" t="s">
        <v>7723</v>
      </c>
      <c r="F899" s="14" t="s">
        <v>7724</v>
      </c>
      <c r="G899" s="14" t="s">
        <v>6401</v>
      </c>
      <c r="H899" s="44" t="s">
        <v>3466</v>
      </c>
      <c r="I899" s="45">
        <v>0</v>
      </c>
      <c r="J899" s="14">
        <v>150000000</v>
      </c>
      <c r="K899" s="14" t="s">
        <v>3458</v>
      </c>
      <c r="L899" s="46" t="s">
        <v>3471</v>
      </c>
      <c r="M899" s="14" t="s">
        <v>12072</v>
      </c>
      <c r="N899" s="14" t="s">
        <v>3833</v>
      </c>
      <c r="O899" s="14" t="s">
        <v>3486</v>
      </c>
      <c r="P899" s="14" t="s">
        <v>12071</v>
      </c>
      <c r="Q899" s="44" t="s">
        <v>8224</v>
      </c>
      <c r="R899" s="44" t="s">
        <v>8203</v>
      </c>
      <c r="S899" s="14">
        <v>6</v>
      </c>
      <c r="T899" s="5">
        <v>6100</v>
      </c>
      <c r="U899" s="5">
        <f t="shared" ref="U899:U959" si="42">S899*T899</f>
        <v>36600</v>
      </c>
      <c r="V899" s="47">
        <f t="shared" ref="V899:V959" si="43">U899*1.12</f>
        <v>40992.000000000007</v>
      </c>
      <c r="W899" s="48"/>
      <c r="X899" s="49">
        <v>2017</v>
      </c>
      <c r="Y899" s="50" t="s">
        <v>4944</v>
      </c>
      <c r="Z899" s="51">
        <f t="shared" ref="Z899:AA959" si="44">U899/360</f>
        <v>101.66666666666667</v>
      </c>
      <c r="AA899" s="16">
        <f t="shared" si="44"/>
        <v>113.86666666666669</v>
      </c>
    </row>
    <row r="900" spans="2:27" ht="20.25" x14ac:dyDescent="0.3">
      <c r="B900" s="43" t="s">
        <v>963</v>
      </c>
      <c r="C900" s="14" t="s">
        <v>4521</v>
      </c>
      <c r="D900" s="14" t="s">
        <v>4636</v>
      </c>
      <c r="E900" s="14" t="s">
        <v>7725</v>
      </c>
      <c r="F900" s="14" t="s">
        <v>7726</v>
      </c>
      <c r="G900" s="14" t="s">
        <v>6402</v>
      </c>
      <c r="H900" s="44" t="s">
        <v>3466</v>
      </c>
      <c r="I900" s="45">
        <v>0</v>
      </c>
      <c r="J900" s="14">
        <v>150000000</v>
      </c>
      <c r="K900" s="14" t="s">
        <v>3458</v>
      </c>
      <c r="L900" s="46" t="s">
        <v>3471</v>
      </c>
      <c r="M900" s="14" t="s">
        <v>12072</v>
      </c>
      <c r="N900" s="14" t="s">
        <v>3833</v>
      </c>
      <c r="O900" s="14" t="s">
        <v>3486</v>
      </c>
      <c r="P900" s="14" t="s">
        <v>12071</v>
      </c>
      <c r="Q900" s="44" t="s">
        <v>8226</v>
      </c>
      <c r="R900" s="44" t="s">
        <v>8205</v>
      </c>
      <c r="S900" s="14">
        <v>40</v>
      </c>
      <c r="T900" s="5">
        <v>1700</v>
      </c>
      <c r="U900" s="5">
        <f t="shared" si="42"/>
        <v>68000</v>
      </c>
      <c r="V900" s="47">
        <f t="shared" si="43"/>
        <v>76160</v>
      </c>
      <c r="W900" s="48"/>
      <c r="X900" s="49">
        <v>2017</v>
      </c>
      <c r="Y900" s="50" t="s">
        <v>4944</v>
      </c>
      <c r="Z900" s="51">
        <f t="shared" si="44"/>
        <v>188.88888888888889</v>
      </c>
      <c r="AA900" s="16">
        <f t="shared" si="44"/>
        <v>211.55555555555554</v>
      </c>
    </row>
    <row r="901" spans="2:27" ht="20.25" x14ac:dyDescent="0.3">
      <c r="B901" s="43" t="s">
        <v>964</v>
      </c>
      <c r="C901" s="14" t="s">
        <v>4521</v>
      </c>
      <c r="D901" s="14" t="s">
        <v>4637</v>
      </c>
      <c r="E901" s="14" t="s">
        <v>7727</v>
      </c>
      <c r="F901" s="14" t="s">
        <v>7728</v>
      </c>
      <c r="G901" s="14" t="s">
        <v>6403</v>
      </c>
      <c r="H901" s="44" t="s">
        <v>3466</v>
      </c>
      <c r="I901" s="45">
        <v>0</v>
      </c>
      <c r="J901" s="14">
        <v>150000000</v>
      </c>
      <c r="K901" s="14" t="s">
        <v>3458</v>
      </c>
      <c r="L901" s="46" t="s">
        <v>3471</v>
      </c>
      <c r="M901" s="14" t="s">
        <v>12072</v>
      </c>
      <c r="N901" s="14" t="s">
        <v>3833</v>
      </c>
      <c r="O901" s="14" t="s">
        <v>3486</v>
      </c>
      <c r="P901" s="14" t="s">
        <v>12071</v>
      </c>
      <c r="Q901" s="44" t="s">
        <v>8224</v>
      </c>
      <c r="R901" s="44" t="s">
        <v>8203</v>
      </c>
      <c r="S901" s="14">
        <v>15</v>
      </c>
      <c r="T901" s="5">
        <v>6200</v>
      </c>
      <c r="U901" s="5">
        <f t="shared" si="42"/>
        <v>93000</v>
      </c>
      <c r="V901" s="47">
        <f t="shared" si="43"/>
        <v>104160.00000000001</v>
      </c>
      <c r="W901" s="48"/>
      <c r="X901" s="49">
        <v>2017</v>
      </c>
      <c r="Y901" s="50" t="s">
        <v>4944</v>
      </c>
      <c r="Z901" s="51">
        <f t="shared" si="44"/>
        <v>258.33333333333331</v>
      </c>
      <c r="AA901" s="16">
        <f t="shared" si="44"/>
        <v>289.33333333333337</v>
      </c>
    </row>
    <row r="902" spans="2:27" ht="20.25" x14ac:dyDescent="0.3">
      <c r="B902" s="43" t="s">
        <v>965</v>
      </c>
      <c r="C902" s="14" t="s">
        <v>4521</v>
      </c>
      <c r="D902" s="14" t="s">
        <v>4638</v>
      </c>
      <c r="E902" s="14" t="s">
        <v>7729</v>
      </c>
      <c r="F902" s="14" t="s">
        <v>7730</v>
      </c>
      <c r="G902" s="14" t="s">
        <v>6404</v>
      </c>
      <c r="H902" s="44" t="s">
        <v>3466</v>
      </c>
      <c r="I902" s="45">
        <v>0</v>
      </c>
      <c r="J902" s="14">
        <v>150000000</v>
      </c>
      <c r="K902" s="14" t="s">
        <v>3458</v>
      </c>
      <c r="L902" s="46" t="s">
        <v>3471</v>
      </c>
      <c r="M902" s="14" t="s">
        <v>12072</v>
      </c>
      <c r="N902" s="14" t="s">
        <v>3833</v>
      </c>
      <c r="O902" s="14" t="s">
        <v>3486</v>
      </c>
      <c r="P902" s="14" t="s">
        <v>12071</v>
      </c>
      <c r="Q902" s="44" t="s">
        <v>8238</v>
      </c>
      <c r="R902" s="44" t="s">
        <v>8215</v>
      </c>
      <c r="S902" s="14">
        <v>6</v>
      </c>
      <c r="T902" s="5">
        <v>10985</v>
      </c>
      <c r="U902" s="5">
        <f t="shared" si="42"/>
        <v>65910</v>
      </c>
      <c r="V902" s="47">
        <f t="shared" si="43"/>
        <v>73819.200000000012</v>
      </c>
      <c r="W902" s="48"/>
      <c r="X902" s="49">
        <v>2017</v>
      </c>
      <c r="Y902" s="50" t="s">
        <v>4944</v>
      </c>
      <c r="Z902" s="51">
        <f t="shared" si="44"/>
        <v>183.08333333333334</v>
      </c>
      <c r="AA902" s="16">
        <f t="shared" si="44"/>
        <v>205.05333333333337</v>
      </c>
    </row>
    <row r="903" spans="2:27" ht="20.25" x14ac:dyDescent="0.3">
      <c r="B903" s="43" t="s">
        <v>966</v>
      </c>
      <c r="C903" s="14" t="s">
        <v>4521</v>
      </c>
      <c r="D903" s="14" t="s">
        <v>4639</v>
      </c>
      <c r="E903" s="14" t="s">
        <v>4094</v>
      </c>
      <c r="F903" s="14" t="s">
        <v>7731</v>
      </c>
      <c r="G903" s="14" t="s">
        <v>6405</v>
      </c>
      <c r="H903" s="44" t="s">
        <v>3466</v>
      </c>
      <c r="I903" s="45">
        <v>0</v>
      </c>
      <c r="J903" s="14">
        <v>150000000</v>
      </c>
      <c r="K903" s="14" t="s">
        <v>3458</v>
      </c>
      <c r="L903" s="46" t="s">
        <v>3471</v>
      </c>
      <c r="M903" s="14" t="s">
        <v>12072</v>
      </c>
      <c r="N903" s="14" t="s">
        <v>3833</v>
      </c>
      <c r="O903" s="14" t="s">
        <v>3486</v>
      </c>
      <c r="P903" s="14" t="s">
        <v>12071</v>
      </c>
      <c r="Q903" s="44" t="s">
        <v>8237</v>
      </c>
      <c r="R903" s="44" t="s">
        <v>8214</v>
      </c>
      <c r="S903" s="14">
        <v>4</v>
      </c>
      <c r="T903" s="5">
        <v>850</v>
      </c>
      <c r="U903" s="5">
        <f t="shared" si="42"/>
        <v>3400</v>
      </c>
      <c r="V903" s="47">
        <f t="shared" si="43"/>
        <v>3808.0000000000005</v>
      </c>
      <c r="W903" s="48"/>
      <c r="X903" s="49">
        <v>2017</v>
      </c>
      <c r="Y903" s="50" t="s">
        <v>4944</v>
      </c>
      <c r="Z903" s="51">
        <f t="shared" si="44"/>
        <v>9.4444444444444446</v>
      </c>
      <c r="AA903" s="16">
        <f t="shared" si="44"/>
        <v>10.577777777777779</v>
      </c>
    </row>
    <row r="904" spans="2:27" ht="20.25" x14ac:dyDescent="0.3">
      <c r="B904" s="43" t="s">
        <v>967</v>
      </c>
      <c r="C904" s="14" t="s">
        <v>4521</v>
      </c>
      <c r="D904" s="14" t="s">
        <v>4640</v>
      </c>
      <c r="E904" s="14" t="s">
        <v>7732</v>
      </c>
      <c r="F904" s="14" t="s">
        <v>7733</v>
      </c>
      <c r="G904" s="14" t="s">
        <v>6406</v>
      </c>
      <c r="H904" s="44" t="s">
        <v>3466</v>
      </c>
      <c r="I904" s="45">
        <v>0</v>
      </c>
      <c r="J904" s="14">
        <v>150000000</v>
      </c>
      <c r="K904" s="14" t="s">
        <v>3458</v>
      </c>
      <c r="L904" s="46" t="s">
        <v>3471</v>
      </c>
      <c r="M904" s="14" t="s">
        <v>12072</v>
      </c>
      <c r="N904" s="14" t="s">
        <v>3833</v>
      </c>
      <c r="O904" s="14" t="s">
        <v>3486</v>
      </c>
      <c r="P904" s="14" t="s">
        <v>12071</v>
      </c>
      <c r="Q904" s="44" t="s">
        <v>8226</v>
      </c>
      <c r="R904" s="44" t="s">
        <v>8205</v>
      </c>
      <c r="S904" s="14">
        <v>25</v>
      </c>
      <c r="T904" s="5">
        <v>1700</v>
      </c>
      <c r="U904" s="5">
        <f t="shared" si="42"/>
        <v>42500</v>
      </c>
      <c r="V904" s="47">
        <f t="shared" si="43"/>
        <v>47600.000000000007</v>
      </c>
      <c r="W904" s="48"/>
      <c r="X904" s="49">
        <v>2017</v>
      </c>
      <c r="Y904" s="50" t="s">
        <v>4944</v>
      </c>
      <c r="Z904" s="51">
        <f t="shared" si="44"/>
        <v>118.05555555555556</v>
      </c>
      <c r="AA904" s="16">
        <f t="shared" si="44"/>
        <v>132.22222222222223</v>
      </c>
    </row>
    <row r="905" spans="2:27" ht="20.25" x14ac:dyDescent="0.3">
      <c r="B905" s="43" t="s">
        <v>968</v>
      </c>
      <c r="C905" s="14" t="s">
        <v>4521</v>
      </c>
      <c r="D905" s="14" t="s">
        <v>5521</v>
      </c>
      <c r="E905" s="14" t="s">
        <v>4124</v>
      </c>
      <c r="F905" s="14" t="s">
        <v>5522</v>
      </c>
      <c r="G905" s="14" t="s">
        <v>6407</v>
      </c>
      <c r="H905" s="44" t="s">
        <v>3466</v>
      </c>
      <c r="I905" s="45">
        <v>0</v>
      </c>
      <c r="J905" s="14">
        <v>150000000</v>
      </c>
      <c r="K905" s="14" t="s">
        <v>3458</v>
      </c>
      <c r="L905" s="46" t="s">
        <v>3471</v>
      </c>
      <c r="M905" s="14" t="s">
        <v>12072</v>
      </c>
      <c r="N905" s="14" t="s">
        <v>3833</v>
      </c>
      <c r="O905" s="14" t="s">
        <v>3486</v>
      </c>
      <c r="P905" s="14" t="s">
        <v>12071</v>
      </c>
      <c r="Q905" s="44" t="s">
        <v>8229</v>
      </c>
      <c r="R905" s="44" t="s">
        <v>3676</v>
      </c>
      <c r="S905" s="14">
        <v>15</v>
      </c>
      <c r="T905" s="5">
        <v>14550</v>
      </c>
      <c r="U905" s="5">
        <f t="shared" si="42"/>
        <v>218250</v>
      </c>
      <c r="V905" s="47">
        <f t="shared" si="43"/>
        <v>244440.00000000003</v>
      </c>
      <c r="W905" s="48"/>
      <c r="X905" s="49">
        <v>2017</v>
      </c>
      <c r="Y905" s="50" t="s">
        <v>4944</v>
      </c>
      <c r="Z905" s="51">
        <f t="shared" si="44"/>
        <v>606.25</v>
      </c>
      <c r="AA905" s="16">
        <f t="shared" si="44"/>
        <v>679.00000000000011</v>
      </c>
    </row>
    <row r="906" spans="2:27" ht="20.25" x14ac:dyDescent="0.3">
      <c r="B906" s="43" t="s">
        <v>969</v>
      </c>
      <c r="C906" s="14" t="s">
        <v>4521</v>
      </c>
      <c r="D906" s="14" t="s">
        <v>4641</v>
      </c>
      <c r="E906" s="14" t="s">
        <v>4440</v>
      </c>
      <c r="F906" s="14" t="s">
        <v>7734</v>
      </c>
      <c r="G906" s="14" t="s">
        <v>6408</v>
      </c>
      <c r="H906" s="44" t="s">
        <v>3466</v>
      </c>
      <c r="I906" s="45">
        <v>0</v>
      </c>
      <c r="J906" s="14">
        <v>150000000</v>
      </c>
      <c r="K906" s="14" t="s">
        <v>3458</v>
      </c>
      <c r="L906" s="46" t="s">
        <v>3471</v>
      </c>
      <c r="M906" s="14" t="s">
        <v>12072</v>
      </c>
      <c r="N906" s="14" t="s">
        <v>3833</v>
      </c>
      <c r="O906" s="14" t="s">
        <v>3486</v>
      </c>
      <c r="P906" s="14" t="s">
        <v>12071</v>
      </c>
      <c r="Q906" s="44" t="s">
        <v>8224</v>
      </c>
      <c r="R906" s="44" t="s">
        <v>8203</v>
      </c>
      <c r="S906" s="14">
        <v>15</v>
      </c>
      <c r="T906" s="5">
        <v>18420</v>
      </c>
      <c r="U906" s="5">
        <f t="shared" si="42"/>
        <v>276300</v>
      </c>
      <c r="V906" s="47">
        <f t="shared" si="43"/>
        <v>309456.00000000006</v>
      </c>
      <c r="W906" s="48"/>
      <c r="X906" s="49">
        <v>2017</v>
      </c>
      <c r="Y906" s="50" t="s">
        <v>4944</v>
      </c>
      <c r="Z906" s="51">
        <f t="shared" si="44"/>
        <v>767.5</v>
      </c>
      <c r="AA906" s="16">
        <f t="shared" si="44"/>
        <v>859.60000000000014</v>
      </c>
    </row>
    <row r="907" spans="2:27" ht="20.25" x14ac:dyDescent="0.3">
      <c r="B907" s="43" t="s">
        <v>970</v>
      </c>
      <c r="C907" s="14" t="s">
        <v>4521</v>
      </c>
      <c r="D907" s="14" t="s">
        <v>4642</v>
      </c>
      <c r="E907" s="14" t="s">
        <v>7735</v>
      </c>
      <c r="F907" s="14" t="s">
        <v>7736</v>
      </c>
      <c r="G907" s="14" t="s">
        <v>6409</v>
      </c>
      <c r="H907" s="44" t="s">
        <v>3466</v>
      </c>
      <c r="I907" s="45">
        <v>0</v>
      </c>
      <c r="J907" s="14">
        <v>150000000</v>
      </c>
      <c r="K907" s="14" t="s">
        <v>3458</v>
      </c>
      <c r="L907" s="46" t="s">
        <v>3471</v>
      </c>
      <c r="M907" s="14" t="s">
        <v>12072</v>
      </c>
      <c r="N907" s="14" t="s">
        <v>3833</v>
      </c>
      <c r="O907" s="14" t="s">
        <v>3486</v>
      </c>
      <c r="P907" s="14" t="s">
        <v>12071</v>
      </c>
      <c r="Q907" s="44" t="s">
        <v>8225</v>
      </c>
      <c r="R907" s="44" t="s">
        <v>8204</v>
      </c>
      <c r="S907" s="14">
        <v>400</v>
      </c>
      <c r="T907" s="5">
        <v>163</v>
      </c>
      <c r="U907" s="5">
        <f t="shared" si="42"/>
        <v>65200</v>
      </c>
      <c r="V907" s="47">
        <f t="shared" si="43"/>
        <v>73024</v>
      </c>
      <c r="W907" s="48"/>
      <c r="X907" s="49">
        <v>2017</v>
      </c>
      <c r="Y907" s="50" t="s">
        <v>4944</v>
      </c>
      <c r="Z907" s="51">
        <f t="shared" si="44"/>
        <v>181.11111111111111</v>
      </c>
      <c r="AA907" s="16">
        <f t="shared" si="44"/>
        <v>202.84444444444443</v>
      </c>
    </row>
    <row r="908" spans="2:27" ht="20.25" x14ac:dyDescent="0.3">
      <c r="B908" s="43" t="s">
        <v>971</v>
      </c>
      <c r="C908" s="14" t="s">
        <v>4521</v>
      </c>
      <c r="D908" s="14" t="s">
        <v>4642</v>
      </c>
      <c r="E908" s="14" t="s">
        <v>7735</v>
      </c>
      <c r="F908" s="14" t="s">
        <v>7736</v>
      </c>
      <c r="G908" s="14" t="s">
        <v>6410</v>
      </c>
      <c r="H908" s="44" t="s">
        <v>3466</v>
      </c>
      <c r="I908" s="45">
        <v>0</v>
      </c>
      <c r="J908" s="14">
        <v>150000000</v>
      </c>
      <c r="K908" s="14" t="s">
        <v>3458</v>
      </c>
      <c r="L908" s="46" t="s">
        <v>3471</v>
      </c>
      <c r="M908" s="14" t="s">
        <v>12072</v>
      </c>
      <c r="N908" s="14" t="s">
        <v>3833</v>
      </c>
      <c r="O908" s="14" t="s">
        <v>3486</v>
      </c>
      <c r="P908" s="14" t="s">
        <v>12071</v>
      </c>
      <c r="Q908" s="44" t="s">
        <v>8225</v>
      </c>
      <c r="R908" s="44" t="s">
        <v>8204</v>
      </c>
      <c r="S908" s="14">
        <v>400</v>
      </c>
      <c r="T908" s="5">
        <v>215</v>
      </c>
      <c r="U908" s="5">
        <f t="shared" si="42"/>
        <v>86000</v>
      </c>
      <c r="V908" s="47">
        <f t="shared" si="43"/>
        <v>96320.000000000015</v>
      </c>
      <c r="W908" s="48"/>
      <c r="X908" s="49">
        <v>2017</v>
      </c>
      <c r="Y908" s="50" t="s">
        <v>4944</v>
      </c>
      <c r="Z908" s="51">
        <f t="shared" si="44"/>
        <v>238.88888888888889</v>
      </c>
      <c r="AA908" s="16">
        <f t="shared" si="44"/>
        <v>267.5555555555556</v>
      </c>
    </row>
    <row r="909" spans="2:27" ht="20.25" x14ac:dyDescent="0.3">
      <c r="B909" s="43" t="s">
        <v>972</v>
      </c>
      <c r="C909" s="14" t="s">
        <v>4521</v>
      </c>
      <c r="D909" s="14" t="s">
        <v>4642</v>
      </c>
      <c r="E909" s="14" t="s">
        <v>7735</v>
      </c>
      <c r="F909" s="14" t="s">
        <v>7736</v>
      </c>
      <c r="G909" s="14" t="s">
        <v>6411</v>
      </c>
      <c r="H909" s="44" t="s">
        <v>3466</v>
      </c>
      <c r="I909" s="45">
        <v>0</v>
      </c>
      <c r="J909" s="14">
        <v>150000000</v>
      </c>
      <c r="K909" s="14" t="s">
        <v>3458</v>
      </c>
      <c r="L909" s="46" t="s">
        <v>3471</v>
      </c>
      <c r="M909" s="14" t="s">
        <v>12072</v>
      </c>
      <c r="N909" s="14" t="s">
        <v>3833</v>
      </c>
      <c r="O909" s="14" t="s">
        <v>3486</v>
      </c>
      <c r="P909" s="14" t="s">
        <v>12071</v>
      </c>
      <c r="Q909" s="44" t="s">
        <v>8225</v>
      </c>
      <c r="R909" s="44" t="s">
        <v>8204</v>
      </c>
      <c r="S909" s="14">
        <v>500</v>
      </c>
      <c r="T909" s="5">
        <v>215</v>
      </c>
      <c r="U909" s="5">
        <f t="shared" si="42"/>
        <v>107500</v>
      </c>
      <c r="V909" s="47">
        <f t="shared" si="43"/>
        <v>120400.00000000001</v>
      </c>
      <c r="W909" s="48"/>
      <c r="X909" s="49">
        <v>2017</v>
      </c>
      <c r="Y909" s="50" t="s">
        <v>4944</v>
      </c>
      <c r="Z909" s="51">
        <f t="shared" si="44"/>
        <v>298.61111111111109</v>
      </c>
      <c r="AA909" s="16">
        <f t="shared" si="44"/>
        <v>334.44444444444446</v>
      </c>
    </row>
    <row r="910" spans="2:27" ht="20.25" x14ac:dyDescent="0.3">
      <c r="B910" s="43" t="s">
        <v>973</v>
      </c>
      <c r="C910" s="14" t="s">
        <v>4521</v>
      </c>
      <c r="D910" s="14" t="s">
        <v>3637</v>
      </c>
      <c r="E910" s="14" t="s">
        <v>7440</v>
      </c>
      <c r="F910" s="14" t="s">
        <v>7441</v>
      </c>
      <c r="G910" s="14" t="s">
        <v>6412</v>
      </c>
      <c r="H910" s="44" t="s">
        <v>3466</v>
      </c>
      <c r="I910" s="45">
        <v>0</v>
      </c>
      <c r="J910" s="14">
        <v>150000000</v>
      </c>
      <c r="K910" s="14" t="s">
        <v>3458</v>
      </c>
      <c r="L910" s="46" t="s">
        <v>3471</v>
      </c>
      <c r="M910" s="14" t="s">
        <v>12072</v>
      </c>
      <c r="N910" s="14" t="s">
        <v>3833</v>
      </c>
      <c r="O910" s="14" t="s">
        <v>3486</v>
      </c>
      <c r="P910" s="14" t="s">
        <v>12071</v>
      </c>
      <c r="Q910" s="44" t="s">
        <v>8224</v>
      </c>
      <c r="R910" s="44" t="s">
        <v>8203</v>
      </c>
      <c r="S910" s="14">
        <v>60</v>
      </c>
      <c r="T910" s="5">
        <v>100</v>
      </c>
      <c r="U910" s="5">
        <f t="shared" si="42"/>
        <v>6000</v>
      </c>
      <c r="V910" s="47">
        <f t="shared" si="43"/>
        <v>6720.0000000000009</v>
      </c>
      <c r="W910" s="48"/>
      <c r="X910" s="49">
        <v>2017</v>
      </c>
      <c r="Y910" s="50" t="s">
        <v>4944</v>
      </c>
      <c r="Z910" s="51">
        <f t="shared" si="44"/>
        <v>16.666666666666668</v>
      </c>
      <c r="AA910" s="16">
        <f t="shared" si="44"/>
        <v>18.666666666666668</v>
      </c>
    </row>
    <row r="911" spans="2:27" ht="20.25" x14ac:dyDescent="0.3">
      <c r="B911" s="43" t="s">
        <v>974</v>
      </c>
      <c r="C911" s="14" t="s">
        <v>4521</v>
      </c>
      <c r="D911" s="14" t="s">
        <v>3637</v>
      </c>
      <c r="E911" s="14" t="s">
        <v>7440</v>
      </c>
      <c r="F911" s="14" t="s">
        <v>7441</v>
      </c>
      <c r="G911" s="14" t="s">
        <v>6413</v>
      </c>
      <c r="H911" s="44" t="s">
        <v>3466</v>
      </c>
      <c r="I911" s="45">
        <v>0</v>
      </c>
      <c r="J911" s="14">
        <v>150000000</v>
      </c>
      <c r="K911" s="14" t="s">
        <v>3458</v>
      </c>
      <c r="L911" s="46" t="s">
        <v>3471</v>
      </c>
      <c r="M911" s="14" t="s">
        <v>12072</v>
      </c>
      <c r="N911" s="14" t="s">
        <v>3833</v>
      </c>
      <c r="O911" s="14" t="s">
        <v>3486</v>
      </c>
      <c r="P911" s="14" t="s">
        <v>12071</v>
      </c>
      <c r="Q911" s="44" t="s">
        <v>8224</v>
      </c>
      <c r="R911" s="44" t="s">
        <v>8203</v>
      </c>
      <c r="S911" s="14">
        <v>40</v>
      </c>
      <c r="T911" s="5">
        <v>100</v>
      </c>
      <c r="U911" s="5">
        <f t="shared" si="42"/>
        <v>4000</v>
      </c>
      <c r="V911" s="47">
        <f t="shared" si="43"/>
        <v>4480</v>
      </c>
      <c r="W911" s="48"/>
      <c r="X911" s="49">
        <v>2017</v>
      </c>
      <c r="Y911" s="50" t="s">
        <v>4944</v>
      </c>
      <c r="Z911" s="51">
        <f t="shared" si="44"/>
        <v>11.111111111111111</v>
      </c>
      <c r="AA911" s="16">
        <f t="shared" si="44"/>
        <v>12.444444444444445</v>
      </c>
    </row>
    <row r="912" spans="2:27" ht="20.25" x14ac:dyDescent="0.3">
      <c r="B912" s="43" t="s">
        <v>975</v>
      </c>
      <c r="C912" s="14" t="s">
        <v>4521</v>
      </c>
      <c r="D912" s="14" t="s">
        <v>3637</v>
      </c>
      <c r="E912" s="14" t="s">
        <v>7440</v>
      </c>
      <c r="F912" s="14" t="s">
        <v>7441</v>
      </c>
      <c r="G912" s="14" t="s">
        <v>6414</v>
      </c>
      <c r="H912" s="44" t="s">
        <v>3466</v>
      </c>
      <c r="I912" s="45">
        <v>0</v>
      </c>
      <c r="J912" s="14">
        <v>150000000</v>
      </c>
      <c r="K912" s="14" t="s">
        <v>3458</v>
      </c>
      <c r="L912" s="46" t="s">
        <v>3471</v>
      </c>
      <c r="M912" s="14" t="s">
        <v>12072</v>
      </c>
      <c r="N912" s="14" t="s">
        <v>3833</v>
      </c>
      <c r="O912" s="14" t="s">
        <v>3486</v>
      </c>
      <c r="P912" s="14" t="s">
        <v>12071</v>
      </c>
      <c r="Q912" s="44" t="s">
        <v>8224</v>
      </c>
      <c r="R912" s="44" t="s">
        <v>8203</v>
      </c>
      <c r="S912" s="14">
        <v>40</v>
      </c>
      <c r="T912" s="5">
        <v>100</v>
      </c>
      <c r="U912" s="5">
        <f t="shared" si="42"/>
        <v>4000</v>
      </c>
      <c r="V912" s="47">
        <f t="shared" si="43"/>
        <v>4480</v>
      </c>
      <c r="W912" s="48"/>
      <c r="X912" s="49">
        <v>2017</v>
      </c>
      <c r="Y912" s="50" t="s">
        <v>4944</v>
      </c>
      <c r="Z912" s="51">
        <f t="shared" si="44"/>
        <v>11.111111111111111</v>
      </c>
      <c r="AA912" s="16">
        <f t="shared" si="44"/>
        <v>12.444444444444445</v>
      </c>
    </row>
    <row r="913" spans="2:27" ht="20.25" x14ac:dyDescent="0.3">
      <c r="B913" s="43" t="s">
        <v>976</v>
      </c>
      <c r="C913" s="14" t="s">
        <v>4521</v>
      </c>
      <c r="D913" s="14" t="s">
        <v>4643</v>
      </c>
      <c r="E913" s="14" t="s">
        <v>7737</v>
      </c>
      <c r="F913" s="14" t="s">
        <v>7738</v>
      </c>
      <c r="G913" s="14" t="s">
        <v>6415</v>
      </c>
      <c r="H913" s="44" t="s">
        <v>3466</v>
      </c>
      <c r="I913" s="45">
        <v>0</v>
      </c>
      <c r="J913" s="14">
        <v>150000000</v>
      </c>
      <c r="K913" s="14" t="s">
        <v>3458</v>
      </c>
      <c r="L913" s="46" t="s">
        <v>3471</v>
      </c>
      <c r="M913" s="14" t="s">
        <v>12072</v>
      </c>
      <c r="N913" s="14" t="s">
        <v>3833</v>
      </c>
      <c r="O913" s="14" t="s">
        <v>3486</v>
      </c>
      <c r="P913" s="14" t="s">
        <v>12071</v>
      </c>
      <c r="Q913" s="44" t="s">
        <v>8224</v>
      </c>
      <c r="R913" s="44" t="s">
        <v>8203</v>
      </c>
      <c r="S913" s="14">
        <v>50</v>
      </c>
      <c r="T913" s="5">
        <v>14059</v>
      </c>
      <c r="U913" s="5">
        <f t="shared" si="42"/>
        <v>702950</v>
      </c>
      <c r="V913" s="47">
        <f t="shared" si="43"/>
        <v>787304.00000000012</v>
      </c>
      <c r="W913" s="48"/>
      <c r="X913" s="49">
        <v>2017</v>
      </c>
      <c r="Y913" s="50" t="s">
        <v>4944</v>
      </c>
      <c r="Z913" s="51">
        <f t="shared" si="44"/>
        <v>1952.6388888888889</v>
      </c>
      <c r="AA913" s="16">
        <f t="shared" si="44"/>
        <v>2186.9555555555557</v>
      </c>
    </row>
    <row r="914" spans="2:27" ht="20.25" x14ac:dyDescent="0.3">
      <c r="B914" s="43" t="s">
        <v>977</v>
      </c>
      <c r="C914" s="14" t="s">
        <v>4521</v>
      </c>
      <c r="D914" s="14" t="s">
        <v>4644</v>
      </c>
      <c r="E914" s="14" t="s">
        <v>7739</v>
      </c>
      <c r="F914" s="14" t="s">
        <v>7740</v>
      </c>
      <c r="G914" s="14" t="s">
        <v>6416</v>
      </c>
      <c r="H914" s="44" t="s">
        <v>3466</v>
      </c>
      <c r="I914" s="45">
        <v>0</v>
      </c>
      <c r="J914" s="14">
        <v>150000000</v>
      </c>
      <c r="K914" s="14" t="s">
        <v>3458</v>
      </c>
      <c r="L914" s="46" t="s">
        <v>3471</v>
      </c>
      <c r="M914" s="14" t="s">
        <v>12072</v>
      </c>
      <c r="N914" s="14" t="s">
        <v>3833</v>
      </c>
      <c r="O914" s="14" t="s">
        <v>3486</v>
      </c>
      <c r="P914" s="14" t="s">
        <v>12071</v>
      </c>
      <c r="Q914" s="44" t="s">
        <v>8224</v>
      </c>
      <c r="R914" s="44" t="s">
        <v>8203</v>
      </c>
      <c r="S914" s="14">
        <v>10</v>
      </c>
      <c r="T914" s="5">
        <v>4700</v>
      </c>
      <c r="U914" s="5">
        <f t="shared" si="42"/>
        <v>47000</v>
      </c>
      <c r="V914" s="47">
        <f t="shared" si="43"/>
        <v>52640.000000000007</v>
      </c>
      <c r="W914" s="48"/>
      <c r="X914" s="49">
        <v>2017</v>
      </c>
      <c r="Y914" s="50" t="s">
        <v>4944</v>
      </c>
      <c r="Z914" s="51">
        <f t="shared" si="44"/>
        <v>130.55555555555554</v>
      </c>
      <c r="AA914" s="16">
        <f t="shared" si="44"/>
        <v>146.22222222222223</v>
      </c>
    </row>
    <row r="915" spans="2:27" ht="20.25" x14ac:dyDescent="0.3">
      <c r="B915" s="43" t="s">
        <v>978</v>
      </c>
      <c r="C915" s="14" t="s">
        <v>4521</v>
      </c>
      <c r="D915" s="14" t="s">
        <v>4645</v>
      </c>
      <c r="E915" s="14" t="s">
        <v>7741</v>
      </c>
      <c r="F915" s="14" t="s">
        <v>7742</v>
      </c>
      <c r="G915" s="14" t="s">
        <v>6417</v>
      </c>
      <c r="H915" s="44" t="s">
        <v>3466</v>
      </c>
      <c r="I915" s="45">
        <v>0</v>
      </c>
      <c r="J915" s="14">
        <v>150000000</v>
      </c>
      <c r="K915" s="14" t="s">
        <v>3458</v>
      </c>
      <c r="L915" s="46" t="s">
        <v>3471</v>
      </c>
      <c r="M915" s="14" t="s">
        <v>12072</v>
      </c>
      <c r="N915" s="14" t="s">
        <v>3833</v>
      </c>
      <c r="O915" s="14" t="s">
        <v>3486</v>
      </c>
      <c r="P915" s="14" t="s">
        <v>12071</v>
      </c>
      <c r="Q915" s="44" t="s">
        <v>8237</v>
      </c>
      <c r="R915" s="44" t="s">
        <v>8214</v>
      </c>
      <c r="S915" s="14">
        <v>30</v>
      </c>
      <c r="T915" s="5">
        <v>250</v>
      </c>
      <c r="U915" s="5">
        <f t="shared" si="42"/>
        <v>7500</v>
      </c>
      <c r="V915" s="47">
        <f t="shared" si="43"/>
        <v>8400</v>
      </c>
      <c r="W915" s="48"/>
      <c r="X915" s="49">
        <v>2017</v>
      </c>
      <c r="Y915" s="50" t="s">
        <v>4944</v>
      </c>
      <c r="Z915" s="51">
        <f t="shared" si="44"/>
        <v>20.833333333333332</v>
      </c>
      <c r="AA915" s="16">
        <f t="shared" si="44"/>
        <v>23.333333333333332</v>
      </c>
    </row>
    <row r="916" spans="2:27" ht="20.25" x14ac:dyDescent="0.3">
      <c r="B916" s="43" t="s">
        <v>979</v>
      </c>
      <c r="C916" s="14" t="s">
        <v>4521</v>
      </c>
      <c r="D916" s="14" t="s">
        <v>4646</v>
      </c>
      <c r="E916" s="14" t="s">
        <v>7743</v>
      </c>
      <c r="F916" s="14" t="s">
        <v>7744</v>
      </c>
      <c r="G916" s="14" t="s">
        <v>6418</v>
      </c>
      <c r="H916" s="44" t="s">
        <v>3466</v>
      </c>
      <c r="I916" s="45">
        <v>0</v>
      </c>
      <c r="J916" s="14">
        <v>150000000</v>
      </c>
      <c r="K916" s="14" t="s">
        <v>3458</v>
      </c>
      <c r="L916" s="46" t="s">
        <v>3471</v>
      </c>
      <c r="M916" s="14" t="s">
        <v>12072</v>
      </c>
      <c r="N916" s="14" t="s">
        <v>3833</v>
      </c>
      <c r="O916" s="14" t="s">
        <v>3486</v>
      </c>
      <c r="P916" s="14" t="s">
        <v>12071</v>
      </c>
      <c r="Q916" s="44" t="s">
        <v>8224</v>
      </c>
      <c r="R916" s="44" t="s">
        <v>8203</v>
      </c>
      <c r="S916" s="14">
        <v>4</v>
      </c>
      <c r="T916" s="5">
        <v>7600</v>
      </c>
      <c r="U916" s="5">
        <f t="shared" si="42"/>
        <v>30400</v>
      </c>
      <c r="V916" s="47">
        <f t="shared" si="43"/>
        <v>34048</v>
      </c>
      <c r="W916" s="48"/>
      <c r="X916" s="49">
        <v>2017</v>
      </c>
      <c r="Y916" s="50" t="s">
        <v>4944</v>
      </c>
      <c r="Z916" s="51">
        <f t="shared" si="44"/>
        <v>84.444444444444443</v>
      </c>
      <c r="AA916" s="16">
        <f t="shared" si="44"/>
        <v>94.577777777777783</v>
      </c>
    </row>
    <row r="917" spans="2:27" ht="20.25" x14ac:dyDescent="0.3">
      <c r="B917" s="43" t="s">
        <v>980</v>
      </c>
      <c r="C917" s="14" t="s">
        <v>4521</v>
      </c>
      <c r="D917" s="14" t="s">
        <v>4647</v>
      </c>
      <c r="E917" s="14" t="s">
        <v>7743</v>
      </c>
      <c r="F917" s="14" t="s">
        <v>7745</v>
      </c>
      <c r="G917" s="14" t="s">
        <v>6419</v>
      </c>
      <c r="H917" s="44" t="s">
        <v>3466</v>
      </c>
      <c r="I917" s="45">
        <v>0</v>
      </c>
      <c r="J917" s="14">
        <v>150000000</v>
      </c>
      <c r="K917" s="14" t="s">
        <v>3458</v>
      </c>
      <c r="L917" s="46" t="s">
        <v>3471</v>
      </c>
      <c r="M917" s="14" t="s">
        <v>12072</v>
      </c>
      <c r="N917" s="14" t="s">
        <v>3833</v>
      </c>
      <c r="O917" s="14" t="s">
        <v>3486</v>
      </c>
      <c r="P917" s="14" t="s">
        <v>12071</v>
      </c>
      <c r="Q917" s="44" t="s">
        <v>8224</v>
      </c>
      <c r="R917" s="44" t="s">
        <v>8203</v>
      </c>
      <c r="S917" s="14">
        <v>4</v>
      </c>
      <c r="T917" s="5">
        <v>5420</v>
      </c>
      <c r="U917" s="5">
        <f t="shared" si="42"/>
        <v>21680</v>
      </c>
      <c r="V917" s="47">
        <f t="shared" si="43"/>
        <v>24281.600000000002</v>
      </c>
      <c r="W917" s="48"/>
      <c r="X917" s="49">
        <v>2017</v>
      </c>
      <c r="Y917" s="50" t="s">
        <v>4944</v>
      </c>
      <c r="Z917" s="51">
        <f t="shared" si="44"/>
        <v>60.222222222222221</v>
      </c>
      <c r="AA917" s="16">
        <f t="shared" si="44"/>
        <v>67.448888888888888</v>
      </c>
    </row>
    <row r="918" spans="2:27" ht="20.25" x14ac:dyDescent="0.3">
      <c r="B918" s="43" t="s">
        <v>981</v>
      </c>
      <c r="C918" s="14" t="s">
        <v>4521</v>
      </c>
      <c r="D918" s="14" t="s">
        <v>4648</v>
      </c>
      <c r="E918" s="14" t="s">
        <v>4431</v>
      </c>
      <c r="F918" s="14" t="s">
        <v>7746</v>
      </c>
      <c r="G918" s="14" t="s">
        <v>6420</v>
      </c>
      <c r="H918" s="44" t="s">
        <v>3466</v>
      </c>
      <c r="I918" s="45">
        <v>0</v>
      </c>
      <c r="J918" s="14">
        <v>150000000</v>
      </c>
      <c r="K918" s="14" t="s">
        <v>3458</v>
      </c>
      <c r="L918" s="46" t="s">
        <v>3471</v>
      </c>
      <c r="M918" s="14" t="s">
        <v>12072</v>
      </c>
      <c r="N918" s="14" t="s">
        <v>3833</v>
      </c>
      <c r="O918" s="14" t="s">
        <v>3486</v>
      </c>
      <c r="P918" s="14" t="s">
        <v>12071</v>
      </c>
      <c r="Q918" s="44" t="s">
        <v>8225</v>
      </c>
      <c r="R918" s="44" t="s">
        <v>8204</v>
      </c>
      <c r="S918" s="14">
        <v>50</v>
      </c>
      <c r="T918" s="5">
        <v>180</v>
      </c>
      <c r="U918" s="5">
        <f t="shared" si="42"/>
        <v>9000</v>
      </c>
      <c r="V918" s="47">
        <f t="shared" si="43"/>
        <v>10080.000000000002</v>
      </c>
      <c r="W918" s="48"/>
      <c r="X918" s="49">
        <v>2017</v>
      </c>
      <c r="Y918" s="50" t="s">
        <v>4944</v>
      </c>
      <c r="Z918" s="51">
        <f t="shared" si="44"/>
        <v>25</v>
      </c>
      <c r="AA918" s="16">
        <f t="shared" si="44"/>
        <v>28.000000000000004</v>
      </c>
    </row>
    <row r="919" spans="2:27" ht="20.25" x14ac:dyDescent="0.3">
      <c r="B919" s="43" t="s">
        <v>982</v>
      </c>
      <c r="C919" s="14" t="s">
        <v>4521</v>
      </c>
      <c r="D919" s="14" t="s">
        <v>4649</v>
      </c>
      <c r="E919" s="14" t="s">
        <v>7747</v>
      </c>
      <c r="F919" s="14" t="s">
        <v>7748</v>
      </c>
      <c r="G919" s="14" t="s">
        <v>6421</v>
      </c>
      <c r="H919" s="44" t="s">
        <v>3466</v>
      </c>
      <c r="I919" s="45">
        <v>0</v>
      </c>
      <c r="J919" s="14">
        <v>150000000</v>
      </c>
      <c r="K919" s="14" t="s">
        <v>3458</v>
      </c>
      <c r="L919" s="46" t="s">
        <v>3471</v>
      </c>
      <c r="M919" s="14" t="s">
        <v>12072</v>
      </c>
      <c r="N919" s="14" t="s">
        <v>3833</v>
      </c>
      <c r="O919" s="14" t="s">
        <v>3486</v>
      </c>
      <c r="P919" s="14" t="s">
        <v>12071</v>
      </c>
      <c r="Q919" s="44" t="s">
        <v>8226</v>
      </c>
      <c r="R919" s="44" t="s">
        <v>8205</v>
      </c>
      <c r="S919" s="14">
        <v>25</v>
      </c>
      <c r="T919" s="5">
        <v>16100</v>
      </c>
      <c r="U919" s="5">
        <f t="shared" si="42"/>
        <v>402500</v>
      </c>
      <c r="V919" s="47">
        <f t="shared" si="43"/>
        <v>450800.00000000006</v>
      </c>
      <c r="W919" s="48"/>
      <c r="X919" s="49">
        <v>2017</v>
      </c>
      <c r="Y919" s="50" t="s">
        <v>4944</v>
      </c>
      <c r="Z919" s="51">
        <f t="shared" si="44"/>
        <v>1118.0555555555557</v>
      </c>
      <c r="AA919" s="16">
        <f t="shared" si="44"/>
        <v>1252.2222222222224</v>
      </c>
    </row>
    <row r="920" spans="2:27" ht="20.25" x14ac:dyDescent="0.3">
      <c r="B920" s="43" t="s">
        <v>983</v>
      </c>
      <c r="C920" s="14" t="s">
        <v>4521</v>
      </c>
      <c r="D920" s="14" t="s">
        <v>4188</v>
      </c>
      <c r="E920" s="14" t="s">
        <v>4189</v>
      </c>
      <c r="F920" s="14" t="s">
        <v>4190</v>
      </c>
      <c r="G920" s="14" t="s">
        <v>6422</v>
      </c>
      <c r="H920" s="44" t="s">
        <v>3466</v>
      </c>
      <c r="I920" s="45">
        <v>0</v>
      </c>
      <c r="J920" s="14">
        <v>150000000</v>
      </c>
      <c r="K920" s="14" t="s">
        <v>3458</v>
      </c>
      <c r="L920" s="46" t="s">
        <v>3471</v>
      </c>
      <c r="M920" s="14" t="s">
        <v>12072</v>
      </c>
      <c r="N920" s="14" t="s">
        <v>3833</v>
      </c>
      <c r="O920" s="14" t="s">
        <v>3486</v>
      </c>
      <c r="P920" s="14" t="s">
        <v>12071</v>
      </c>
      <c r="Q920" s="44" t="s">
        <v>8226</v>
      </c>
      <c r="R920" s="44" t="s">
        <v>8205</v>
      </c>
      <c r="S920" s="14">
        <v>35</v>
      </c>
      <c r="T920" s="5">
        <v>1312</v>
      </c>
      <c r="U920" s="5">
        <f t="shared" si="42"/>
        <v>45920</v>
      </c>
      <c r="V920" s="47">
        <f t="shared" si="43"/>
        <v>51430.400000000001</v>
      </c>
      <c r="W920" s="48"/>
      <c r="X920" s="49">
        <v>2017</v>
      </c>
      <c r="Y920" s="50" t="s">
        <v>4944</v>
      </c>
      <c r="Z920" s="51">
        <f t="shared" si="44"/>
        <v>127.55555555555556</v>
      </c>
      <c r="AA920" s="16">
        <f t="shared" si="44"/>
        <v>142.86222222222221</v>
      </c>
    </row>
    <row r="921" spans="2:27" ht="20.25" x14ac:dyDescent="0.3">
      <c r="B921" s="43" t="s">
        <v>984</v>
      </c>
      <c r="C921" s="14" t="s">
        <v>4521</v>
      </c>
      <c r="D921" s="14" t="s">
        <v>4188</v>
      </c>
      <c r="E921" s="14" t="s">
        <v>4189</v>
      </c>
      <c r="F921" s="14" t="s">
        <v>4190</v>
      </c>
      <c r="G921" s="14" t="s">
        <v>6423</v>
      </c>
      <c r="H921" s="44" t="s">
        <v>3466</v>
      </c>
      <c r="I921" s="45">
        <v>0</v>
      </c>
      <c r="J921" s="14">
        <v>150000000</v>
      </c>
      <c r="K921" s="14" t="s">
        <v>3458</v>
      </c>
      <c r="L921" s="46" t="s">
        <v>3471</v>
      </c>
      <c r="M921" s="14" t="s">
        <v>12072</v>
      </c>
      <c r="N921" s="14" t="s">
        <v>3833</v>
      </c>
      <c r="O921" s="14" t="s">
        <v>3486</v>
      </c>
      <c r="P921" s="14" t="s">
        <v>12071</v>
      </c>
      <c r="Q921" s="44" t="s">
        <v>8226</v>
      </c>
      <c r="R921" s="44" t="s">
        <v>8205</v>
      </c>
      <c r="S921" s="14">
        <v>100</v>
      </c>
      <c r="T921" s="5">
        <v>1312</v>
      </c>
      <c r="U921" s="5">
        <f t="shared" si="42"/>
        <v>131200</v>
      </c>
      <c r="V921" s="47">
        <f t="shared" si="43"/>
        <v>146944</v>
      </c>
      <c r="W921" s="48"/>
      <c r="X921" s="49">
        <v>2017</v>
      </c>
      <c r="Y921" s="50" t="s">
        <v>4944</v>
      </c>
      <c r="Z921" s="51">
        <f t="shared" si="44"/>
        <v>364.44444444444446</v>
      </c>
      <c r="AA921" s="16">
        <f t="shared" si="44"/>
        <v>408.17777777777781</v>
      </c>
    </row>
    <row r="922" spans="2:27" ht="20.25" x14ac:dyDescent="0.3">
      <c r="B922" s="43" t="s">
        <v>985</v>
      </c>
      <c r="C922" s="14" t="s">
        <v>4521</v>
      </c>
      <c r="D922" s="14" t="s">
        <v>4188</v>
      </c>
      <c r="E922" s="14" t="s">
        <v>4189</v>
      </c>
      <c r="F922" s="14" t="s">
        <v>4190</v>
      </c>
      <c r="G922" s="14" t="s">
        <v>6424</v>
      </c>
      <c r="H922" s="44" t="s">
        <v>3466</v>
      </c>
      <c r="I922" s="45">
        <v>0</v>
      </c>
      <c r="J922" s="14">
        <v>150000000</v>
      </c>
      <c r="K922" s="14" t="s">
        <v>3458</v>
      </c>
      <c r="L922" s="46" t="s">
        <v>3471</v>
      </c>
      <c r="M922" s="14" t="s">
        <v>12072</v>
      </c>
      <c r="N922" s="14" t="s">
        <v>3833</v>
      </c>
      <c r="O922" s="14" t="s">
        <v>3486</v>
      </c>
      <c r="P922" s="14" t="s">
        <v>12071</v>
      </c>
      <c r="Q922" s="44" t="s">
        <v>8226</v>
      </c>
      <c r="R922" s="44" t="s">
        <v>8205</v>
      </c>
      <c r="S922" s="14">
        <v>100</v>
      </c>
      <c r="T922" s="5">
        <v>1312</v>
      </c>
      <c r="U922" s="5">
        <f t="shared" si="42"/>
        <v>131200</v>
      </c>
      <c r="V922" s="47">
        <f t="shared" si="43"/>
        <v>146944</v>
      </c>
      <c r="W922" s="48"/>
      <c r="X922" s="49">
        <v>2017</v>
      </c>
      <c r="Y922" s="50" t="s">
        <v>4944</v>
      </c>
      <c r="Z922" s="51">
        <f t="shared" si="44"/>
        <v>364.44444444444446</v>
      </c>
      <c r="AA922" s="16">
        <f t="shared" si="44"/>
        <v>408.17777777777781</v>
      </c>
    </row>
    <row r="923" spans="2:27" ht="20.25" x14ac:dyDescent="0.3">
      <c r="B923" s="43" t="s">
        <v>986</v>
      </c>
      <c r="C923" s="14" t="s">
        <v>4521</v>
      </c>
      <c r="D923" s="14" t="s">
        <v>4188</v>
      </c>
      <c r="E923" s="14" t="s">
        <v>4189</v>
      </c>
      <c r="F923" s="14" t="s">
        <v>4190</v>
      </c>
      <c r="G923" s="14" t="s">
        <v>6425</v>
      </c>
      <c r="H923" s="44" t="s">
        <v>3466</v>
      </c>
      <c r="I923" s="45">
        <v>0</v>
      </c>
      <c r="J923" s="14">
        <v>150000000</v>
      </c>
      <c r="K923" s="14" t="s">
        <v>3458</v>
      </c>
      <c r="L923" s="46" t="s">
        <v>3471</v>
      </c>
      <c r="M923" s="14" t="s">
        <v>12072</v>
      </c>
      <c r="N923" s="14" t="s">
        <v>3833</v>
      </c>
      <c r="O923" s="14" t="s">
        <v>3486</v>
      </c>
      <c r="P923" s="14" t="s">
        <v>12071</v>
      </c>
      <c r="Q923" s="44" t="s">
        <v>8226</v>
      </c>
      <c r="R923" s="44" t="s">
        <v>8205</v>
      </c>
      <c r="S923" s="14">
        <v>80</v>
      </c>
      <c r="T923" s="5">
        <v>1312</v>
      </c>
      <c r="U923" s="5">
        <f t="shared" si="42"/>
        <v>104960</v>
      </c>
      <c r="V923" s="47">
        <f t="shared" si="43"/>
        <v>117555.20000000001</v>
      </c>
      <c r="W923" s="48"/>
      <c r="X923" s="49">
        <v>2017</v>
      </c>
      <c r="Y923" s="50" t="s">
        <v>4944</v>
      </c>
      <c r="Z923" s="51">
        <f t="shared" si="44"/>
        <v>291.55555555555554</v>
      </c>
      <c r="AA923" s="16">
        <f t="shared" si="44"/>
        <v>326.54222222222228</v>
      </c>
    </row>
    <row r="924" spans="2:27" ht="20.25" x14ac:dyDescent="0.3">
      <c r="B924" s="43" t="s">
        <v>987</v>
      </c>
      <c r="C924" s="14" t="s">
        <v>4521</v>
      </c>
      <c r="D924" s="14" t="s">
        <v>4188</v>
      </c>
      <c r="E924" s="14" t="s">
        <v>4189</v>
      </c>
      <c r="F924" s="14" t="s">
        <v>4190</v>
      </c>
      <c r="G924" s="14" t="s">
        <v>6426</v>
      </c>
      <c r="H924" s="44" t="s">
        <v>3466</v>
      </c>
      <c r="I924" s="45">
        <v>0</v>
      </c>
      <c r="J924" s="14">
        <v>150000000</v>
      </c>
      <c r="K924" s="14" t="s">
        <v>3458</v>
      </c>
      <c r="L924" s="46" t="s">
        <v>3471</v>
      </c>
      <c r="M924" s="14" t="s">
        <v>12072</v>
      </c>
      <c r="N924" s="14" t="s">
        <v>3833</v>
      </c>
      <c r="O924" s="14" t="s">
        <v>3486</v>
      </c>
      <c r="P924" s="14" t="s">
        <v>12071</v>
      </c>
      <c r="Q924" s="44" t="s">
        <v>8226</v>
      </c>
      <c r="R924" s="44" t="s">
        <v>8205</v>
      </c>
      <c r="S924" s="14">
        <v>40</v>
      </c>
      <c r="T924" s="5">
        <v>1312</v>
      </c>
      <c r="U924" s="5">
        <f t="shared" si="42"/>
        <v>52480</v>
      </c>
      <c r="V924" s="47">
        <f t="shared" si="43"/>
        <v>58777.600000000006</v>
      </c>
      <c r="W924" s="48"/>
      <c r="X924" s="49">
        <v>2017</v>
      </c>
      <c r="Y924" s="50" t="s">
        <v>4944</v>
      </c>
      <c r="Z924" s="51">
        <f t="shared" si="44"/>
        <v>145.77777777777777</v>
      </c>
      <c r="AA924" s="16">
        <f t="shared" si="44"/>
        <v>163.27111111111114</v>
      </c>
    </row>
    <row r="925" spans="2:27" ht="20.25" x14ac:dyDescent="0.3">
      <c r="B925" s="43" t="s">
        <v>988</v>
      </c>
      <c r="C925" s="14" t="s">
        <v>4521</v>
      </c>
      <c r="D925" s="14" t="s">
        <v>4188</v>
      </c>
      <c r="E925" s="14" t="s">
        <v>4189</v>
      </c>
      <c r="F925" s="14" t="s">
        <v>4190</v>
      </c>
      <c r="G925" s="14" t="s">
        <v>6427</v>
      </c>
      <c r="H925" s="44" t="s">
        <v>3466</v>
      </c>
      <c r="I925" s="45">
        <v>0</v>
      </c>
      <c r="J925" s="14">
        <v>150000000</v>
      </c>
      <c r="K925" s="14" t="s">
        <v>3458</v>
      </c>
      <c r="L925" s="46" t="s">
        <v>3471</v>
      </c>
      <c r="M925" s="14" t="s">
        <v>12072</v>
      </c>
      <c r="N925" s="14" t="s">
        <v>3833</v>
      </c>
      <c r="O925" s="14" t="s">
        <v>3486</v>
      </c>
      <c r="P925" s="14" t="s">
        <v>12071</v>
      </c>
      <c r="Q925" s="44" t="s">
        <v>8226</v>
      </c>
      <c r="R925" s="44" t="s">
        <v>8205</v>
      </c>
      <c r="S925" s="14">
        <v>40</v>
      </c>
      <c r="T925" s="5">
        <v>1312</v>
      </c>
      <c r="U925" s="5">
        <f t="shared" si="42"/>
        <v>52480</v>
      </c>
      <c r="V925" s="47">
        <f t="shared" si="43"/>
        <v>58777.600000000006</v>
      </c>
      <c r="W925" s="48"/>
      <c r="X925" s="49">
        <v>2017</v>
      </c>
      <c r="Y925" s="50" t="s">
        <v>4944</v>
      </c>
      <c r="Z925" s="51">
        <f t="shared" si="44"/>
        <v>145.77777777777777</v>
      </c>
      <c r="AA925" s="16">
        <f t="shared" si="44"/>
        <v>163.27111111111114</v>
      </c>
    </row>
    <row r="926" spans="2:27" ht="20.25" x14ac:dyDescent="0.3">
      <c r="B926" s="43" t="s">
        <v>989</v>
      </c>
      <c r="C926" s="14" t="s">
        <v>4521</v>
      </c>
      <c r="D926" s="14" t="s">
        <v>4188</v>
      </c>
      <c r="E926" s="14" t="s">
        <v>4189</v>
      </c>
      <c r="F926" s="14" t="s">
        <v>4190</v>
      </c>
      <c r="G926" s="14" t="s">
        <v>6428</v>
      </c>
      <c r="H926" s="44" t="s">
        <v>3466</v>
      </c>
      <c r="I926" s="45">
        <v>0</v>
      </c>
      <c r="J926" s="14">
        <v>150000000</v>
      </c>
      <c r="K926" s="14" t="s">
        <v>3458</v>
      </c>
      <c r="L926" s="46" t="s">
        <v>3471</v>
      </c>
      <c r="M926" s="14" t="s">
        <v>12072</v>
      </c>
      <c r="N926" s="14" t="s">
        <v>3833</v>
      </c>
      <c r="O926" s="14" t="s">
        <v>3486</v>
      </c>
      <c r="P926" s="14" t="s">
        <v>12071</v>
      </c>
      <c r="Q926" s="44" t="s">
        <v>8226</v>
      </c>
      <c r="R926" s="44" t="s">
        <v>8205</v>
      </c>
      <c r="S926" s="14">
        <v>25</v>
      </c>
      <c r="T926" s="5">
        <v>1312</v>
      </c>
      <c r="U926" s="5">
        <f t="shared" si="42"/>
        <v>32800</v>
      </c>
      <c r="V926" s="47">
        <f t="shared" si="43"/>
        <v>36736</v>
      </c>
      <c r="W926" s="48"/>
      <c r="X926" s="49">
        <v>2017</v>
      </c>
      <c r="Y926" s="50" t="s">
        <v>4944</v>
      </c>
      <c r="Z926" s="51">
        <f t="shared" si="44"/>
        <v>91.111111111111114</v>
      </c>
      <c r="AA926" s="16">
        <f t="shared" si="44"/>
        <v>102.04444444444445</v>
      </c>
    </row>
    <row r="927" spans="2:27" ht="20.25" x14ac:dyDescent="0.3">
      <c r="B927" s="43" t="s">
        <v>990</v>
      </c>
      <c r="C927" s="14" t="s">
        <v>4521</v>
      </c>
      <c r="D927" s="14" t="s">
        <v>4188</v>
      </c>
      <c r="E927" s="14" t="s">
        <v>4189</v>
      </c>
      <c r="F927" s="14" t="s">
        <v>4190</v>
      </c>
      <c r="G927" s="14" t="s">
        <v>6429</v>
      </c>
      <c r="H927" s="44" t="s">
        <v>3466</v>
      </c>
      <c r="I927" s="45">
        <v>0</v>
      </c>
      <c r="J927" s="14">
        <v>150000000</v>
      </c>
      <c r="K927" s="14" t="s">
        <v>3458</v>
      </c>
      <c r="L927" s="46" t="s">
        <v>3471</v>
      </c>
      <c r="M927" s="14" t="s">
        <v>12072</v>
      </c>
      <c r="N927" s="14" t="s">
        <v>3833</v>
      </c>
      <c r="O927" s="14" t="s">
        <v>3486</v>
      </c>
      <c r="P927" s="14" t="s">
        <v>12071</v>
      </c>
      <c r="Q927" s="44" t="s">
        <v>8226</v>
      </c>
      <c r="R927" s="44" t="s">
        <v>8205</v>
      </c>
      <c r="S927" s="14">
        <v>30</v>
      </c>
      <c r="T927" s="5">
        <v>1312</v>
      </c>
      <c r="U927" s="5">
        <f t="shared" si="42"/>
        <v>39360</v>
      </c>
      <c r="V927" s="47">
        <f t="shared" si="43"/>
        <v>44083.200000000004</v>
      </c>
      <c r="W927" s="48"/>
      <c r="X927" s="49">
        <v>2017</v>
      </c>
      <c r="Y927" s="50" t="s">
        <v>4944</v>
      </c>
      <c r="Z927" s="51">
        <f t="shared" si="44"/>
        <v>109.33333333333333</v>
      </c>
      <c r="AA927" s="16">
        <f t="shared" si="44"/>
        <v>122.45333333333335</v>
      </c>
    </row>
    <row r="928" spans="2:27" ht="20.25" x14ac:dyDescent="0.3">
      <c r="B928" s="43" t="s">
        <v>991</v>
      </c>
      <c r="C928" s="14" t="s">
        <v>4521</v>
      </c>
      <c r="D928" s="14" t="s">
        <v>4654</v>
      </c>
      <c r="E928" s="14" t="s">
        <v>4105</v>
      </c>
      <c r="F928" s="14" t="s">
        <v>7749</v>
      </c>
      <c r="G928" s="14" t="s">
        <v>6430</v>
      </c>
      <c r="H928" s="44" t="s">
        <v>3466</v>
      </c>
      <c r="I928" s="45">
        <v>0</v>
      </c>
      <c r="J928" s="14">
        <v>150000000</v>
      </c>
      <c r="K928" s="14" t="s">
        <v>3458</v>
      </c>
      <c r="L928" s="46" t="s">
        <v>3471</v>
      </c>
      <c r="M928" s="14" t="s">
        <v>12072</v>
      </c>
      <c r="N928" s="14" t="s">
        <v>3833</v>
      </c>
      <c r="O928" s="14" t="s">
        <v>3486</v>
      </c>
      <c r="P928" s="14" t="s">
        <v>12071</v>
      </c>
      <c r="Q928" s="44" t="s">
        <v>8224</v>
      </c>
      <c r="R928" s="44" t="s">
        <v>8203</v>
      </c>
      <c r="S928" s="14">
        <v>60</v>
      </c>
      <c r="T928" s="5">
        <v>365</v>
      </c>
      <c r="U928" s="5">
        <f t="shared" si="42"/>
        <v>21900</v>
      </c>
      <c r="V928" s="47">
        <f t="shared" si="43"/>
        <v>24528.000000000004</v>
      </c>
      <c r="W928" s="48"/>
      <c r="X928" s="49">
        <v>2017</v>
      </c>
      <c r="Y928" s="50" t="s">
        <v>4944</v>
      </c>
      <c r="Z928" s="51">
        <f t="shared" si="44"/>
        <v>60.833333333333336</v>
      </c>
      <c r="AA928" s="16">
        <f t="shared" si="44"/>
        <v>68.13333333333334</v>
      </c>
    </row>
    <row r="929" spans="2:27" ht="20.25" x14ac:dyDescent="0.3">
      <c r="B929" s="43" t="s">
        <v>992</v>
      </c>
      <c r="C929" s="14" t="s">
        <v>4521</v>
      </c>
      <c r="D929" s="14" t="s">
        <v>4655</v>
      </c>
      <c r="E929" s="14" t="s">
        <v>7541</v>
      </c>
      <c r="F929" s="14" t="s">
        <v>7750</v>
      </c>
      <c r="G929" s="14" t="s">
        <v>6431</v>
      </c>
      <c r="H929" s="44" t="s">
        <v>3466</v>
      </c>
      <c r="I929" s="45">
        <v>0</v>
      </c>
      <c r="J929" s="14">
        <v>150000000</v>
      </c>
      <c r="K929" s="14" t="s">
        <v>3458</v>
      </c>
      <c r="L929" s="46" t="s">
        <v>3471</v>
      </c>
      <c r="M929" s="14" t="s">
        <v>12072</v>
      </c>
      <c r="N929" s="14" t="s">
        <v>3833</v>
      </c>
      <c r="O929" s="14" t="s">
        <v>3486</v>
      </c>
      <c r="P929" s="14" t="s">
        <v>12071</v>
      </c>
      <c r="Q929" s="44" t="s">
        <v>8225</v>
      </c>
      <c r="R929" s="44" t="s">
        <v>8204</v>
      </c>
      <c r="S929" s="14">
        <v>300</v>
      </c>
      <c r="T929" s="5">
        <v>647</v>
      </c>
      <c r="U929" s="5">
        <f t="shared" si="42"/>
        <v>194100</v>
      </c>
      <c r="V929" s="47">
        <f t="shared" si="43"/>
        <v>217392.00000000003</v>
      </c>
      <c r="W929" s="48"/>
      <c r="X929" s="49">
        <v>2017</v>
      </c>
      <c r="Y929" s="50" t="s">
        <v>4944</v>
      </c>
      <c r="Z929" s="51">
        <f t="shared" si="44"/>
        <v>539.16666666666663</v>
      </c>
      <c r="AA929" s="16">
        <f t="shared" si="44"/>
        <v>603.86666666666679</v>
      </c>
    </row>
    <row r="930" spans="2:27" ht="20.25" x14ac:dyDescent="0.3">
      <c r="B930" s="43" t="s">
        <v>993</v>
      </c>
      <c r="C930" s="14" t="s">
        <v>4521</v>
      </c>
      <c r="D930" s="14" t="s">
        <v>4656</v>
      </c>
      <c r="E930" s="14" t="s">
        <v>7751</v>
      </c>
      <c r="F930" s="14" t="s">
        <v>7752</v>
      </c>
      <c r="G930" s="14" t="s">
        <v>6432</v>
      </c>
      <c r="H930" s="44" t="s">
        <v>3466</v>
      </c>
      <c r="I930" s="45">
        <v>0</v>
      </c>
      <c r="J930" s="14">
        <v>150000000</v>
      </c>
      <c r="K930" s="14" t="s">
        <v>3458</v>
      </c>
      <c r="L930" s="46" t="s">
        <v>3471</v>
      </c>
      <c r="M930" s="14" t="s">
        <v>12072</v>
      </c>
      <c r="N930" s="14" t="s">
        <v>3833</v>
      </c>
      <c r="O930" s="14" t="s">
        <v>3486</v>
      </c>
      <c r="P930" s="14" t="s">
        <v>12071</v>
      </c>
      <c r="Q930" s="44" t="s">
        <v>8226</v>
      </c>
      <c r="R930" s="44" t="s">
        <v>8205</v>
      </c>
      <c r="S930" s="14">
        <v>15</v>
      </c>
      <c r="T930" s="5">
        <v>16000</v>
      </c>
      <c r="U930" s="5">
        <f t="shared" si="42"/>
        <v>240000</v>
      </c>
      <c r="V930" s="47">
        <f t="shared" si="43"/>
        <v>268800</v>
      </c>
      <c r="W930" s="48"/>
      <c r="X930" s="49">
        <v>2017</v>
      </c>
      <c r="Y930" s="50" t="s">
        <v>4944</v>
      </c>
      <c r="Z930" s="51">
        <f t="shared" si="44"/>
        <v>666.66666666666663</v>
      </c>
      <c r="AA930" s="16">
        <f t="shared" si="44"/>
        <v>746.66666666666663</v>
      </c>
    </row>
    <row r="931" spans="2:27" ht="20.25" x14ac:dyDescent="0.3">
      <c r="B931" s="43" t="s">
        <v>994</v>
      </c>
      <c r="C931" s="14" t="s">
        <v>4521</v>
      </c>
      <c r="D931" s="14" t="s">
        <v>4657</v>
      </c>
      <c r="E931" s="14" t="s">
        <v>7538</v>
      </c>
      <c r="F931" s="14" t="s">
        <v>7753</v>
      </c>
      <c r="G931" s="14" t="s">
        <v>6433</v>
      </c>
      <c r="H931" s="44" t="s">
        <v>3466</v>
      </c>
      <c r="I931" s="45">
        <v>0</v>
      </c>
      <c r="J931" s="14">
        <v>150000000</v>
      </c>
      <c r="K931" s="14" t="s">
        <v>3458</v>
      </c>
      <c r="L931" s="46" t="s">
        <v>3471</v>
      </c>
      <c r="M931" s="14" t="s">
        <v>12072</v>
      </c>
      <c r="N931" s="14" t="s">
        <v>3833</v>
      </c>
      <c r="O931" s="14" t="s">
        <v>3486</v>
      </c>
      <c r="P931" s="14" t="s">
        <v>12071</v>
      </c>
      <c r="Q931" s="44" t="s">
        <v>8226</v>
      </c>
      <c r="R931" s="44" t="s">
        <v>8205</v>
      </c>
      <c r="S931" s="14">
        <v>50</v>
      </c>
      <c r="T931" s="5">
        <v>795</v>
      </c>
      <c r="U931" s="5">
        <f t="shared" si="42"/>
        <v>39750</v>
      </c>
      <c r="V931" s="47">
        <f t="shared" si="43"/>
        <v>44520.000000000007</v>
      </c>
      <c r="W931" s="48"/>
      <c r="X931" s="49">
        <v>2017</v>
      </c>
      <c r="Y931" s="50" t="s">
        <v>4944</v>
      </c>
      <c r="Z931" s="51">
        <f t="shared" si="44"/>
        <v>110.41666666666667</v>
      </c>
      <c r="AA931" s="16">
        <f t="shared" si="44"/>
        <v>123.66666666666669</v>
      </c>
    </row>
    <row r="932" spans="2:27" ht="20.25" x14ac:dyDescent="0.3">
      <c r="B932" s="43" t="s">
        <v>995</v>
      </c>
      <c r="C932" s="14" t="s">
        <v>4521</v>
      </c>
      <c r="D932" s="14" t="s">
        <v>4658</v>
      </c>
      <c r="E932" s="14" t="s">
        <v>4144</v>
      </c>
      <c r="F932" s="14" t="s">
        <v>4145</v>
      </c>
      <c r="G932" s="14" t="s">
        <v>6434</v>
      </c>
      <c r="H932" s="44" t="s">
        <v>3466</v>
      </c>
      <c r="I932" s="45">
        <v>0</v>
      </c>
      <c r="J932" s="14">
        <v>150000000</v>
      </c>
      <c r="K932" s="14" t="s">
        <v>3458</v>
      </c>
      <c r="L932" s="46" t="s">
        <v>3471</v>
      </c>
      <c r="M932" s="14" t="s">
        <v>12072</v>
      </c>
      <c r="N932" s="14" t="s">
        <v>3833</v>
      </c>
      <c r="O932" s="14" t="s">
        <v>3486</v>
      </c>
      <c r="P932" s="14" t="s">
        <v>12071</v>
      </c>
      <c r="Q932" s="44" t="s">
        <v>8229</v>
      </c>
      <c r="R932" s="44" t="s">
        <v>3676</v>
      </c>
      <c r="S932" s="14">
        <v>50</v>
      </c>
      <c r="T932" s="5">
        <v>841</v>
      </c>
      <c r="U932" s="5">
        <f t="shared" si="42"/>
        <v>42050</v>
      </c>
      <c r="V932" s="47">
        <f t="shared" si="43"/>
        <v>47096.000000000007</v>
      </c>
      <c r="W932" s="48"/>
      <c r="X932" s="49">
        <v>2017</v>
      </c>
      <c r="Y932" s="50" t="s">
        <v>4944</v>
      </c>
      <c r="Z932" s="51">
        <f t="shared" si="44"/>
        <v>116.80555555555556</v>
      </c>
      <c r="AA932" s="16">
        <f t="shared" si="44"/>
        <v>130.82222222222225</v>
      </c>
    </row>
    <row r="933" spans="2:27" ht="20.25" x14ac:dyDescent="0.3">
      <c r="B933" s="43" t="s">
        <v>996</v>
      </c>
      <c r="C933" s="14" t="s">
        <v>4521</v>
      </c>
      <c r="D933" s="14" t="s">
        <v>4659</v>
      </c>
      <c r="E933" s="14" t="s">
        <v>7751</v>
      </c>
      <c r="F933" s="14" t="s">
        <v>7754</v>
      </c>
      <c r="G933" s="14" t="s">
        <v>6435</v>
      </c>
      <c r="H933" s="44" t="s">
        <v>3466</v>
      </c>
      <c r="I933" s="45">
        <v>0</v>
      </c>
      <c r="J933" s="14">
        <v>150000000</v>
      </c>
      <c r="K933" s="14" t="s">
        <v>3458</v>
      </c>
      <c r="L933" s="46" t="s">
        <v>3471</v>
      </c>
      <c r="M933" s="14" t="s">
        <v>12072</v>
      </c>
      <c r="N933" s="14" t="s">
        <v>3833</v>
      </c>
      <c r="O933" s="14" t="s">
        <v>3486</v>
      </c>
      <c r="P933" s="14" t="s">
        <v>12071</v>
      </c>
      <c r="Q933" s="44" t="s">
        <v>8226</v>
      </c>
      <c r="R933" s="44" t="s">
        <v>8205</v>
      </c>
      <c r="S933" s="14">
        <v>15</v>
      </c>
      <c r="T933" s="5">
        <v>16000</v>
      </c>
      <c r="U933" s="5">
        <f t="shared" si="42"/>
        <v>240000</v>
      </c>
      <c r="V933" s="47">
        <f t="shared" si="43"/>
        <v>268800</v>
      </c>
      <c r="W933" s="48"/>
      <c r="X933" s="49">
        <v>2017</v>
      </c>
      <c r="Y933" s="50" t="s">
        <v>4944</v>
      </c>
      <c r="Z933" s="51">
        <f t="shared" si="44"/>
        <v>666.66666666666663</v>
      </c>
      <c r="AA933" s="16">
        <f t="shared" si="44"/>
        <v>746.66666666666663</v>
      </c>
    </row>
    <row r="934" spans="2:27" ht="20.25" x14ac:dyDescent="0.3">
      <c r="B934" s="43" t="s">
        <v>997</v>
      </c>
      <c r="C934" s="14" t="s">
        <v>4521</v>
      </c>
      <c r="D934" s="14" t="s">
        <v>4660</v>
      </c>
      <c r="E934" s="14" t="s">
        <v>7747</v>
      </c>
      <c r="F934" s="14" t="s">
        <v>7755</v>
      </c>
      <c r="G934" s="14" t="s">
        <v>6436</v>
      </c>
      <c r="H934" s="44" t="s">
        <v>3466</v>
      </c>
      <c r="I934" s="45">
        <v>0</v>
      </c>
      <c r="J934" s="14">
        <v>150000000</v>
      </c>
      <c r="K934" s="14" t="s">
        <v>3458</v>
      </c>
      <c r="L934" s="46" t="s">
        <v>3471</v>
      </c>
      <c r="M934" s="14" t="s">
        <v>12072</v>
      </c>
      <c r="N934" s="14" t="s">
        <v>3833</v>
      </c>
      <c r="O934" s="14" t="s">
        <v>3486</v>
      </c>
      <c r="P934" s="14" t="s">
        <v>12071</v>
      </c>
      <c r="Q934" s="44" t="s">
        <v>8226</v>
      </c>
      <c r="R934" s="44" t="s">
        <v>8205</v>
      </c>
      <c r="S934" s="14">
        <v>100</v>
      </c>
      <c r="T934" s="5">
        <v>739</v>
      </c>
      <c r="U934" s="5">
        <f t="shared" si="42"/>
        <v>73900</v>
      </c>
      <c r="V934" s="47">
        <f t="shared" si="43"/>
        <v>82768.000000000015</v>
      </c>
      <c r="W934" s="48"/>
      <c r="X934" s="49">
        <v>2017</v>
      </c>
      <c r="Y934" s="50" t="s">
        <v>4944</v>
      </c>
      <c r="Z934" s="51">
        <f t="shared" si="44"/>
        <v>205.27777777777777</v>
      </c>
      <c r="AA934" s="16">
        <f t="shared" si="44"/>
        <v>229.91111111111115</v>
      </c>
    </row>
    <row r="935" spans="2:27" ht="20.25" x14ac:dyDescent="0.3">
      <c r="B935" s="43" t="s">
        <v>998</v>
      </c>
      <c r="C935" s="14" t="s">
        <v>4521</v>
      </c>
      <c r="D935" s="14" t="s">
        <v>4661</v>
      </c>
      <c r="E935" s="14" t="s">
        <v>7756</v>
      </c>
      <c r="F935" s="14" t="s">
        <v>7757</v>
      </c>
      <c r="G935" s="14" t="s">
        <v>6437</v>
      </c>
      <c r="H935" s="44" t="s">
        <v>3466</v>
      </c>
      <c r="I935" s="45">
        <v>0</v>
      </c>
      <c r="J935" s="14">
        <v>150000000</v>
      </c>
      <c r="K935" s="14" t="s">
        <v>3458</v>
      </c>
      <c r="L935" s="46" t="s">
        <v>3471</v>
      </c>
      <c r="M935" s="14" t="s">
        <v>12072</v>
      </c>
      <c r="N935" s="14" t="s">
        <v>3833</v>
      </c>
      <c r="O935" s="14" t="s">
        <v>3486</v>
      </c>
      <c r="P935" s="14" t="s">
        <v>12071</v>
      </c>
      <c r="Q935" s="44" t="s">
        <v>8224</v>
      </c>
      <c r="R935" s="44" t="s">
        <v>8203</v>
      </c>
      <c r="S935" s="14">
        <v>6</v>
      </c>
      <c r="T935" s="5">
        <v>28000</v>
      </c>
      <c r="U935" s="5">
        <f t="shared" si="42"/>
        <v>168000</v>
      </c>
      <c r="V935" s="47">
        <f t="shared" si="43"/>
        <v>188160.00000000003</v>
      </c>
      <c r="W935" s="48"/>
      <c r="X935" s="49">
        <v>2017</v>
      </c>
      <c r="Y935" s="50" t="s">
        <v>4944</v>
      </c>
      <c r="Z935" s="51">
        <f t="shared" si="44"/>
        <v>466.66666666666669</v>
      </c>
      <c r="AA935" s="16">
        <f t="shared" si="44"/>
        <v>522.66666666666674</v>
      </c>
    </row>
    <row r="936" spans="2:27" ht="20.25" x14ac:dyDescent="0.3">
      <c r="B936" s="43" t="s">
        <v>999</v>
      </c>
      <c r="C936" s="14" t="s">
        <v>4521</v>
      </c>
      <c r="D936" s="14" t="s">
        <v>4662</v>
      </c>
      <c r="E936" s="14" t="s">
        <v>7715</v>
      </c>
      <c r="F936" s="14" t="s">
        <v>7758</v>
      </c>
      <c r="G936" s="14" t="s">
        <v>6438</v>
      </c>
      <c r="H936" s="44" t="s">
        <v>3466</v>
      </c>
      <c r="I936" s="45">
        <v>0</v>
      </c>
      <c r="J936" s="14">
        <v>150000000</v>
      </c>
      <c r="K936" s="14" t="s">
        <v>3458</v>
      </c>
      <c r="L936" s="46" t="s">
        <v>3471</v>
      </c>
      <c r="M936" s="14" t="s">
        <v>12072</v>
      </c>
      <c r="N936" s="14" t="s">
        <v>3833</v>
      </c>
      <c r="O936" s="14" t="s">
        <v>3486</v>
      </c>
      <c r="P936" s="14" t="s">
        <v>12071</v>
      </c>
      <c r="Q936" s="44" t="s">
        <v>8224</v>
      </c>
      <c r="R936" s="44" t="s">
        <v>8203</v>
      </c>
      <c r="S936" s="14">
        <v>10</v>
      </c>
      <c r="T936" s="5">
        <v>250</v>
      </c>
      <c r="U936" s="5">
        <f t="shared" si="42"/>
        <v>2500</v>
      </c>
      <c r="V936" s="47">
        <f t="shared" si="43"/>
        <v>2800.0000000000005</v>
      </c>
      <c r="W936" s="48"/>
      <c r="X936" s="49">
        <v>2017</v>
      </c>
      <c r="Y936" s="50" t="s">
        <v>4944</v>
      </c>
      <c r="Z936" s="51">
        <f t="shared" si="44"/>
        <v>6.9444444444444446</v>
      </c>
      <c r="AA936" s="16">
        <f t="shared" si="44"/>
        <v>7.7777777777777795</v>
      </c>
    </row>
    <row r="937" spans="2:27" ht="20.25" x14ac:dyDescent="0.3">
      <c r="B937" s="43" t="s">
        <v>1000</v>
      </c>
      <c r="C937" s="14" t="s">
        <v>4521</v>
      </c>
      <c r="D937" s="14" t="s">
        <v>4663</v>
      </c>
      <c r="E937" s="14" t="s">
        <v>4440</v>
      </c>
      <c r="F937" s="14" t="s">
        <v>7759</v>
      </c>
      <c r="G937" s="14" t="s">
        <v>6439</v>
      </c>
      <c r="H937" s="44" t="s">
        <v>3466</v>
      </c>
      <c r="I937" s="45">
        <v>0</v>
      </c>
      <c r="J937" s="14">
        <v>150000000</v>
      </c>
      <c r="K937" s="14" t="s">
        <v>3458</v>
      </c>
      <c r="L937" s="46" t="s">
        <v>3471</v>
      </c>
      <c r="M937" s="14" t="s">
        <v>12072</v>
      </c>
      <c r="N937" s="14" t="s">
        <v>3833</v>
      </c>
      <c r="O937" s="14" t="s">
        <v>3486</v>
      </c>
      <c r="P937" s="14" t="s">
        <v>12071</v>
      </c>
      <c r="Q937" s="44" t="s">
        <v>8224</v>
      </c>
      <c r="R937" s="44" t="s">
        <v>8203</v>
      </c>
      <c r="S937" s="14">
        <v>20</v>
      </c>
      <c r="T937" s="5">
        <v>7500</v>
      </c>
      <c r="U937" s="5">
        <f t="shared" si="42"/>
        <v>150000</v>
      </c>
      <c r="V937" s="47">
        <f t="shared" si="43"/>
        <v>168000.00000000003</v>
      </c>
      <c r="W937" s="48"/>
      <c r="X937" s="49">
        <v>2017</v>
      </c>
      <c r="Y937" s="50" t="s">
        <v>4944</v>
      </c>
      <c r="Z937" s="51">
        <f t="shared" si="44"/>
        <v>416.66666666666669</v>
      </c>
      <c r="AA937" s="16">
        <f t="shared" si="44"/>
        <v>466.66666666666674</v>
      </c>
    </row>
    <row r="938" spans="2:27" ht="20.25" x14ac:dyDescent="0.3">
      <c r="B938" s="43" t="s">
        <v>1001</v>
      </c>
      <c r="C938" s="14" t="s">
        <v>4521</v>
      </c>
      <c r="D938" s="14" t="s">
        <v>5521</v>
      </c>
      <c r="E938" s="14" t="s">
        <v>4124</v>
      </c>
      <c r="F938" s="14" t="s">
        <v>5522</v>
      </c>
      <c r="G938" s="14" t="s">
        <v>6440</v>
      </c>
      <c r="H938" s="44" t="s">
        <v>3466</v>
      </c>
      <c r="I938" s="45">
        <v>0</v>
      </c>
      <c r="J938" s="14">
        <v>150000000</v>
      </c>
      <c r="K938" s="14" t="s">
        <v>3458</v>
      </c>
      <c r="L938" s="46" t="s">
        <v>3471</v>
      </c>
      <c r="M938" s="14" t="s">
        <v>12072</v>
      </c>
      <c r="N938" s="14" t="s">
        <v>3833</v>
      </c>
      <c r="O938" s="14" t="s">
        <v>3486</v>
      </c>
      <c r="P938" s="14" t="s">
        <v>12071</v>
      </c>
      <c r="Q938" s="44" t="s">
        <v>8229</v>
      </c>
      <c r="R938" s="44" t="s">
        <v>3676</v>
      </c>
      <c r="S938" s="14">
        <v>36</v>
      </c>
      <c r="T938" s="5">
        <v>6512</v>
      </c>
      <c r="U938" s="5">
        <f t="shared" si="42"/>
        <v>234432</v>
      </c>
      <c r="V938" s="47">
        <f t="shared" si="43"/>
        <v>262563.84000000003</v>
      </c>
      <c r="W938" s="48"/>
      <c r="X938" s="49">
        <v>2017</v>
      </c>
      <c r="Y938" s="50" t="s">
        <v>4944</v>
      </c>
      <c r="Z938" s="51">
        <f t="shared" si="44"/>
        <v>651.20000000000005</v>
      </c>
      <c r="AA938" s="16">
        <f t="shared" si="44"/>
        <v>729.34400000000005</v>
      </c>
    </row>
    <row r="939" spans="2:27" ht="20.25" x14ac:dyDescent="0.3">
      <c r="B939" s="43" t="s">
        <v>1002</v>
      </c>
      <c r="C939" s="14" t="s">
        <v>4521</v>
      </c>
      <c r="D939" s="14" t="s">
        <v>4538</v>
      </c>
      <c r="E939" s="14" t="s">
        <v>7594</v>
      </c>
      <c r="F939" s="14" t="s">
        <v>7595</v>
      </c>
      <c r="G939" s="14" t="s">
        <v>6441</v>
      </c>
      <c r="H939" s="44" t="s">
        <v>3466</v>
      </c>
      <c r="I939" s="45">
        <v>0</v>
      </c>
      <c r="J939" s="14">
        <v>150000000</v>
      </c>
      <c r="K939" s="14" t="s">
        <v>3458</v>
      </c>
      <c r="L939" s="46" t="s">
        <v>3471</v>
      </c>
      <c r="M939" s="14" t="s">
        <v>12072</v>
      </c>
      <c r="N939" s="14" t="s">
        <v>3833</v>
      </c>
      <c r="O939" s="14" t="s">
        <v>3486</v>
      </c>
      <c r="P939" s="14" t="s">
        <v>12071</v>
      </c>
      <c r="Q939" s="44" t="s">
        <v>8224</v>
      </c>
      <c r="R939" s="44" t="s">
        <v>8203</v>
      </c>
      <c r="S939" s="14">
        <v>80</v>
      </c>
      <c r="T939" s="5">
        <v>550</v>
      </c>
      <c r="U939" s="5">
        <f t="shared" si="42"/>
        <v>44000</v>
      </c>
      <c r="V939" s="47">
        <f t="shared" si="43"/>
        <v>49280.000000000007</v>
      </c>
      <c r="W939" s="48"/>
      <c r="X939" s="49">
        <v>2017</v>
      </c>
      <c r="Y939" s="50" t="s">
        <v>4944</v>
      </c>
      <c r="Z939" s="51">
        <f t="shared" si="44"/>
        <v>122.22222222222223</v>
      </c>
      <c r="AA939" s="16">
        <f t="shared" si="44"/>
        <v>136.88888888888891</v>
      </c>
    </row>
    <row r="940" spans="2:27" ht="20.25" x14ac:dyDescent="0.3">
      <c r="B940" s="43" t="s">
        <v>1003</v>
      </c>
      <c r="C940" s="14" t="s">
        <v>4521</v>
      </c>
      <c r="D940" s="14" t="s">
        <v>4530</v>
      </c>
      <c r="E940" s="14" t="s">
        <v>7404</v>
      </c>
      <c r="F940" s="14" t="s">
        <v>7582</v>
      </c>
      <c r="G940" s="14" t="s">
        <v>6442</v>
      </c>
      <c r="H940" s="44" t="s">
        <v>3466</v>
      </c>
      <c r="I940" s="45">
        <v>0</v>
      </c>
      <c r="J940" s="14">
        <v>150000000</v>
      </c>
      <c r="K940" s="14" t="s">
        <v>3458</v>
      </c>
      <c r="L940" s="46" t="s">
        <v>3471</v>
      </c>
      <c r="M940" s="14" t="s">
        <v>12072</v>
      </c>
      <c r="N940" s="14" t="s">
        <v>3833</v>
      </c>
      <c r="O940" s="14" t="s">
        <v>3486</v>
      </c>
      <c r="P940" s="14" t="s">
        <v>12071</v>
      </c>
      <c r="Q940" s="44" t="s">
        <v>8224</v>
      </c>
      <c r="R940" s="44" t="s">
        <v>8203</v>
      </c>
      <c r="S940" s="14">
        <v>50</v>
      </c>
      <c r="T940" s="5">
        <v>1475</v>
      </c>
      <c r="U940" s="5">
        <f t="shared" si="42"/>
        <v>73750</v>
      </c>
      <c r="V940" s="47">
        <f t="shared" si="43"/>
        <v>82600.000000000015</v>
      </c>
      <c r="W940" s="48"/>
      <c r="X940" s="49">
        <v>2017</v>
      </c>
      <c r="Y940" s="50" t="s">
        <v>4944</v>
      </c>
      <c r="Z940" s="51">
        <f t="shared" si="44"/>
        <v>204.86111111111111</v>
      </c>
      <c r="AA940" s="16">
        <f t="shared" si="44"/>
        <v>229.44444444444449</v>
      </c>
    </row>
    <row r="941" spans="2:27" ht="20.25" x14ac:dyDescent="0.3">
      <c r="B941" s="43" t="s">
        <v>1004</v>
      </c>
      <c r="C941" s="14" t="s">
        <v>4521</v>
      </c>
      <c r="D941" s="14" t="s">
        <v>4530</v>
      </c>
      <c r="E941" s="14" t="s">
        <v>7404</v>
      </c>
      <c r="F941" s="14" t="s">
        <v>7582</v>
      </c>
      <c r="G941" s="14" t="s">
        <v>6443</v>
      </c>
      <c r="H941" s="44" t="s">
        <v>3466</v>
      </c>
      <c r="I941" s="45">
        <v>0</v>
      </c>
      <c r="J941" s="14">
        <v>150000000</v>
      </c>
      <c r="K941" s="14" t="s">
        <v>3458</v>
      </c>
      <c r="L941" s="46" t="s">
        <v>3471</v>
      </c>
      <c r="M941" s="14" t="s">
        <v>12072</v>
      </c>
      <c r="N941" s="14" t="s">
        <v>3833</v>
      </c>
      <c r="O941" s="14" t="s">
        <v>3486</v>
      </c>
      <c r="P941" s="14" t="s">
        <v>12071</v>
      </c>
      <c r="Q941" s="44" t="s">
        <v>8224</v>
      </c>
      <c r="R941" s="44" t="s">
        <v>8203</v>
      </c>
      <c r="S941" s="14">
        <v>50</v>
      </c>
      <c r="T941" s="5">
        <v>2175</v>
      </c>
      <c r="U941" s="5">
        <f t="shared" si="42"/>
        <v>108750</v>
      </c>
      <c r="V941" s="47">
        <f t="shared" si="43"/>
        <v>121800.00000000001</v>
      </c>
      <c r="W941" s="48"/>
      <c r="X941" s="49">
        <v>2017</v>
      </c>
      <c r="Y941" s="50" t="s">
        <v>4944</v>
      </c>
      <c r="Z941" s="51">
        <f t="shared" si="44"/>
        <v>302.08333333333331</v>
      </c>
      <c r="AA941" s="16">
        <f t="shared" si="44"/>
        <v>338.33333333333337</v>
      </c>
    </row>
    <row r="942" spans="2:27" ht="20.25" x14ac:dyDescent="0.3">
      <c r="B942" s="43" t="s">
        <v>1005</v>
      </c>
      <c r="C942" s="14" t="s">
        <v>4521</v>
      </c>
      <c r="D942" s="14" t="s">
        <v>4664</v>
      </c>
      <c r="E942" s="14" t="s">
        <v>4433</v>
      </c>
      <c r="F942" s="14" t="s">
        <v>7760</v>
      </c>
      <c r="G942" s="14" t="s">
        <v>6444</v>
      </c>
      <c r="H942" s="44" t="s">
        <v>3466</v>
      </c>
      <c r="I942" s="45">
        <v>0</v>
      </c>
      <c r="J942" s="14">
        <v>150000000</v>
      </c>
      <c r="K942" s="14" t="s">
        <v>3458</v>
      </c>
      <c r="L942" s="46" t="s">
        <v>3471</v>
      </c>
      <c r="M942" s="14" t="s">
        <v>12072</v>
      </c>
      <c r="N942" s="14" t="s">
        <v>3833</v>
      </c>
      <c r="O942" s="14" t="s">
        <v>3486</v>
      </c>
      <c r="P942" s="14" t="s">
        <v>12071</v>
      </c>
      <c r="Q942" s="44" t="s">
        <v>8224</v>
      </c>
      <c r="R942" s="44" t="s">
        <v>8203</v>
      </c>
      <c r="S942" s="14">
        <v>8</v>
      </c>
      <c r="T942" s="5">
        <v>36540</v>
      </c>
      <c r="U942" s="5">
        <f t="shared" si="42"/>
        <v>292320</v>
      </c>
      <c r="V942" s="47">
        <f t="shared" si="43"/>
        <v>327398.40000000002</v>
      </c>
      <c r="W942" s="48"/>
      <c r="X942" s="49">
        <v>2017</v>
      </c>
      <c r="Y942" s="50" t="s">
        <v>4944</v>
      </c>
      <c r="Z942" s="51">
        <f t="shared" si="44"/>
        <v>812</v>
      </c>
      <c r="AA942" s="16">
        <f t="shared" si="44"/>
        <v>909.44</v>
      </c>
    </row>
    <row r="943" spans="2:27" ht="20.25" x14ac:dyDescent="0.3">
      <c r="B943" s="43" t="s">
        <v>1006</v>
      </c>
      <c r="C943" s="14" t="s">
        <v>4521</v>
      </c>
      <c r="D943" s="14" t="s">
        <v>4524</v>
      </c>
      <c r="E943" s="14" t="s">
        <v>4433</v>
      </c>
      <c r="F943" s="14" t="s">
        <v>7573</v>
      </c>
      <c r="G943" s="14" t="s">
        <v>6445</v>
      </c>
      <c r="H943" s="44" t="s">
        <v>3466</v>
      </c>
      <c r="I943" s="45">
        <v>0</v>
      </c>
      <c r="J943" s="14">
        <v>150000000</v>
      </c>
      <c r="K943" s="14" t="s">
        <v>3458</v>
      </c>
      <c r="L943" s="46" t="s">
        <v>3471</v>
      </c>
      <c r="M943" s="14" t="s">
        <v>12072</v>
      </c>
      <c r="N943" s="14" t="s">
        <v>3833</v>
      </c>
      <c r="O943" s="14" t="s">
        <v>3486</v>
      </c>
      <c r="P943" s="14" t="s">
        <v>12071</v>
      </c>
      <c r="Q943" s="44" t="s">
        <v>8224</v>
      </c>
      <c r="R943" s="44" t="s">
        <v>8203</v>
      </c>
      <c r="S943" s="14">
        <v>6</v>
      </c>
      <c r="T943" s="5">
        <v>51185</v>
      </c>
      <c r="U943" s="5">
        <f t="shared" si="42"/>
        <v>307110</v>
      </c>
      <c r="V943" s="47">
        <f t="shared" si="43"/>
        <v>343963.2</v>
      </c>
      <c r="W943" s="48"/>
      <c r="X943" s="49">
        <v>2017</v>
      </c>
      <c r="Y943" s="50" t="s">
        <v>4944</v>
      </c>
      <c r="Z943" s="51">
        <f t="shared" si="44"/>
        <v>853.08333333333337</v>
      </c>
      <c r="AA943" s="16">
        <f t="shared" si="44"/>
        <v>955.45333333333338</v>
      </c>
    </row>
    <row r="944" spans="2:27" ht="20.25" x14ac:dyDescent="0.3">
      <c r="B944" s="43" t="s">
        <v>1007</v>
      </c>
      <c r="C944" s="14" t="s">
        <v>4521</v>
      </c>
      <c r="D944" s="14" t="s">
        <v>4625</v>
      </c>
      <c r="E944" s="14" t="s">
        <v>4436</v>
      </c>
      <c r="F944" s="14" t="s">
        <v>7710</v>
      </c>
      <c r="G944" s="14" t="s">
        <v>6446</v>
      </c>
      <c r="H944" s="44" t="s">
        <v>3466</v>
      </c>
      <c r="I944" s="45">
        <v>0</v>
      </c>
      <c r="J944" s="14">
        <v>150000000</v>
      </c>
      <c r="K944" s="14" t="s">
        <v>3458</v>
      </c>
      <c r="L944" s="46" t="s">
        <v>3471</v>
      </c>
      <c r="M944" s="14" t="s">
        <v>12072</v>
      </c>
      <c r="N944" s="14" t="s">
        <v>3833</v>
      </c>
      <c r="O944" s="14" t="s">
        <v>3486</v>
      </c>
      <c r="P944" s="14" t="s">
        <v>12071</v>
      </c>
      <c r="Q944" s="44" t="s">
        <v>8224</v>
      </c>
      <c r="R944" s="44" t="s">
        <v>8203</v>
      </c>
      <c r="S944" s="14">
        <v>50</v>
      </c>
      <c r="T944" s="5">
        <v>25</v>
      </c>
      <c r="U944" s="5">
        <f t="shared" si="42"/>
        <v>1250</v>
      </c>
      <c r="V944" s="47">
        <f t="shared" si="43"/>
        <v>1400.0000000000002</v>
      </c>
      <c r="W944" s="48"/>
      <c r="X944" s="49">
        <v>2017</v>
      </c>
      <c r="Y944" s="50" t="s">
        <v>4944</v>
      </c>
      <c r="Z944" s="51">
        <f t="shared" si="44"/>
        <v>3.4722222222222223</v>
      </c>
      <c r="AA944" s="16">
        <f t="shared" si="44"/>
        <v>3.8888888888888897</v>
      </c>
    </row>
    <row r="945" spans="2:27" ht="20.25" x14ac:dyDescent="0.3">
      <c r="B945" s="43" t="s">
        <v>1008</v>
      </c>
      <c r="C945" s="14" t="s">
        <v>4521</v>
      </c>
      <c r="D945" s="14" t="s">
        <v>4625</v>
      </c>
      <c r="E945" s="14" t="s">
        <v>4436</v>
      </c>
      <c r="F945" s="14" t="s">
        <v>7710</v>
      </c>
      <c r="G945" s="14" t="s">
        <v>6447</v>
      </c>
      <c r="H945" s="44" t="s">
        <v>3466</v>
      </c>
      <c r="I945" s="45">
        <v>0</v>
      </c>
      <c r="J945" s="14">
        <v>150000000</v>
      </c>
      <c r="K945" s="14" t="s">
        <v>3458</v>
      </c>
      <c r="L945" s="46" t="s">
        <v>3471</v>
      </c>
      <c r="M945" s="14" t="s">
        <v>12072</v>
      </c>
      <c r="N945" s="14" t="s">
        <v>3833</v>
      </c>
      <c r="O945" s="14" t="s">
        <v>3486</v>
      </c>
      <c r="P945" s="14" t="s">
        <v>12071</v>
      </c>
      <c r="Q945" s="44" t="s">
        <v>8224</v>
      </c>
      <c r="R945" s="44" t="s">
        <v>8203</v>
      </c>
      <c r="S945" s="14">
        <v>50</v>
      </c>
      <c r="T945" s="5">
        <v>25</v>
      </c>
      <c r="U945" s="5">
        <f t="shared" si="42"/>
        <v>1250</v>
      </c>
      <c r="V945" s="47">
        <f t="shared" si="43"/>
        <v>1400.0000000000002</v>
      </c>
      <c r="W945" s="48"/>
      <c r="X945" s="49">
        <v>2017</v>
      </c>
      <c r="Y945" s="50" t="s">
        <v>4944</v>
      </c>
      <c r="Z945" s="51">
        <f t="shared" si="44"/>
        <v>3.4722222222222223</v>
      </c>
      <c r="AA945" s="16">
        <f t="shared" si="44"/>
        <v>3.8888888888888897</v>
      </c>
    </row>
    <row r="946" spans="2:27" ht="20.25" x14ac:dyDescent="0.3">
      <c r="B946" s="43" t="s">
        <v>1009</v>
      </c>
      <c r="C946" s="14" t="s">
        <v>4521</v>
      </c>
      <c r="D946" s="14" t="s">
        <v>4546</v>
      </c>
      <c r="E946" s="14" t="s">
        <v>7605</v>
      </c>
      <c r="F946" s="14" t="s">
        <v>7606</v>
      </c>
      <c r="G946" s="14" t="s">
        <v>6284</v>
      </c>
      <c r="H946" s="44" t="s">
        <v>3466</v>
      </c>
      <c r="I946" s="45">
        <v>0</v>
      </c>
      <c r="J946" s="14">
        <v>150000000</v>
      </c>
      <c r="K946" s="14" t="s">
        <v>3458</v>
      </c>
      <c r="L946" s="46" t="s">
        <v>3471</v>
      </c>
      <c r="M946" s="14" t="s">
        <v>12072</v>
      </c>
      <c r="N946" s="14" t="s">
        <v>3833</v>
      </c>
      <c r="O946" s="14" t="s">
        <v>3486</v>
      </c>
      <c r="P946" s="14" t="s">
        <v>12071</v>
      </c>
      <c r="Q946" s="44" t="s">
        <v>8224</v>
      </c>
      <c r="R946" s="44" t="s">
        <v>8203</v>
      </c>
      <c r="S946" s="14">
        <v>40</v>
      </c>
      <c r="T946" s="5">
        <v>1882</v>
      </c>
      <c r="U946" s="5">
        <f t="shared" si="42"/>
        <v>75280</v>
      </c>
      <c r="V946" s="47">
        <f t="shared" si="43"/>
        <v>84313.600000000006</v>
      </c>
      <c r="W946" s="48"/>
      <c r="X946" s="49">
        <v>2017</v>
      </c>
      <c r="Y946" s="50" t="s">
        <v>4944</v>
      </c>
      <c r="Z946" s="51">
        <f t="shared" si="44"/>
        <v>209.11111111111111</v>
      </c>
      <c r="AA946" s="16">
        <f t="shared" si="44"/>
        <v>234.20444444444445</v>
      </c>
    </row>
    <row r="947" spans="2:27" ht="20.25" x14ac:dyDescent="0.3">
      <c r="B947" s="43" t="s">
        <v>1010</v>
      </c>
      <c r="C947" s="14" t="s">
        <v>4521</v>
      </c>
      <c r="D947" s="14" t="s">
        <v>4546</v>
      </c>
      <c r="E947" s="14" t="s">
        <v>7605</v>
      </c>
      <c r="F947" s="14" t="s">
        <v>7606</v>
      </c>
      <c r="G947" s="14" t="s">
        <v>6285</v>
      </c>
      <c r="H947" s="44" t="s">
        <v>3466</v>
      </c>
      <c r="I947" s="45">
        <v>0</v>
      </c>
      <c r="J947" s="14">
        <v>150000000</v>
      </c>
      <c r="K947" s="14" t="s">
        <v>3458</v>
      </c>
      <c r="L947" s="46" t="s">
        <v>3471</v>
      </c>
      <c r="M947" s="14" t="s">
        <v>12072</v>
      </c>
      <c r="N947" s="14" t="s">
        <v>3833</v>
      </c>
      <c r="O947" s="14" t="s">
        <v>3486</v>
      </c>
      <c r="P947" s="14" t="s">
        <v>12071</v>
      </c>
      <c r="Q947" s="44" t="s">
        <v>8224</v>
      </c>
      <c r="R947" s="44" t="s">
        <v>8203</v>
      </c>
      <c r="S947" s="14">
        <v>40</v>
      </c>
      <c r="T947" s="5">
        <v>2012</v>
      </c>
      <c r="U947" s="5">
        <f t="shared" si="42"/>
        <v>80480</v>
      </c>
      <c r="V947" s="47">
        <f t="shared" si="43"/>
        <v>90137.600000000006</v>
      </c>
      <c r="W947" s="48"/>
      <c r="X947" s="49">
        <v>2017</v>
      </c>
      <c r="Y947" s="50" t="s">
        <v>4944</v>
      </c>
      <c r="Z947" s="51">
        <f t="shared" si="44"/>
        <v>223.55555555555554</v>
      </c>
      <c r="AA947" s="16">
        <f t="shared" si="44"/>
        <v>250.38222222222223</v>
      </c>
    </row>
    <row r="948" spans="2:27" ht="20.25" x14ac:dyDescent="0.3">
      <c r="B948" s="43" t="s">
        <v>1011</v>
      </c>
      <c r="C948" s="14" t="s">
        <v>4521</v>
      </c>
      <c r="D948" s="14" t="s">
        <v>4533</v>
      </c>
      <c r="E948" s="14" t="s">
        <v>7586</v>
      </c>
      <c r="F948" s="14" t="s">
        <v>7587</v>
      </c>
      <c r="G948" s="14" t="s">
        <v>6448</v>
      </c>
      <c r="H948" s="44" t="s">
        <v>3466</v>
      </c>
      <c r="I948" s="45">
        <v>0</v>
      </c>
      <c r="J948" s="14">
        <v>150000000</v>
      </c>
      <c r="K948" s="14" t="s">
        <v>3458</v>
      </c>
      <c r="L948" s="46" t="s">
        <v>3471</v>
      </c>
      <c r="M948" s="14" t="s">
        <v>12072</v>
      </c>
      <c r="N948" s="14" t="s">
        <v>3833</v>
      </c>
      <c r="O948" s="14" t="s">
        <v>3486</v>
      </c>
      <c r="P948" s="14" t="s">
        <v>12071</v>
      </c>
      <c r="Q948" s="44" t="s">
        <v>8224</v>
      </c>
      <c r="R948" s="44" t="s">
        <v>8203</v>
      </c>
      <c r="S948" s="14">
        <v>20</v>
      </c>
      <c r="T948" s="5">
        <v>6100</v>
      </c>
      <c r="U948" s="5">
        <f t="shared" si="42"/>
        <v>122000</v>
      </c>
      <c r="V948" s="47">
        <f t="shared" si="43"/>
        <v>136640</v>
      </c>
      <c r="W948" s="48"/>
      <c r="X948" s="49">
        <v>2017</v>
      </c>
      <c r="Y948" s="50" t="s">
        <v>4944</v>
      </c>
      <c r="Z948" s="51">
        <f t="shared" si="44"/>
        <v>338.88888888888891</v>
      </c>
      <c r="AA948" s="16">
        <f t="shared" si="44"/>
        <v>379.55555555555554</v>
      </c>
    </row>
    <row r="949" spans="2:27" ht="20.25" x14ac:dyDescent="0.3">
      <c r="B949" s="43" t="s">
        <v>1012</v>
      </c>
      <c r="C949" s="14" t="s">
        <v>4521</v>
      </c>
      <c r="D949" s="14" t="s">
        <v>4665</v>
      </c>
      <c r="E949" s="14" t="s">
        <v>7761</v>
      </c>
      <c r="F949" s="14" t="s">
        <v>7762</v>
      </c>
      <c r="G949" s="14" t="s">
        <v>6449</v>
      </c>
      <c r="H949" s="44" t="s">
        <v>3466</v>
      </c>
      <c r="I949" s="45">
        <v>0</v>
      </c>
      <c r="J949" s="14">
        <v>150000000</v>
      </c>
      <c r="K949" s="14" t="s">
        <v>3458</v>
      </c>
      <c r="L949" s="46" t="s">
        <v>3471</v>
      </c>
      <c r="M949" s="14" t="s">
        <v>12072</v>
      </c>
      <c r="N949" s="14" t="s">
        <v>3833</v>
      </c>
      <c r="O949" s="14" t="s">
        <v>3486</v>
      </c>
      <c r="P949" s="14" t="s">
        <v>12071</v>
      </c>
      <c r="Q949" s="44" t="s">
        <v>8224</v>
      </c>
      <c r="R949" s="44" t="s">
        <v>8203</v>
      </c>
      <c r="S949" s="14">
        <v>30</v>
      </c>
      <c r="T949" s="5">
        <v>8200</v>
      </c>
      <c r="U949" s="5">
        <f t="shared" si="42"/>
        <v>246000</v>
      </c>
      <c r="V949" s="47">
        <f t="shared" si="43"/>
        <v>275520</v>
      </c>
      <c r="W949" s="48"/>
      <c r="X949" s="49">
        <v>2017</v>
      </c>
      <c r="Y949" s="50" t="s">
        <v>4944</v>
      </c>
      <c r="Z949" s="51">
        <f t="shared" si="44"/>
        <v>683.33333333333337</v>
      </c>
      <c r="AA949" s="16">
        <f t="shared" si="44"/>
        <v>765.33333333333337</v>
      </c>
    </row>
    <row r="950" spans="2:27" ht="20.25" x14ac:dyDescent="0.3">
      <c r="B950" s="43" t="s">
        <v>1013</v>
      </c>
      <c r="C950" s="14" t="s">
        <v>4521</v>
      </c>
      <c r="D950" s="14" t="s">
        <v>4666</v>
      </c>
      <c r="E950" s="14" t="s">
        <v>7641</v>
      </c>
      <c r="F950" s="14" t="s">
        <v>7763</v>
      </c>
      <c r="G950" s="14" t="s">
        <v>6450</v>
      </c>
      <c r="H950" s="44" t="s">
        <v>3466</v>
      </c>
      <c r="I950" s="45">
        <v>0</v>
      </c>
      <c r="J950" s="14">
        <v>150000000</v>
      </c>
      <c r="K950" s="14" t="s">
        <v>3458</v>
      </c>
      <c r="L950" s="46" t="s">
        <v>3471</v>
      </c>
      <c r="M950" s="14" t="s">
        <v>12072</v>
      </c>
      <c r="N950" s="14" t="s">
        <v>3833</v>
      </c>
      <c r="O950" s="14" t="s">
        <v>3486</v>
      </c>
      <c r="P950" s="14" t="s">
        <v>12071</v>
      </c>
      <c r="Q950" s="44" t="s">
        <v>8224</v>
      </c>
      <c r="R950" s="44" t="s">
        <v>8203</v>
      </c>
      <c r="S950" s="14">
        <v>6</v>
      </c>
      <c r="T950" s="5">
        <v>27100</v>
      </c>
      <c r="U950" s="5">
        <f t="shared" si="42"/>
        <v>162600</v>
      </c>
      <c r="V950" s="47">
        <f t="shared" si="43"/>
        <v>182112.00000000003</v>
      </c>
      <c r="W950" s="48"/>
      <c r="X950" s="49">
        <v>2017</v>
      </c>
      <c r="Y950" s="50" t="s">
        <v>4944</v>
      </c>
      <c r="Z950" s="51">
        <f t="shared" si="44"/>
        <v>451.66666666666669</v>
      </c>
      <c r="AA950" s="16">
        <f t="shared" si="44"/>
        <v>505.86666666666673</v>
      </c>
    </row>
    <row r="951" spans="2:27" ht="20.25" x14ac:dyDescent="0.3">
      <c r="B951" s="43" t="s">
        <v>1014</v>
      </c>
      <c r="C951" s="14" t="s">
        <v>4521</v>
      </c>
      <c r="D951" s="14" t="s">
        <v>4666</v>
      </c>
      <c r="E951" s="14" t="s">
        <v>7641</v>
      </c>
      <c r="F951" s="14" t="s">
        <v>7763</v>
      </c>
      <c r="G951" s="14" t="s">
        <v>6451</v>
      </c>
      <c r="H951" s="44" t="s">
        <v>3466</v>
      </c>
      <c r="I951" s="45">
        <v>0</v>
      </c>
      <c r="J951" s="14">
        <v>150000000</v>
      </c>
      <c r="K951" s="14" t="s">
        <v>3458</v>
      </c>
      <c r="L951" s="46" t="s">
        <v>3471</v>
      </c>
      <c r="M951" s="14" t="s">
        <v>12072</v>
      </c>
      <c r="N951" s="14" t="s">
        <v>3833</v>
      </c>
      <c r="O951" s="14" t="s">
        <v>3486</v>
      </c>
      <c r="P951" s="14" t="s">
        <v>12071</v>
      </c>
      <c r="Q951" s="44" t="s">
        <v>8224</v>
      </c>
      <c r="R951" s="44" t="s">
        <v>8203</v>
      </c>
      <c r="S951" s="14">
        <v>6</v>
      </c>
      <c r="T951" s="5">
        <v>33420</v>
      </c>
      <c r="U951" s="5">
        <f t="shared" si="42"/>
        <v>200520</v>
      </c>
      <c r="V951" s="47">
        <f t="shared" si="43"/>
        <v>224582.40000000002</v>
      </c>
      <c r="W951" s="48"/>
      <c r="X951" s="49">
        <v>2017</v>
      </c>
      <c r="Y951" s="50" t="s">
        <v>4944</v>
      </c>
      <c r="Z951" s="51">
        <f t="shared" si="44"/>
        <v>557</v>
      </c>
      <c r="AA951" s="16">
        <f t="shared" si="44"/>
        <v>623.84</v>
      </c>
    </row>
    <row r="952" spans="2:27" ht="20.25" x14ac:dyDescent="0.3">
      <c r="B952" s="43" t="s">
        <v>1015</v>
      </c>
      <c r="C952" s="14" t="s">
        <v>4521</v>
      </c>
      <c r="D952" s="14" t="s">
        <v>4666</v>
      </c>
      <c r="E952" s="14" t="s">
        <v>7641</v>
      </c>
      <c r="F952" s="14" t="s">
        <v>7763</v>
      </c>
      <c r="G952" s="14" t="s">
        <v>6452</v>
      </c>
      <c r="H952" s="44" t="s">
        <v>3466</v>
      </c>
      <c r="I952" s="45">
        <v>0</v>
      </c>
      <c r="J952" s="14">
        <v>150000000</v>
      </c>
      <c r="K952" s="14" t="s">
        <v>3458</v>
      </c>
      <c r="L952" s="46" t="s">
        <v>3471</v>
      </c>
      <c r="M952" s="14" t="s">
        <v>12072</v>
      </c>
      <c r="N952" s="14" t="s">
        <v>3833</v>
      </c>
      <c r="O952" s="14" t="s">
        <v>3486</v>
      </c>
      <c r="P952" s="14" t="s">
        <v>12071</v>
      </c>
      <c r="Q952" s="44" t="s">
        <v>8224</v>
      </c>
      <c r="R952" s="44" t="s">
        <v>8203</v>
      </c>
      <c r="S952" s="14">
        <v>6</v>
      </c>
      <c r="T952" s="5">
        <v>28850</v>
      </c>
      <c r="U952" s="5">
        <f t="shared" si="42"/>
        <v>173100</v>
      </c>
      <c r="V952" s="47">
        <f t="shared" si="43"/>
        <v>193872.00000000003</v>
      </c>
      <c r="W952" s="48"/>
      <c r="X952" s="49">
        <v>2017</v>
      </c>
      <c r="Y952" s="50" t="s">
        <v>4944</v>
      </c>
      <c r="Z952" s="51">
        <f t="shared" si="44"/>
        <v>480.83333333333331</v>
      </c>
      <c r="AA952" s="16">
        <f t="shared" si="44"/>
        <v>538.53333333333342</v>
      </c>
    </row>
    <row r="953" spans="2:27" ht="20.25" x14ac:dyDescent="0.3">
      <c r="B953" s="43" t="s">
        <v>1016</v>
      </c>
      <c r="C953" s="14" t="s">
        <v>4521</v>
      </c>
      <c r="D953" s="14" t="s">
        <v>4666</v>
      </c>
      <c r="E953" s="14" t="s">
        <v>7641</v>
      </c>
      <c r="F953" s="14" t="s">
        <v>7763</v>
      </c>
      <c r="G953" s="14" t="s">
        <v>6453</v>
      </c>
      <c r="H953" s="44" t="s">
        <v>3466</v>
      </c>
      <c r="I953" s="45">
        <v>0</v>
      </c>
      <c r="J953" s="14">
        <v>150000000</v>
      </c>
      <c r="K953" s="14" t="s">
        <v>3458</v>
      </c>
      <c r="L953" s="46" t="s">
        <v>3471</v>
      </c>
      <c r="M953" s="14" t="s">
        <v>12072</v>
      </c>
      <c r="N953" s="14" t="s">
        <v>3833</v>
      </c>
      <c r="O953" s="14" t="s">
        <v>3486</v>
      </c>
      <c r="P953" s="14" t="s">
        <v>12071</v>
      </c>
      <c r="Q953" s="44" t="s">
        <v>8224</v>
      </c>
      <c r="R953" s="44" t="s">
        <v>8203</v>
      </c>
      <c r="S953" s="14">
        <v>6</v>
      </c>
      <c r="T953" s="5">
        <v>47500</v>
      </c>
      <c r="U953" s="5">
        <f t="shared" si="42"/>
        <v>285000</v>
      </c>
      <c r="V953" s="47">
        <f t="shared" si="43"/>
        <v>319200.00000000006</v>
      </c>
      <c r="W953" s="48"/>
      <c r="X953" s="49">
        <v>2017</v>
      </c>
      <c r="Y953" s="50" t="s">
        <v>4944</v>
      </c>
      <c r="Z953" s="51">
        <f t="shared" si="44"/>
        <v>791.66666666666663</v>
      </c>
      <c r="AA953" s="16">
        <f t="shared" si="44"/>
        <v>886.66666666666686</v>
      </c>
    </row>
    <row r="954" spans="2:27" ht="20.25" x14ac:dyDescent="0.3">
      <c r="B954" s="43" t="s">
        <v>1017</v>
      </c>
      <c r="C954" s="14" t="s">
        <v>4521</v>
      </c>
      <c r="D954" s="14" t="s">
        <v>4666</v>
      </c>
      <c r="E954" s="14" t="s">
        <v>7641</v>
      </c>
      <c r="F954" s="14" t="s">
        <v>7763</v>
      </c>
      <c r="G954" s="14" t="s">
        <v>6454</v>
      </c>
      <c r="H954" s="44" t="s">
        <v>3466</v>
      </c>
      <c r="I954" s="45">
        <v>0</v>
      </c>
      <c r="J954" s="14">
        <v>150000000</v>
      </c>
      <c r="K954" s="14" t="s">
        <v>3458</v>
      </c>
      <c r="L954" s="46" t="s">
        <v>3471</v>
      </c>
      <c r="M954" s="14" t="s">
        <v>12072</v>
      </c>
      <c r="N954" s="14" t="s">
        <v>3833</v>
      </c>
      <c r="O954" s="14" t="s">
        <v>3486</v>
      </c>
      <c r="P954" s="14" t="s">
        <v>12071</v>
      </c>
      <c r="Q954" s="44" t="s">
        <v>8224</v>
      </c>
      <c r="R954" s="44" t="s">
        <v>8203</v>
      </c>
      <c r="S954" s="14">
        <v>6</v>
      </c>
      <c r="T954" s="5">
        <v>36840</v>
      </c>
      <c r="U954" s="5">
        <f t="shared" si="42"/>
        <v>221040</v>
      </c>
      <c r="V954" s="47">
        <f t="shared" si="43"/>
        <v>247564.80000000002</v>
      </c>
      <c r="W954" s="48"/>
      <c r="X954" s="49">
        <v>2017</v>
      </c>
      <c r="Y954" s="50" t="s">
        <v>4944</v>
      </c>
      <c r="Z954" s="51">
        <f t="shared" si="44"/>
        <v>614</v>
      </c>
      <c r="AA954" s="16">
        <f t="shared" si="44"/>
        <v>687.68000000000006</v>
      </c>
    </row>
    <row r="955" spans="2:27" ht="20.25" x14ac:dyDescent="0.3">
      <c r="B955" s="43" t="s">
        <v>1018</v>
      </c>
      <c r="C955" s="14" t="s">
        <v>4521</v>
      </c>
      <c r="D955" s="14" t="s">
        <v>4666</v>
      </c>
      <c r="E955" s="14" t="s">
        <v>7641</v>
      </c>
      <c r="F955" s="14" t="s">
        <v>7763</v>
      </c>
      <c r="G955" s="14" t="s">
        <v>6455</v>
      </c>
      <c r="H955" s="44" t="s">
        <v>3466</v>
      </c>
      <c r="I955" s="45">
        <v>0</v>
      </c>
      <c r="J955" s="14">
        <v>150000000</v>
      </c>
      <c r="K955" s="14" t="s">
        <v>3458</v>
      </c>
      <c r="L955" s="46" t="s">
        <v>3471</v>
      </c>
      <c r="M955" s="14" t="s">
        <v>12072</v>
      </c>
      <c r="N955" s="14" t="s">
        <v>3833</v>
      </c>
      <c r="O955" s="14" t="s">
        <v>3486</v>
      </c>
      <c r="P955" s="14" t="s">
        <v>12071</v>
      </c>
      <c r="Q955" s="44" t="s">
        <v>8224</v>
      </c>
      <c r="R955" s="44" t="s">
        <v>8203</v>
      </c>
      <c r="S955" s="14">
        <v>4</v>
      </c>
      <c r="T955" s="5">
        <v>27010</v>
      </c>
      <c r="U955" s="5">
        <f t="shared" si="42"/>
        <v>108040</v>
      </c>
      <c r="V955" s="47">
        <f t="shared" si="43"/>
        <v>121004.80000000002</v>
      </c>
      <c r="W955" s="48"/>
      <c r="X955" s="49">
        <v>2017</v>
      </c>
      <c r="Y955" s="50" t="s">
        <v>4944</v>
      </c>
      <c r="Z955" s="51">
        <f t="shared" si="44"/>
        <v>300.11111111111109</v>
      </c>
      <c r="AA955" s="16">
        <f t="shared" si="44"/>
        <v>336.12444444444452</v>
      </c>
    </row>
    <row r="956" spans="2:27" ht="20.25" x14ac:dyDescent="0.3">
      <c r="B956" s="43" t="s">
        <v>1019</v>
      </c>
      <c r="C956" s="14" t="s">
        <v>4521</v>
      </c>
      <c r="D956" s="14" t="s">
        <v>4535</v>
      </c>
      <c r="E956" s="14" t="s">
        <v>7589</v>
      </c>
      <c r="F956" s="14" t="s">
        <v>7590</v>
      </c>
      <c r="G956" s="14" t="s">
        <v>6456</v>
      </c>
      <c r="H956" s="44" t="s">
        <v>3466</v>
      </c>
      <c r="I956" s="45">
        <v>0</v>
      </c>
      <c r="J956" s="14">
        <v>150000000</v>
      </c>
      <c r="K956" s="14" t="s">
        <v>3458</v>
      </c>
      <c r="L956" s="46" t="s">
        <v>3471</v>
      </c>
      <c r="M956" s="14" t="s">
        <v>12072</v>
      </c>
      <c r="N956" s="14" t="s">
        <v>3833</v>
      </c>
      <c r="O956" s="14" t="s">
        <v>3486</v>
      </c>
      <c r="P956" s="14" t="s">
        <v>12071</v>
      </c>
      <c r="Q956" s="44" t="s">
        <v>8224</v>
      </c>
      <c r="R956" s="44" t="s">
        <v>8203</v>
      </c>
      <c r="S956" s="14">
        <v>4</v>
      </c>
      <c r="T956" s="5">
        <v>28120</v>
      </c>
      <c r="U956" s="5">
        <f t="shared" si="42"/>
        <v>112480</v>
      </c>
      <c r="V956" s="47">
        <f t="shared" si="43"/>
        <v>125977.60000000001</v>
      </c>
      <c r="W956" s="48"/>
      <c r="X956" s="49">
        <v>2017</v>
      </c>
      <c r="Y956" s="50" t="s">
        <v>4944</v>
      </c>
      <c r="Z956" s="51">
        <f t="shared" si="44"/>
        <v>312.44444444444446</v>
      </c>
      <c r="AA956" s="16">
        <f t="shared" si="44"/>
        <v>349.9377777777778</v>
      </c>
    </row>
    <row r="957" spans="2:27" ht="20.25" x14ac:dyDescent="0.3">
      <c r="B957" s="43" t="s">
        <v>1020</v>
      </c>
      <c r="C957" s="14" t="s">
        <v>4521</v>
      </c>
      <c r="D957" s="14" t="s">
        <v>5519</v>
      </c>
      <c r="E957" s="14" t="s">
        <v>7589</v>
      </c>
      <c r="F957" s="14" t="s">
        <v>7635</v>
      </c>
      <c r="G957" s="14" t="s">
        <v>6457</v>
      </c>
      <c r="H957" s="44" t="s">
        <v>3466</v>
      </c>
      <c r="I957" s="45">
        <v>0</v>
      </c>
      <c r="J957" s="14">
        <v>150000000</v>
      </c>
      <c r="K957" s="14" t="s">
        <v>3458</v>
      </c>
      <c r="L957" s="46" t="s">
        <v>3471</v>
      </c>
      <c r="M957" s="14" t="s">
        <v>12072</v>
      </c>
      <c r="N957" s="14" t="s">
        <v>3833</v>
      </c>
      <c r="O957" s="14" t="s">
        <v>3486</v>
      </c>
      <c r="P957" s="14" t="s">
        <v>12071</v>
      </c>
      <c r="Q957" s="44" t="s">
        <v>8224</v>
      </c>
      <c r="R957" s="44" t="s">
        <v>8203</v>
      </c>
      <c r="S957" s="14">
        <v>4</v>
      </c>
      <c r="T957" s="5">
        <v>34040</v>
      </c>
      <c r="U957" s="5">
        <f t="shared" si="42"/>
        <v>136160</v>
      </c>
      <c r="V957" s="47">
        <f t="shared" si="43"/>
        <v>152499.20000000001</v>
      </c>
      <c r="W957" s="48"/>
      <c r="X957" s="49">
        <v>2017</v>
      </c>
      <c r="Y957" s="50" t="s">
        <v>4944</v>
      </c>
      <c r="Z957" s="51">
        <f t="shared" si="44"/>
        <v>378.22222222222223</v>
      </c>
      <c r="AA957" s="16">
        <f t="shared" si="44"/>
        <v>423.60888888888894</v>
      </c>
    </row>
    <row r="958" spans="2:27" ht="20.25" x14ac:dyDescent="0.3">
      <c r="B958" s="43" t="s">
        <v>1021</v>
      </c>
      <c r="C958" s="14" t="s">
        <v>4521</v>
      </c>
      <c r="D958" s="14" t="s">
        <v>5519</v>
      </c>
      <c r="E958" s="14" t="s">
        <v>7589</v>
      </c>
      <c r="F958" s="14" t="s">
        <v>7635</v>
      </c>
      <c r="G958" s="14" t="s">
        <v>6458</v>
      </c>
      <c r="H958" s="44" t="s">
        <v>3466</v>
      </c>
      <c r="I958" s="45">
        <v>0</v>
      </c>
      <c r="J958" s="14">
        <v>150000000</v>
      </c>
      <c r="K958" s="14" t="s">
        <v>3458</v>
      </c>
      <c r="L958" s="46" t="s">
        <v>3471</v>
      </c>
      <c r="M958" s="14" t="s">
        <v>12072</v>
      </c>
      <c r="N958" s="14" t="s">
        <v>3833</v>
      </c>
      <c r="O958" s="14" t="s">
        <v>3486</v>
      </c>
      <c r="P958" s="14" t="s">
        <v>12071</v>
      </c>
      <c r="Q958" s="44" t="s">
        <v>8224</v>
      </c>
      <c r="R958" s="44" t="s">
        <v>8203</v>
      </c>
      <c r="S958" s="14">
        <v>6</v>
      </c>
      <c r="T958" s="5">
        <v>9187.0999999999985</v>
      </c>
      <c r="U958" s="5">
        <f t="shared" si="42"/>
        <v>55122.599999999991</v>
      </c>
      <c r="V958" s="47">
        <f t="shared" si="43"/>
        <v>61737.311999999998</v>
      </c>
      <c r="W958" s="48"/>
      <c r="X958" s="49">
        <v>2017</v>
      </c>
      <c r="Y958" s="50" t="s">
        <v>4944</v>
      </c>
      <c r="Z958" s="51">
        <f t="shared" si="44"/>
        <v>153.11833333333331</v>
      </c>
      <c r="AA958" s="16">
        <f t="shared" si="44"/>
        <v>171.49253333333334</v>
      </c>
    </row>
    <row r="959" spans="2:27" ht="20.25" x14ac:dyDescent="0.3">
      <c r="B959" s="43" t="s">
        <v>1022</v>
      </c>
      <c r="C959" s="14" t="s">
        <v>4521</v>
      </c>
      <c r="D959" s="14" t="s">
        <v>5519</v>
      </c>
      <c r="E959" s="14" t="s">
        <v>7589</v>
      </c>
      <c r="F959" s="14" t="s">
        <v>7635</v>
      </c>
      <c r="G959" s="14" t="s">
        <v>6459</v>
      </c>
      <c r="H959" s="44" t="s">
        <v>3466</v>
      </c>
      <c r="I959" s="45">
        <v>0</v>
      </c>
      <c r="J959" s="14">
        <v>150000000</v>
      </c>
      <c r="K959" s="14" t="s">
        <v>3458</v>
      </c>
      <c r="L959" s="46" t="s">
        <v>3471</v>
      </c>
      <c r="M959" s="14" t="s">
        <v>12072</v>
      </c>
      <c r="N959" s="14" t="s">
        <v>3833</v>
      </c>
      <c r="O959" s="14" t="s">
        <v>3486</v>
      </c>
      <c r="P959" s="14" t="s">
        <v>12071</v>
      </c>
      <c r="Q959" s="44" t="s">
        <v>8224</v>
      </c>
      <c r="R959" s="44" t="s">
        <v>8203</v>
      </c>
      <c r="S959" s="14">
        <v>6</v>
      </c>
      <c r="T959" s="5">
        <v>10685.6</v>
      </c>
      <c r="U959" s="5">
        <f t="shared" si="42"/>
        <v>64113.600000000006</v>
      </c>
      <c r="V959" s="47">
        <f t="shared" si="43"/>
        <v>71807.232000000018</v>
      </c>
      <c r="W959" s="48"/>
      <c r="X959" s="49">
        <v>2017</v>
      </c>
      <c r="Y959" s="50" t="s">
        <v>4944</v>
      </c>
      <c r="Z959" s="51">
        <f t="shared" si="44"/>
        <v>178.09333333333336</v>
      </c>
      <c r="AA959" s="16">
        <f t="shared" si="44"/>
        <v>199.46453333333338</v>
      </c>
    </row>
    <row r="960" spans="2:27" ht="20.25" x14ac:dyDescent="0.3">
      <c r="B960" s="43" t="s">
        <v>1023</v>
      </c>
      <c r="C960" s="14" t="s">
        <v>4521</v>
      </c>
      <c r="D960" s="14" t="s">
        <v>4535</v>
      </c>
      <c r="E960" s="14" t="s">
        <v>7589</v>
      </c>
      <c r="F960" s="14" t="s">
        <v>7590</v>
      </c>
      <c r="G960" s="14" t="s">
        <v>6460</v>
      </c>
      <c r="H960" s="44" t="s">
        <v>3466</v>
      </c>
      <c r="I960" s="45">
        <v>0</v>
      </c>
      <c r="J960" s="14">
        <v>150000000</v>
      </c>
      <c r="K960" s="14" t="s">
        <v>3458</v>
      </c>
      <c r="L960" s="46" t="s">
        <v>3471</v>
      </c>
      <c r="M960" s="14" t="s">
        <v>12072</v>
      </c>
      <c r="N960" s="14" t="s">
        <v>3833</v>
      </c>
      <c r="O960" s="14" t="s">
        <v>3486</v>
      </c>
      <c r="P960" s="14" t="s">
        <v>12071</v>
      </c>
      <c r="Q960" s="44" t="s">
        <v>8224</v>
      </c>
      <c r="R960" s="44" t="s">
        <v>8203</v>
      </c>
      <c r="S960" s="14">
        <v>10</v>
      </c>
      <c r="T960" s="5">
        <v>27010</v>
      </c>
      <c r="U960" s="5">
        <f t="shared" ref="U960:U1023" si="45">S960*T960</f>
        <v>270100</v>
      </c>
      <c r="V960" s="47">
        <f t="shared" ref="V960:V1023" si="46">U960*1.12</f>
        <v>302512</v>
      </c>
      <c r="W960" s="48"/>
      <c r="X960" s="49">
        <v>2017</v>
      </c>
      <c r="Y960" s="50" t="s">
        <v>4944</v>
      </c>
      <c r="Z960" s="51">
        <f t="shared" ref="Z960:AA1023" si="47">U960/360</f>
        <v>750.27777777777783</v>
      </c>
      <c r="AA960" s="16">
        <f t="shared" si="47"/>
        <v>840.31111111111113</v>
      </c>
    </row>
    <row r="961" spans="2:27" ht="20.25" x14ac:dyDescent="0.3">
      <c r="B961" s="43" t="s">
        <v>7320</v>
      </c>
      <c r="C961" s="14" t="s">
        <v>4521</v>
      </c>
      <c r="D961" s="14" t="s">
        <v>5519</v>
      </c>
      <c r="E961" s="14" t="s">
        <v>7589</v>
      </c>
      <c r="F961" s="14" t="s">
        <v>7635</v>
      </c>
      <c r="G961" s="14" t="s">
        <v>6461</v>
      </c>
      <c r="H961" s="44" t="s">
        <v>3466</v>
      </c>
      <c r="I961" s="45">
        <v>0</v>
      </c>
      <c r="J961" s="14">
        <v>150000000</v>
      </c>
      <c r="K961" s="14" t="s">
        <v>3458</v>
      </c>
      <c r="L961" s="46" t="s">
        <v>3471</v>
      </c>
      <c r="M961" s="14" t="s">
        <v>12072</v>
      </c>
      <c r="N961" s="14" t="s">
        <v>3833</v>
      </c>
      <c r="O961" s="14" t="s">
        <v>3486</v>
      </c>
      <c r="P961" s="14" t="s">
        <v>12071</v>
      </c>
      <c r="Q961" s="44" t="s">
        <v>8224</v>
      </c>
      <c r="R961" s="44" t="s">
        <v>8203</v>
      </c>
      <c r="S961" s="14">
        <v>10</v>
      </c>
      <c r="T961" s="5">
        <v>21885.5</v>
      </c>
      <c r="U961" s="5">
        <f t="shared" si="45"/>
        <v>218855</v>
      </c>
      <c r="V961" s="47">
        <f t="shared" si="46"/>
        <v>245117.60000000003</v>
      </c>
      <c r="W961" s="48"/>
      <c r="X961" s="49">
        <v>2017</v>
      </c>
      <c r="Y961" s="50" t="s">
        <v>4944</v>
      </c>
      <c r="Z961" s="51">
        <f t="shared" si="47"/>
        <v>607.93055555555554</v>
      </c>
      <c r="AA961" s="16">
        <f t="shared" si="47"/>
        <v>680.88222222222237</v>
      </c>
    </row>
    <row r="962" spans="2:27" ht="20.25" x14ac:dyDescent="0.3">
      <c r="B962" s="43" t="s">
        <v>7321</v>
      </c>
      <c r="C962" s="14" t="s">
        <v>4521</v>
      </c>
      <c r="D962" s="14" t="s">
        <v>5519</v>
      </c>
      <c r="E962" s="14" t="s">
        <v>7589</v>
      </c>
      <c r="F962" s="14" t="s">
        <v>7635</v>
      </c>
      <c r="G962" s="14" t="s">
        <v>6462</v>
      </c>
      <c r="H962" s="44" t="s">
        <v>3466</v>
      </c>
      <c r="I962" s="45">
        <v>0</v>
      </c>
      <c r="J962" s="14">
        <v>150000000</v>
      </c>
      <c r="K962" s="14" t="s">
        <v>3458</v>
      </c>
      <c r="L962" s="46" t="s">
        <v>3471</v>
      </c>
      <c r="M962" s="14" t="s">
        <v>12072</v>
      </c>
      <c r="N962" s="14" t="s">
        <v>3833</v>
      </c>
      <c r="O962" s="14" t="s">
        <v>3486</v>
      </c>
      <c r="P962" s="14" t="s">
        <v>12071</v>
      </c>
      <c r="Q962" s="44" t="s">
        <v>8224</v>
      </c>
      <c r="R962" s="44" t="s">
        <v>8203</v>
      </c>
      <c r="S962" s="14">
        <v>10</v>
      </c>
      <c r="T962" s="5">
        <v>24697.5</v>
      </c>
      <c r="U962" s="5">
        <f t="shared" si="45"/>
        <v>246975</v>
      </c>
      <c r="V962" s="47">
        <f t="shared" si="46"/>
        <v>276612</v>
      </c>
      <c r="W962" s="48"/>
      <c r="X962" s="49">
        <v>2017</v>
      </c>
      <c r="Y962" s="50" t="s">
        <v>4944</v>
      </c>
      <c r="Z962" s="51">
        <f t="shared" si="47"/>
        <v>686.04166666666663</v>
      </c>
      <c r="AA962" s="16">
        <f t="shared" si="47"/>
        <v>768.36666666666667</v>
      </c>
    </row>
    <row r="963" spans="2:27" ht="20.25" x14ac:dyDescent="0.3">
      <c r="B963" s="43" t="s">
        <v>1024</v>
      </c>
      <c r="C963" s="14" t="s">
        <v>4521</v>
      </c>
      <c r="D963" s="14" t="s">
        <v>5519</v>
      </c>
      <c r="E963" s="14" t="s">
        <v>7589</v>
      </c>
      <c r="F963" s="14" t="s">
        <v>7635</v>
      </c>
      <c r="G963" s="14" t="s">
        <v>6463</v>
      </c>
      <c r="H963" s="44" t="s">
        <v>3466</v>
      </c>
      <c r="I963" s="45">
        <v>0</v>
      </c>
      <c r="J963" s="14">
        <v>150000000</v>
      </c>
      <c r="K963" s="14" t="s">
        <v>3458</v>
      </c>
      <c r="L963" s="46" t="s">
        <v>3471</v>
      </c>
      <c r="M963" s="14" t="s">
        <v>12072</v>
      </c>
      <c r="N963" s="14" t="s">
        <v>3833</v>
      </c>
      <c r="O963" s="14" t="s">
        <v>3486</v>
      </c>
      <c r="P963" s="14" t="s">
        <v>12071</v>
      </c>
      <c r="Q963" s="44" t="s">
        <v>8224</v>
      </c>
      <c r="R963" s="44" t="s">
        <v>8203</v>
      </c>
      <c r="S963" s="14">
        <v>15</v>
      </c>
      <c r="T963" s="5">
        <v>9187</v>
      </c>
      <c r="U963" s="5">
        <f t="shared" si="45"/>
        <v>137805</v>
      </c>
      <c r="V963" s="47">
        <f t="shared" si="46"/>
        <v>154341.6</v>
      </c>
      <c r="W963" s="48"/>
      <c r="X963" s="49">
        <v>2017</v>
      </c>
      <c r="Y963" s="50" t="s">
        <v>4944</v>
      </c>
      <c r="Z963" s="51">
        <f t="shared" si="47"/>
        <v>382.79166666666669</v>
      </c>
      <c r="AA963" s="16">
        <f t="shared" si="47"/>
        <v>428.72666666666669</v>
      </c>
    </row>
    <row r="964" spans="2:27" ht="20.25" x14ac:dyDescent="0.3">
      <c r="B964" s="43" t="s">
        <v>1025</v>
      </c>
      <c r="C964" s="14" t="s">
        <v>4521</v>
      </c>
      <c r="D964" s="14" t="s">
        <v>4666</v>
      </c>
      <c r="E964" s="14" t="s">
        <v>7641</v>
      </c>
      <c r="F964" s="14" t="s">
        <v>7763</v>
      </c>
      <c r="G964" s="14" t="s">
        <v>6464</v>
      </c>
      <c r="H964" s="44" t="s">
        <v>3466</v>
      </c>
      <c r="I964" s="45">
        <v>0</v>
      </c>
      <c r="J964" s="14">
        <v>150000000</v>
      </c>
      <c r="K964" s="14" t="s">
        <v>3458</v>
      </c>
      <c r="L964" s="46" t="s">
        <v>3471</v>
      </c>
      <c r="M964" s="14" t="s">
        <v>12072</v>
      </c>
      <c r="N964" s="14" t="s">
        <v>3833</v>
      </c>
      <c r="O964" s="14" t="s">
        <v>3486</v>
      </c>
      <c r="P964" s="14" t="s">
        <v>12071</v>
      </c>
      <c r="Q964" s="44" t="s">
        <v>8224</v>
      </c>
      <c r="R964" s="44" t="s">
        <v>8203</v>
      </c>
      <c r="S964" s="14">
        <v>20</v>
      </c>
      <c r="T964" s="5">
        <v>9187</v>
      </c>
      <c r="U964" s="5">
        <f t="shared" si="45"/>
        <v>183740</v>
      </c>
      <c r="V964" s="47">
        <f t="shared" si="46"/>
        <v>205788.80000000002</v>
      </c>
      <c r="W964" s="48"/>
      <c r="X964" s="49">
        <v>2017</v>
      </c>
      <c r="Y964" s="50" t="s">
        <v>4944</v>
      </c>
      <c r="Z964" s="51">
        <f t="shared" si="47"/>
        <v>510.38888888888891</v>
      </c>
      <c r="AA964" s="16">
        <f t="shared" si="47"/>
        <v>571.63555555555558</v>
      </c>
    </row>
    <row r="965" spans="2:27" ht="20.25" x14ac:dyDescent="0.3">
      <c r="B965" s="43" t="s">
        <v>1026</v>
      </c>
      <c r="C965" s="14" t="s">
        <v>4521</v>
      </c>
      <c r="D965" s="14" t="s">
        <v>4666</v>
      </c>
      <c r="E965" s="14" t="s">
        <v>7641</v>
      </c>
      <c r="F965" s="14" t="s">
        <v>7763</v>
      </c>
      <c r="G965" s="14" t="s">
        <v>6465</v>
      </c>
      <c r="H965" s="44" t="s">
        <v>3466</v>
      </c>
      <c r="I965" s="45">
        <v>0</v>
      </c>
      <c r="J965" s="14">
        <v>150000000</v>
      </c>
      <c r="K965" s="14" t="s">
        <v>3458</v>
      </c>
      <c r="L965" s="46" t="s">
        <v>3471</v>
      </c>
      <c r="M965" s="14" t="s">
        <v>12072</v>
      </c>
      <c r="N965" s="14" t="s">
        <v>3833</v>
      </c>
      <c r="O965" s="14" t="s">
        <v>3486</v>
      </c>
      <c r="P965" s="14" t="s">
        <v>12071</v>
      </c>
      <c r="Q965" s="44" t="s">
        <v>8224</v>
      </c>
      <c r="R965" s="44" t="s">
        <v>8203</v>
      </c>
      <c r="S965" s="14">
        <v>20</v>
      </c>
      <c r="T965" s="5">
        <v>9750</v>
      </c>
      <c r="U965" s="5">
        <f t="shared" si="45"/>
        <v>195000</v>
      </c>
      <c r="V965" s="47">
        <f t="shared" si="46"/>
        <v>218400.00000000003</v>
      </c>
      <c r="W965" s="48"/>
      <c r="X965" s="49">
        <v>2017</v>
      </c>
      <c r="Y965" s="50" t="s">
        <v>4944</v>
      </c>
      <c r="Z965" s="51">
        <f t="shared" si="47"/>
        <v>541.66666666666663</v>
      </c>
      <c r="AA965" s="16">
        <f t="shared" si="47"/>
        <v>606.66666666666674</v>
      </c>
    </row>
    <row r="966" spans="2:27" ht="20.25" x14ac:dyDescent="0.3">
      <c r="B966" s="43" t="s">
        <v>1027</v>
      </c>
      <c r="C966" s="14" t="s">
        <v>4521</v>
      </c>
      <c r="D966" s="14" t="s">
        <v>4666</v>
      </c>
      <c r="E966" s="14" t="s">
        <v>7641</v>
      </c>
      <c r="F966" s="14" t="s">
        <v>7763</v>
      </c>
      <c r="G966" s="14" t="s">
        <v>6466</v>
      </c>
      <c r="H966" s="44" t="s">
        <v>3466</v>
      </c>
      <c r="I966" s="45">
        <v>0</v>
      </c>
      <c r="J966" s="14">
        <v>150000000</v>
      </c>
      <c r="K966" s="14" t="s">
        <v>3458</v>
      </c>
      <c r="L966" s="46" t="s">
        <v>3471</v>
      </c>
      <c r="M966" s="14" t="s">
        <v>12072</v>
      </c>
      <c r="N966" s="14" t="s">
        <v>3833</v>
      </c>
      <c r="O966" s="14" t="s">
        <v>3486</v>
      </c>
      <c r="P966" s="14" t="s">
        <v>12071</v>
      </c>
      <c r="Q966" s="44" t="s">
        <v>8224</v>
      </c>
      <c r="R966" s="44" t="s">
        <v>8203</v>
      </c>
      <c r="S966" s="14">
        <v>20</v>
      </c>
      <c r="T966" s="5">
        <v>12562</v>
      </c>
      <c r="U966" s="5">
        <f t="shared" si="45"/>
        <v>251240</v>
      </c>
      <c r="V966" s="47">
        <f t="shared" si="46"/>
        <v>281388.80000000005</v>
      </c>
      <c r="W966" s="48"/>
      <c r="X966" s="49">
        <v>2017</v>
      </c>
      <c r="Y966" s="50" t="s">
        <v>4944</v>
      </c>
      <c r="Z966" s="51">
        <f t="shared" si="47"/>
        <v>697.88888888888891</v>
      </c>
      <c r="AA966" s="16">
        <f t="shared" si="47"/>
        <v>781.6355555555557</v>
      </c>
    </row>
    <row r="967" spans="2:27" ht="20.25" x14ac:dyDescent="0.3">
      <c r="B967" s="43" t="s">
        <v>1028</v>
      </c>
      <c r="C967" s="14" t="s">
        <v>4521</v>
      </c>
      <c r="D967" s="14" t="s">
        <v>4666</v>
      </c>
      <c r="E967" s="14" t="s">
        <v>7641</v>
      </c>
      <c r="F967" s="14" t="s">
        <v>7763</v>
      </c>
      <c r="G967" s="14" t="s">
        <v>6467</v>
      </c>
      <c r="H967" s="44" t="s">
        <v>3466</v>
      </c>
      <c r="I967" s="45">
        <v>0</v>
      </c>
      <c r="J967" s="14">
        <v>150000000</v>
      </c>
      <c r="K967" s="14" t="s">
        <v>3458</v>
      </c>
      <c r="L967" s="46" t="s">
        <v>3471</v>
      </c>
      <c r="M967" s="14" t="s">
        <v>12072</v>
      </c>
      <c r="N967" s="14" t="s">
        <v>3833</v>
      </c>
      <c r="O967" s="14" t="s">
        <v>3486</v>
      </c>
      <c r="P967" s="14" t="s">
        <v>12071</v>
      </c>
      <c r="Q967" s="44" t="s">
        <v>8224</v>
      </c>
      <c r="R967" s="44" t="s">
        <v>8203</v>
      </c>
      <c r="S967" s="14">
        <v>10</v>
      </c>
      <c r="T967" s="5">
        <v>20034</v>
      </c>
      <c r="U967" s="5">
        <f t="shared" si="45"/>
        <v>200340</v>
      </c>
      <c r="V967" s="47">
        <f t="shared" si="46"/>
        <v>224380.80000000002</v>
      </c>
      <c r="W967" s="48"/>
      <c r="X967" s="49">
        <v>2017</v>
      </c>
      <c r="Y967" s="50" t="s">
        <v>4944</v>
      </c>
      <c r="Z967" s="51">
        <f t="shared" si="47"/>
        <v>556.5</v>
      </c>
      <c r="AA967" s="16">
        <f t="shared" si="47"/>
        <v>623.28000000000009</v>
      </c>
    </row>
    <row r="968" spans="2:27" ht="20.25" x14ac:dyDescent="0.3">
      <c r="B968" s="43" t="s">
        <v>1029</v>
      </c>
      <c r="C968" s="14" t="s">
        <v>4521</v>
      </c>
      <c r="D968" s="14" t="s">
        <v>4666</v>
      </c>
      <c r="E968" s="14" t="s">
        <v>7641</v>
      </c>
      <c r="F968" s="14" t="s">
        <v>7763</v>
      </c>
      <c r="G968" s="14" t="s">
        <v>6468</v>
      </c>
      <c r="H968" s="44" t="s">
        <v>3466</v>
      </c>
      <c r="I968" s="45">
        <v>0</v>
      </c>
      <c r="J968" s="14">
        <v>150000000</v>
      </c>
      <c r="K968" s="14" t="s">
        <v>3458</v>
      </c>
      <c r="L968" s="46" t="s">
        <v>3471</v>
      </c>
      <c r="M968" s="14" t="s">
        <v>12072</v>
      </c>
      <c r="N968" s="14" t="s">
        <v>3833</v>
      </c>
      <c r="O968" s="14" t="s">
        <v>3486</v>
      </c>
      <c r="P968" s="14" t="s">
        <v>12071</v>
      </c>
      <c r="Q968" s="44" t="s">
        <v>8224</v>
      </c>
      <c r="R968" s="44" t="s">
        <v>8203</v>
      </c>
      <c r="S968" s="14">
        <v>15</v>
      </c>
      <c r="T968" s="5">
        <v>9187</v>
      </c>
      <c r="U968" s="5">
        <f t="shared" si="45"/>
        <v>137805</v>
      </c>
      <c r="V968" s="47">
        <f t="shared" si="46"/>
        <v>154341.6</v>
      </c>
      <c r="W968" s="48"/>
      <c r="X968" s="49">
        <v>2017</v>
      </c>
      <c r="Y968" s="50" t="s">
        <v>4944</v>
      </c>
      <c r="Z968" s="51">
        <f t="shared" si="47"/>
        <v>382.79166666666669</v>
      </c>
      <c r="AA968" s="16">
        <f t="shared" si="47"/>
        <v>428.72666666666669</v>
      </c>
    </row>
    <row r="969" spans="2:27" ht="20.25" x14ac:dyDescent="0.3">
      <c r="B969" s="43" t="s">
        <v>1030</v>
      </c>
      <c r="C969" s="14" t="s">
        <v>4521</v>
      </c>
      <c r="D969" s="14" t="s">
        <v>4666</v>
      </c>
      <c r="E969" s="14" t="s">
        <v>7641</v>
      </c>
      <c r="F969" s="14" t="s">
        <v>7763</v>
      </c>
      <c r="G969" s="14" t="s">
        <v>6469</v>
      </c>
      <c r="H969" s="44" t="s">
        <v>3466</v>
      </c>
      <c r="I969" s="45">
        <v>0</v>
      </c>
      <c r="J969" s="14">
        <v>150000000</v>
      </c>
      <c r="K969" s="14" t="s">
        <v>3458</v>
      </c>
      <c r="L969" s="46" t="s">
        <v>3471</v>
      </c>
      <c r="M969" s="14" t="s">
        <v>12072</v>
      </c>
      <c r="N969" s="14" t="s">
        <v>3833</v>
      </c>
      <c r="O969" s="14" t="s">
        <v>3486</v>
      </c>
      <c r="P969" s="14" t="s">
        <v>12071</v>
      </c>
      <c r="Q969" s="44" t="s">
        <v>8224</v>
      </c>
      <c r="R969" s="44" t="s">
        <v>8203</v>
      </c>
      <c r="S969" s="14">
        <v>15</v>
      </c>
      <c r="T969" s="5">
        <v>9668</v>
      </c>
      <c r="U969" s="5">
        <f t="shared" si="45"/>
        <v>145020</v>
      </c>
      <c r="V969" s="47">
        <f t="shared" si="46"/>
        <v>162422.40000000002</v>
      </c>
      <c r="W969" s="48"/>
      <c r="X969" s="49">
        <v>2017</v>
      </c>
      <c r="Y969" s="50" t="s">
        <v>4944</v>
      </c>
      <c r="Z969" s="51">
        <f t="shared" si="47"/>
        <v>402.83333333333331</v>
      </c>
      <c r="AA969" s="16">
        <f t="shared" si="47"/>
        <v>451.1733333333334</v>
      </c>
    </row>
    <row r="970" spans="2:27" ht="20.25" x14ac:dyDescent="0.3">
      <c r="B970" s="43" t="s">
        <v>1031</v>
      </c>
      <c r="C970" s="14" t="s">
        <v>4521</v>
      </c>
      <c r="D970" s="14" t="s">
        <v>4666</v>
      </c>
      <c r="E970" s="14" t="s">
        <v>7641</v>
      </c>
      <c r="F970" s="14" t="s">
        <v>7763</v>
      </c>
      <c r="G970" s="14" t="s">
        <v>6470</v>
      </c>
      <c r="H970" s="44" t="s">
        <v>3466</v>
      </c>
      <c r="I970" s="45">
        <v>0</v>
      </c>
      <c r="J970" s="14">
        <v>150000000</v>
      </c>
      <c r="K970" s="14" t="s">
        <v>3458</v>
      </c>
      <c r="L970" s="46" t="s">
        <v>3471</v>
      </c>
      <c r="M970" s="14" t="s">
        <v>12072</v>
      </c>
      <c r="N970" s="14" t="s">
        <v>3833</v>
      </c>
      <c r="O970" s="14" t="s">
        <v>3486</v>
      </c>
      <c r="P970" s="14" t="s">
        <v>12071</v>
      </c>
      <c r="Q970" s="44" t="s">
        <v>8224</v>
      </c>
      <c r="R970" s="44" t="s">
        <v>8203</v>
      </c>
      <c r="S970" s="14">
        <v>25</v>
      </c>
      <c r="T970" s="5">
        <v>24698</v>
      </c>
      <c r="U970" s="5">
        <f t="shared" si="45"/>
        <v>617450</v>
      </c>
      <c r="V970" s="47">
        <f t="shared" si="46"/>
        <v>691544.00000000012</v>
      </c>
      <c r="W970" s="48"/>
      <c r="X970" s="49">
        <v>2017</v>
      </c>
      <c r="Y970" s="50" t="s">
        <v>4944</v>
      </c>
      <c r="Z970" s="51">
        <f t="shared" si="47"/>
        <v>1715.1388888888889</v>
      </c>
      <c r="AA970" s="16">
        <f t="shared" si="47"/>
        <v>1920.955555555556</v>
      </c>
    </row>
    <row r="971" spans="2:27" ht="20.25" x14ac:dyDescent="0.3">
      <c r="B971" s="43" t="s">
        <v>1032</v>
      </c>
      <c r="C971" s="14" t="s">
        <v>4521</v>
      </c>
      <c r="D971" s="14" t="s">
        <v>4666</v>
      </c>
      <c r="E971" s="14" t="s">
        <v>7641</v>
      </c>
      <c r="F971" s="14" t="s">
        <v>7763</v>
      </c>
      <c r="G971" s="14" t="s">
        <v>6471</v>
      </c>
      <c r="H971" s="44" t="s">
        <v>3466</v>
      </c>
      <c r="I971" s="45">
        <v>0</v>
      </c>
      <c r="J971" s="14">
        <v>150000000</v>
      </c>
      <c r="K971" s="14" t="s">
        <v>3458</v>
      </c>
      <c r="L971" s="46" t="s">
        <v>3471</v>
      </c>
      <c r="M971" s="14" t="s">
        <v>12072</v>
      </c>
      <c r="N971" s="14" t="s">
        <v>3833</v>
      </c>
      <c r="O971" s="14" t="s">
        <v>3486</v>
      </c>
      <c r="P971" s="14" t="s">
        <v>12071</v>
      </c>
      <c r="Q971" s="44" t="s">
        <v>8224</v>
      </c>
      <c r="R971" s="44" t="s">
        <v>8203</v>
      </c>
      <c r="S971" s="14">
        <v>30</v>
      </c>
      <c r="T971" s="5">
        <v>7879.1500000000005</v>
      </c>
      <c r="U971" s="5">
        <f t="shared" si="45"/>
        <v>236374.50000000003</v>
      </c>
      <c r="V971" s="47">
        <f t="shared" si="46"/>
        <v>264739.44000000006</v>
      </c>
      <c r="W971" s="48"/>
      <c r="X971" s="49">
        <v>2017</v>
      </c>
      <c r="Y971" s="50" t="s">
        <v>4944</v>
      </c>
      <c r="Z971" s="51">
        <f t="shared" si="47"/>
        <v>656.59583333333342</v>
      </c>
      <c r="AA971" s="16">
        <f t="shared" si="47"/>
        <v>735.38733333333346</v>
      </c>
    </row>
    <row r="972" spans="2:27" ht="20.25" x14ac:dyDescent="0.3">
      <c r="B972" s="43" t="s">
        <v>1033</v>
      </c>
      <c r="C972" s="14" t="s">
        <v>4521</v>
      </c>
      <c r="D972" s="14" t="s">
        <v>4666</v>
      </c>
      <c r="E972" s="14" t="s">
        <v>7641</v>
      </c>
      <c r="F972" s="14" t="s">
        <v>7763</v>
      </c>
      <c r="G972" s="14" t="s">
        <v>6472</v>
      </c>
      <c r="H972" s="44" t="s">
        <v>3466</v>
      </c>
      <c r="I972" s="45">
        <v>0</v>
      </c>
      <c r="J972" s="14">
        <v>150000000</v>
      </c>
      <c r="K972" s="14" t="s">
        <v>3458</v>
      </c>
      <c r="L972" s="46" t="s">
        <v>3471</v>
      </c>
      <c r="M972" s="14" t="s">
        <v>12072</v>
      </c>
      <c r="N972" s="14" t="s">
        <v>3833</v>
      </c>
      <c r="O972" s="14" t="s">
        <v>3486</v>
      </c>
      <c r="P972" s="14" t="s">
        <v>12071</v>
      </c>
      <c r="Q972" s="44" t="s">
        <v>8224</v>
      </c>
      <c r="R972" s="44" t="s">
        <v>8203</v>
      </c>
      <c r="S972" s="14">
        <v>30</v>
      </c>
      <c r="T972" s="5">
        <v>9187.0999999999985</v>
      </c>
      <c r="U972" s="5">
        <f t="shared" si="45"/>
        <v>275612.99999999994</v>
      </c>
      <c r="V972" s="47">
        <f t="shared" si="46"/>
        <v>308686.55999999994</v>
      </c>
      <c r="W972" s="48"/>
      <c r="X972" s="49">
        <v>2017</v>
      </c>
      <c r="Y972" s="50" t="s">
        <v>4944</v>
      </c>
      <c r="Z972" s="51">
        <f t="shared" si="47"/>
        <v>765.59166666666647</v>
      </c>
      <c r="AA972" s="16">
        <f t="shared" si="47"/>
        <v>857.46266666666645</v>
      </c>
    </row>
    <row r="973" spans="2:27" ht="20.25" x14ac:dyDescent="0.3">
      <c r="B973" s="43" t="s">
        <v>1034</v>
      </c>
      <c r="C973" s="14" t="s">
        <v>4521</v>
      </c>
      <c r="D973" s="14" t="s">
        <v>4666</v>
      </c>
      <c r="E973" s="14" t="s">
        <v>7641</v>
      </c>
      <c r="F973" s="14" t="s">
        <v>7763</v>
      </c>
      <c r="G973" s="14" t="s">
        <v>6473</v>
      </c>
      <c r="H973" s="44" t="s">
        <v>3466</v>
      </c>
      <c r="I973" s="45">
        <v>0</v>
      </c>
      <c r="J973" s="14">
        <v>150000000</v>
      </c>
      <c r="K973" s="14" t="s">
        <v>3458</v>
      </c>
      <c r="L973" s="46" t="s">
        <v>3471</v>
      </c>
      <c r="M973" s="14" t="s">
        <v>12072</v>
      </c>
      <c r="N973" s="14" t="s">
        <v>3833</v>
      </c>
      <c r="O973" s="14" t="s">
        <v>3486</v>
      </c>
      <c r="P973" s="14" t="s">
        <v>12071</v>
      </c>
      <c r="Q973" s="44" t="s">
        <v>8224</v>
      </c>
      <c r="R973" s="44" t="s">
        <v>8203</v>
      </c>
      <c r="S973" s="14">
        <v>20</v>
      </c>
      <c r="T973" s="5">
        <v>15336.500000000002</v>
      </c>
      <c r="U973" s="5">
        <f t="shared" si="45"/>
        <v>306730.00000000006</v>
      </c>
      <c r="V973" s="47">
        <f t="shared" si="46"/>
        <v>343537.60000000009</v>
      </c>
      <c r="W973" s="48"/>
      <c r="X973" s="49">
        <v>2017</v>
      </c>
      <c r="Y973" s="50" t="s">
        <v>4944</v>
      </c>
      <c r="Z973" s="51">
        <f t="shared" si="47"/>
        <v>852.02777777777794</v>
      </c>
      <c r="AA973" s="16">
        <f t="shared" si="47"/>
        <v>954.2711111111114</v>
      </c>
    </row>
    <row r="974" spans="2:27" ht="20.25" x14ac:dyDescent="0.3">
      <c r="B974" s="43" t="s">
        <v>1035</v>
      </c>
      <c r="C974" s="14" t="s">
        <v>4521</v>
      </c>
      <c r="D974" s="14" t="s">
        <v>4666</v>
      </c>
      <c r="E974" s="14" t="s">
        <v>7641</v>
      </c>
      <c r="F974" s="14" t="s">
        <v>7763</v>
      </c>
      <c r="G974" s="14" t="s">
        <v>6474</v>
      </c>
      <c r="H974" s="44" t="s">
        <v>3466</v>
      </c>
      <c r="I974" s="45">
        <v>0</v>
      </c>
      <c r="J974" s="14">
        <v>150000000</v>
      </c>
      <c r="K974" s="14" t="s">
        <v>3458</v>
      </c>
      <c r="L974" s="46" t="s">
        <v>3471</v>
      </c>
      <c r="M974" s="14" t="s">
        <v>12072</v>
      </c>
      <c r="N974" s="14" t="s">
        <v>3833</v>
      </c>
      <c r="O974" s="14" t="s">
        <v>3486</v>
      </c>
      <c r="P974" s="14" t="s">
        <v>12071</v>
      </c>
      <c r="Q974" s="44" t="s">
        <v>8224</v>
      </c>
      <c r="R974" s="44" t="s">
        <v>8203</v>
      </c>
      <c r="S974" s="14">
        <v>15</v>
      </c>
      <c r="T974" s="5">
        <v>12561.500000000002</v>
      </c>
      <c r="U974" s="5">
        <f t="shared" si="45"/>
        <v>188422.50000000003</v>
      </c>
      <c r="V974" s="47">
        <f t="shared" si="46"/>
        <v>211033.20000000004</v>
      </c>
      <c r="W974" s="48"/>
      <c r="X974" s="49">
        <v>2017</v>
      </c>
      <c r="Y974" s="50" t="s">
        <v>4944</v>
      </c>
      <c r="Z974" s="51">
        <f t="shared" si="47"/>
        <v>523.39583333333337</v>
      </c>
      <c r="AA974" s="16">
        <f t="shared" si="47"/>
        <v>586.20333333333349</v>
      </c>
    </row>
    <row r="975" spans="2:27" ht="20.25" x14ac:dyDescent="0.3">
      <c r="B975" s="43" t="s">
        <v>1036</v>
      </c>
      <c r="C975" s="14" t="s">
        <v>4521</v>
      </c>
      <c r="D975" s="14" t="s">
        <v>4667</v>
      </c>
      <c r="E975" s="14" t="s">
        <v>7641</v>
      </c>
      <c r="F975" s="14" t="s">
        <v>7764</v>
      </c>
      <c r="G975" s="14" t="s">
        <v>6475</v>
      </c>
      <c r="H975" s="44" t="s">
        <v>3466</v>
      </c>
      <c r="I975" s="45">
        <v>0</v>
      </c>
      <c r="J975" s="14">
        <v>150000000</v>
      </c>
      <c r="K975" s="14" t="s">
        <v>3458</v>
      </c>
      <c r="L975" s="46" t="s">
        <v>3471</v>
      </c>
      <c r="M975" s="14" t="s">
        <v>12072</v>
      </c>
      <c r="N975" s="14" t="s">
        <v>3833</v>
      </c>
      <c r="O975" s="14" t="s">
        <v>3486</v>
      </c>
      <c r="P975" s="14" t="s">
        <v>12071</v>
      </c>
      <c r="Q975" s="44" t="s">
        <v>8224</v>
      </c>
      <c r="R975" s="44" t="s">
        <v>8203</v>
      </c>
      <c r="S975" s="14">
        <v>10</v>
      </c>
      <c r="T975" s="5">
        <v>8324</v>
      </c>
      <c r="U975" s="5">
        <f t="shared" si="45"/>
        <v>83240</v>
      </c>
      <c r="V975" s="47">
        <f t="shared" si="46"/>
        <v>93228.800000000003</v>
      </c>
      <c r="W975" s="48"/>
      <c r="X975" s="49">
        <v>2017</v>
      </c>
      <c r="Y975" s="50" t="s">
        <v>4944</v>
      </c>
      <c r="Z975" s="51">
        <f t="shared" si="47"/>
        <v>231.22222222222223</v>
      </c>
      <c r="AA975" s="16">
        <f t="shared" si="47"/>
        <v>258.9688888888889</v>
      </c>
    </row>
    <row r="976" spans="2:27" ht="20.25" x14ac:dyDescent="0.3">
      <c r="B976" s="43" t="s">
        <v>1037</v>
      </c>
      <c r="C976" s="14" t="s">
        <v>4521</v>
      </c>
      <c r="D976" s="14" t="s">
        <v>4668</v>
      </c>
      <c r="E976" s="14" t="s">
        <v>7596</v>
      </c>
      <c r="F976" s="14" t="s">
        <v>7765</v>
      </c>
      <c r="G976" s="14" t="s">
        <v>6476</v>
      </c>
      <c r="H976" s="44" t="s">
        <v>3466</v>
      </c>
      <c r="I976" s="45">
        <v>0</v>
      </c>
      <c r="J976" s="14">
        <v>150000000</v>
      </c>
      <c r="K976" s="14" t="s">
        <v>3458</v>
      </c>
      <c r="L976" s="46" t="s">
        <v>3471</v>
      </c>
      <c r="M976" s="14" t="s">
        <v>12072</v>
      </c>
      <c r="N976" s="14" t="s">
        <v>3833</v>
      </c>
      <c r="O976" s="14" t="s">
        <v>3486</v>
      </c>
      <c r="P976" s="14" t="s">
        <v>12071</v>
      </c>
      <c r="Q976" s="44" t="s">
        <v>8224</v>
      </c>
      <c r="R976" s="44" t="s">
        <v>8203</v>
      </c>
      <c r="S976" s="14">
        <v>14</v>
      </c>
      <c r="T976" s="5">
        <v>9083</v>
      </c>
      <c r="U976" s="5">
        <f t="shared" si="45"/>
        <v>127162</v>
      </c>
      <c r="V976" s="47">
        <f t="shared" si="46"/>
        <v>142421.44</v>
      </c>
      <c r="W976" s="48"/>
      <c r="X976" s="49">
        <v>2017</v>
      </c>
      <c r="Y976" s="50" t="s">
        <v>4944</v>
      </c>
      <c r="Z976" s="51">
        <f t="shared" si="47"/>
        <v>353.22777777777776</v>
      </c>
      <c r="AA976" s="16">
        <f t="shared" si="47"/>
        <v>395.6151111111111</v>
      </c>
    </row>
    <row r="977" spans="2:27" ht="20.25" x14ac:dyDescent="0.3">
      <c r="B977" s="43" t="s">
        <v>1038</v>
      </c>
      <c r="C977" s="14" t="s">
        <v>4521</v>
      </c>
      <c r="D977" s="14" t="s">
        <v>4668</v>
      </c>
      <c r="E977" s="14" t="s">
        <v>7596</v>
      </c>
      <c r="F977" s="14" t="s">
        <v>7765</v>
      </c>
      <c r="G977" s="14" t="s">
        <v>6477</v>
      </c>
      <c r="H977" s="44" t="s">
        <v>3466</v>
      </c>
      <c r="I977" s="45">
        <v>0</v>
      </c>
      <c r="J977" s="14">
        <v>150000000</v>
      </c>
      <c r="K977" s="14" t="s">
        <v>3458</v>
      </c>
      <c r="L977" s="46" t="s">
        <v>3471</v>
      </c>
      <c r="M977" s="14" t="s">
        <v>12072</v>
      </c>
      <c r="N977" s="14" t="s">
        <v>3833</v>
      </c>
      <c r="O977" s="14" t="s">
        <v>3486</v>
      </c>
      <c r="P977" s="14" t="s">
        <v>12071</v>
      </c>
      <c r="Q977" s="44" t="s">
        <v>8224</v>
      </c>
      <c r="R977" s="44" t="s">
        <v>8203</v>
      </c>
      <c r="S977" s="14">
        <v>14</v>
      </c>
      <c r="T977" s="5">
        <v>6660</v>
      </c>
      <c r="U977" s="5">
        <f t="shared" si="45"/>
        <v>93240</v>
      </c>
      <c r="V977" s="47">
        <f t="shared" si="46"/>
        <v>104428.8</v>
      </c>
      <c r="W977" s="48"/>
      <c r="X977" s="49">
        <v>2017</v>
      </c>
      <c r="Y977" s="50" t="s">
        <v>4944</v>
      </c>
      <c r="Z977" s="51">
        <f t="shared" si="47"/>
        <v>259</v>
      </c>
      <c r="AA977" s="16">
        <f t="shared" si="47"/>
        <v>290.08</v>
      </c>
    </row>
    <row r="978" spans="2:27" ht="20.25" x14ac:dyDescent="0.3">
      <c r="B978" s="43" t="s">
        <v>1039</v>
      </c>
      <c r="C978" s="14" t="s">
        <v>4521</v>
      </c>
      <c r="D978" s="14" t="s">
        <v>4668</v>
      </c>
      <c r="E978" s="14" t="s">
        <v>7596</v>
      </c>
      <c r="F978" s="14" t="s">
        <v>7765</v>
      </c>
      <c r="G978" s="14" t="s">
        <v>6478</v>
      </c>
      <c r="H978" s="44" t="s">
        <v>3466</v>
      </c>
      <c r="I978" s="45">
        <v>0</v>
      </c>
      <c r="J978" s="14">
        <v>150000000</v>
      </c>
      <c r="K978" s="14" t="s">
        <v>3458</v>
      </c>
      <c r="L978" s="46" t="s">
        <v>3471</v>
      </c>
      <c r="M978" s="14" t="s">
        <v>12072</v>
      </c>
      <c r="N978" s="14" t="s">
        <v>3833</v>
      </c>
      <c r="O978" s="14" t="s">
        <v>3486</v>
      </c>
      <c r="P978" s="14" t="s">
        <v>12071</v>
      </c>
      <c r="Q978" s="44" t="s">
        <v>8224</v>
      </c>
      <c r="R978" s="44" t="s">
        <v>8203</v>
      </c>
      <c r="S978" s="14">
        <v>14</v>
      </c>
      <c r="T978" s="5">
        <v>4787</v>
      </c>
      <c r="U978" s="5">
        <f t="shared" si="45"/>
        <v>67018</v>
      </c>
      <c r="V978" s="47">
        <f t="shared" si="46"/>
        <v>75060.160000000003</v>
      </c>
      <c r="W978" s="48"/>
      <c r="X978" s="49">
        <v>2017</v>
      </c>
      <c r="Y978" s="50" t="s">
        <v>4944</v>
      </c>
      <c r="Z978" s="51">
        <f t="shared" si="47"/>
        <v>186.1611111111111</v>
      </c>
      <c r="AA978" s="16">
        <f t="shared" si="47"/>
        <v>208.50044444444444</v>
      </c>
    </row>
    <row r="979" spans="2:27" ht="20.25" x14ac:dyDescent="0.3">
      <c r="B979" s="43" t="s">
        <v>1040</v>
      </c>
      <c r="C979" s="14" t="s">
        <v>4521</v>
      </c>
      <c r="D979" s="14" t="s">
        <v>4668</v>
      </c>
      <c r="E979" s="14" t="s">
        <v>7596</v>
      </c>
      <c r="F979" s="14" t="s">
        <v>7765</v>
      </c>
      <c r="G979" s="14" t="s">
        <v>6479</v>
      </c>
      <c r="H979" s="44" t="s">
        <v>3466</v>
      </c>
      <c r="I979" s="45">
        <v>0</v>
      </c>
      <c r="J979" s="14">
        <v>150000000</v>
      </c>
      <c r="K979" s="14" t="s">
        <v>3458</v>
      </c>
      <c r="L979" s="46" t="s">
        <v>3471</v>
      </c>
      <c r="M979" s="14" t="s">
        <v>12072</v>
      </c>
      <c r="N979" s="14" t="s">
        <v>3833</v>
      </c>
      <c r="O979" s="14" t="s">
        <v>3486</v>
      </c>
      <c r="P979" s="14" t="s">
        <v>12071</v>
      </c>
      <c r="Q979" s="44" t="s">
        <v>8224</v>
      </c>
      <c r="R979" s="44" t="s">
        <v>8203</v>
      </c>
      <c r="S979" s="14">
        <v>8</v>
      </c>
      <c r="T979" s="5">
        <v>6504</v>
      </c>
      <c r="U979" s="5">
        <f t="shared" si="45"/>
        <v>52032</v>
      </c>
      <c r="V979" s="47">
        <f t="shared" si="46"/>
        <v>58275.840000000004</v>
      </c>
      <c r="W979" s="48"/>
      <c r="X979" s="49">
        <v>2017</v>
      </c>
      <c r="Y979" s="50" t="s">
        <v>4944</v>
      </c>
      <c r="Z979" s="51">
        <f t="shared" si="47"/>
        <v>144.53333333333333</v>
      </c>
      <c r="AA979" s="16">
        <f t="shared" si="47"/>
        <v>161.87733333333335</v>
      </c>
    </row>
    <row r="980" spans="2:27" ht="20.25" x14ac:dyDescent="0.3">
      <c r="B980" s="43" t="s">
        <v>1041</v>
      </c>
      <c r="C980" s="14" t="s">
        <v>4521</v>
      </c>
      <c r="D980" s="14" t="s">
        <v>4669</v>
      </c>
      <c r="E980" s="14" t="s">
        <v>7596</v>
      </c>
      <c r="F980" s="14" t="s">
        <v>7766</v>
      </c>
      <c r="G980" s="14" t="s">
        <v>6480</v>
      </c>
      <c r="H980" s="44" t="s">
        <v>3466</v>
      </c>
      <c r="I980" s="45">
        <v>0</v>
      </c>
      <c r="J980" s="14">
        <v>150000000</v>
      </c>
      <c r="K980" s="14" t="s">
        <v>3458</v>
      </c>
      <c r="L980" s="46" t="s">
        <v>3471</v>
      </c>
      <c r="M980" s="14" t="s">
        <v>12072</v>
      </c>
      <c r="N980" s="14" t="s">
        <v>3833</v>
      </c>
      <c r="O980" s="14" t="s">
        <v>3486</v>
      </c>
      <c r="P980" s="14" t="s">
        <v>12071</v>
      </c>
      <c r="Q980" s="44" t="s">
        <v>8224</v>
      </c>
      <c r="R980" s="44" t="s">
        <v>8203</v>
      </c>
      <c r="S980" s="14">
        <v>8</v>
      </c>
      <c r="T980" s="5">
        <v>12144</v>
      </c>
      <c r="U980" s="5">
        <f t="shared" si="45"/>
        <v>97152</v>
      </c>
      <c r="V980" s="47">
        <f t="shared" si="46"/>
        <v>108810.24000000001</v>
      </c>
      <c r="W980" s="48"/>
      <c r="X980" s="49">
        <v>2017</v>
      </c>
      <c r="Y980" s="50" t="s">
        <v>4944</v>
      </c>
      <c r="Z980" s="51">
        <f t="shared" si="47"/>
        <v>269.86666666666667</v>
      </c>
      <c r="AA980" s="16">
        <f t="shared" si="47"/>
        <v>302.25066666666669</v>
      </c>
    </row>
    <row r="981" spans="2:27" ht="20.25" x14ac:dyDescent="0.3">
      <c r="B981" s="43" t="s">
        <v>1042</v>
      </c>
      <c r="C981" s="14" t="s">
        <v>4521</v>
      </c>
      <c r="D981" s="14" t="s">
        <v>4669</v>
      </c>
      <c r="E981" s="14" t="s">
        <v>7596</v>
      </c>
      <c r="F981" s="14" t="s">
        <v>7766</v>
      </c>
      <c r="G981" s="14" t="s">
        <v>6481</v>
      </c>
      <c r="H981" s="44" t="s">
        <v>3466</v>
      </c>
      <c r="I981" s="45">
        <v>0</v>
      </c>
      <c r="J981" s="14">
        <v>150000000</v>
      </c>
      <c r="K981" s="14" t="s">
        <v>3458</v>
      </c>
      <c r="L981" s="46" t="s">
        <v>3471</v>
      </c>
      <c r="M981" s="14" t="s">
        <v>12072</v>
      </c>
      <c r="N981" s="14" t="s">
        <v>3833</v>
      </c>
      <c r="O981" s="14" t="s">
        <v>3486</v>
      </c>
      <c r="P981" s="14" t="s">
        <v>12071</v>
      </c>
      <c r="Q981" s="44" t="s">
        <v>8224</v>
      </c>
      <c r="R981" s="44" t="s">
        <v>8203</v>
      </c>
      <c r="S981" s="14">
        <v>8</v>
      </c>
      <c r="T981" s="5">
        <v>14695</v>
      </c>
      <c r="U981" s="5">
        <f t="shared" si="45"/>
        <v>117560</v>
      </c>
      <c r="V981" s="47">
        <f t="shared" si="46"/>
        <v>131667.20000000001</v>
      </c>
      <c r="W981" s="48"/>
      <c r="X981" s="49">
        <v>2017</v>
      </c>
      <c r="Y981" s="50" t="s">
        <v>4944</v>
      </c>
      <c r="Z981" s="51">
        <f t="shared" si="47"/>
        <v>326.55555555555554</v>
      </c>
      <c r="AA981" s="16">
        <f t="shared" si="47"/>
        <v>365.74222222222227</v>
      </c>
    </row>
    <row r="982" spans="2:27" ht="20.25" x14ac:dyDescent="0.3">
      <c r="B982" s="43" t="s">
        <v>1043</v>
      </c>
      <c r="C982" s="14" t="s">
        <v>4521</v>
      </c>
      <c r="D982" s="14" t="s">
        <v>4669</v>
      </c>
      <c r="E982" s="14" t="s">
        <v>7596</v>
      </c>
      <c r="F982" s="14" t="s">
        <v>7766</v>
      </c>
      <c r="G982" s="14" t="s">
        <v>6482</v>
      </c>
      <c r="H982" s="44" t="s">
        <v>3466</v>
      </c>
      <c r="I982" s="45">
        <v>0</v>
      </c>
      <c r="J982" s="14">
        <v>150000000</v>
      </c>
      <c r="K982" s="14" t="s">
        <v>3458</v>
      </c>
      <c r="L982" s="46" t="s">
        <v>3471</v>
      </c>
      <c r="M982" s="14" t="s">
        <v>12072</v>
      </c>
      <c r="N982" s="14" t="s">
        <v>3833</v>
      </c>
      <c r="O982" s="14" t="s">
        <v>3486</v>
      </c>
      <c r="P982" s="14" t="s">
        <v>12071</v>
      </c>
      <c r="Q982" s="44" t="s">
        <v>8224</v>
      </c>
      <c r="R982" s="44" t="s">
        <v>8203</v>
      </c>
      <c r="S982" s="14">
        <v>8</v>
      </c>
      <c r="T982" s="5">
        <v>17634</v>
      </c>
      <c r="U982" s="5">
        <f t="shared" si="45"/>
        <v>141072</v>
      </c>
      <c r="V982" s="47">
        <f t="shared" si="46"/>
        <v>158000.64000000001</v>
      </c>
      <c r="W982" s="48"/>
      <c r="X982" s="49">
        <v>2017</v>
      </c>
      <c r="Y982" s="50" t="s">
        <v>4944</v>
      </c>
      <c r="Z982" s="51">
        <f t="shared" si="47"/>
        <v>391.86666666666667</v>
      </c>
      <c r="AA982" s="16">
        <f t="shared" si="47"/>
        <v>438.89066666666673</v>
      </c>
    </row>
    <row r="983" spans="2:27" ht="20.25" x14ac:dyDescent="0.3">
      <c r="B983" s="43" t="s">
        <v>1044</v>
      </c>
      <c r="C983" s="14" t="s">
        <v>4521</v>
      </c>
      <c r="D983" s="14" t="s">
        <v>4668</v>
      </c>
      <c r="E983" s="14" t="s">
        <v>7596</v>
      </c>
      <c r="F983" s="14" t="s">
        <v>7765</v>
      </c>
      <c r="G983" s="14" t="s">
        <v>6483</v>
      </c>
      <c r="H983" s="44" t="s">
        <v>3466</v>
      </c>
      <c r="I983" s="45">
        <v>0</v>
      </c>
      <c r="J983" s="14">
        <v>150000000</v>
      </c>
      <c r="K983" s="14" t="s">
        <v>3458</v>
      </c>
      <c r="L983" s="46" t="s">
        <v>3471</v>
      </c>
      <c r="M983" s="14" t="s">
        <v>12072</v>
      </c>
      <c r="N983" s="14" t="s">
        <v>3833</v>
      </c>
      <c r="O983" s="14" t="s">
        <v>3486</v>
      </c>
      <c r="P983" s="14" t="s">
        <v>12071</v>
      </c>
      <c r="Q983" s="44" t="s">
        <v>8224</v>
      </c>
      <c r="R983" s="44" t="s">
        <v>8203</v>
      </c>
      <c r="S983" s="14">
        <v>8</v>
      </c>
      <c r="T983" s="5">
        <v>9467</v>
      </c>
      <c r="U983" s="5">
        <f t="shared" si="45"/>
        <v>75736</v>
      </c>
      <c r="V983" s="47">
        <f t="shared" si="46"/>
        <v>84824.320000000007</v>
      </c>
      <c r="W983" s="48"/>
      <c r="X983" s="49">
        <v>2017</v>
      </c>
      <c r="Y983" s="50" t="s">
        <v>4944</v>
      </c>
      <c r="Z983" s="51">
        <f t="shared" si="47"/>
        <v>210.37777777777777</v>
      </c>
      <c r="AA983" s="16">
        <f t="shared" si="47"/>
        <v>235.62311111111114</v>
      </c>
    </row>
    <row r="984" spans="2:27" ht="20.25" x14ac:dyDescent="0.3">
      <c r="B984" s="43" t="s">
        <v>1045</v>
      </c>
      <c r="C984" s="14" t="s">
        <v>4521</v>
      </c>
      <c r="D984" s="14" t="s">
        <v>4668</v>
      </c>
      <c r="E984" s="14" t="s">
        <v>7596</v>
      </c>
      <c r="F984" s="14" t="s">
        <v>7765</v>
      </c>
      <c r="G984" s="14" t="s">
        <v>6484</v>
      </c>
      <c r="H984" s="44" t="s">
        <v>3466</v>
      </c>
      <c r="I984" s="45">
        <v>0</v>
      </c>
      <c r="J984" s="14">
        <v>150000000</v>
      </c>
      <c r="K984" s="14" t="s">
        <v>3458</v>
      </c>
      <c r="L984" s="46" t="s">
        <v>3471</v>
      </c>
      <c r="M984" s="14" t="s">
        <v>12072</v>
      </c>
      <c r="N984" s="14" t="s">
        <v>3833</v>
      </c>
      <c r="O984" s="14" t="s">
        <v>3486</v>
      </c>
      <c r="P984" s="14" t="s">
        <v>12071</v>
      </c>
      <c r="Q984" s="44" t="s">
        <v>8224</v>
      </c>
      <c r="R984" s="44" t="s">
        <v>8203</v>
      </c>
      <c r="S984" s="14">
        <v>8</v>
      </c>
      <c r="T984" s="5">
        <v>10037</v>
      </c>
      <c r="U984" s="5">
        <f t="shared" si="45"/>
        <v>80296</v>
      </c>
      <c r="V984" s="47">
        <f t="shared" si="46"/>
        <v>89931.520000000004</v>
      </c>
      <c r="W984" s="48"/>
      <c r="X984" s="49">
        <v>2017</v>
      </c>
      <c r="Y984" s="50" t="s">
        <v>4944</v>
      </c>
      <c r="Z984" s="51">
        <f t="shared" si="47"/>
        <v>223.04444444444445</v>
      </c>
      <c r="AA984" s="16">
        <f t="shared" si="47"/>
        <v>249.80977777777778</v>
      </c>
    </row>
    <row r="985" spans="2:27" ht="20.25" x14ac:dyDescent="0.3">
      <c r="B985" s="43" t="s">
        <v>1046</v>
      </c>
      <c r="C985" s="14" t="s">
        <v>4521</v>
      </c>
      <c r="D985" s="14" t="s">
        <v>4668</v>
      </c>
      <c r="E985" s="14" t="s">
        <v>7596</v>
      </c>
      <c r="F985" s="14" t="s">
        <v>7765</v>
      </c>
      <c r="G985" s="14" t="s">
        <v>6485</v>
      </c>
      <c r="H985" s="44" t="s">
        <v>3466</v>
      </c>
      <c r="I985" s="45">
        <v>0</v>
      </c>
      <c r="J985" s="14">
        <v>150000000</v>
      </c>
      <c r="K985" s="14" t="s">
        <v>3458</v>
      </c>
      <c r="L985" s="46" t="s">
        <v>3471</v>
      </c>
      <c r="M985" s="14" t="s">
        <v>12072</v>
      </c>
      <c r="N985" s="14" t="s">
        <v>3833</v>
      </c>
      <c r="O985" s="14" t="s">
        <v>3486</v>
      </c>
      <c r="P985" s="14" t="s">
        <v>12071</v>
      </c>
      <c r="Q985" s="44" t="s">
        <v>8224</v>
      </c>
      <c r="R985" s="44" t="s">
        <v>8203</v>
      </c>
      <c r="S985" s="14">
        <v>8</v>
      </c>
      <c r="T985" s="5">
        <v>6660</v>
      </c>
      <c r="U985" s="5">
        <f t="shared" si="45"/>
        <v>53280</v>
      </c>
      <c r="V985" s="47">
        <f t="shared" si="46"/>
        <v>59673.600000000006</v>
      </c>
      <c r="W985" s="48"/>
      <c r="X985" s="49">
        <v>2017</v>
      </c>
      <c r="Y985" s="50" t="s">
        <v>4944</v>
      </c>
      <c r="Z985" s="51">
        <f t="shared" si="47"/>
        <v>148</v>
      </c>
      <c r="AA985" s="16">
        <f t="shared" si="47"/>
        <v>165.76000000000002</v>
      </c>
    </row>
    <row r="986" spans="2:27" ht="20.25" x14ac:dyDescent="0.3">
      <c r="B986" s="43" t="s">
        <v>1047</v>
      </c>
      <c r="C986" s="14" t="s">
        <v>4521</v>
      </c>
      <c r="D986" s="14" t="s">
        <v>4668</v>
      </c>
      <c r="E986" s="14" t="s">
        <v>7596</v>
      </c>
      <c r="F986" s="14" t="s">
        <v>7765</v>
      </c>
      <c r="G986" s="14" t="s">
        <v>6486</v>
      </c>
      <c r="H986" s="44" t="s">
        <v>3466</v>
      </c>
      <c r="I986" s="45">
        <v>0</v>
      </c>
      <c r="J986" s="14">
        <v>150000000</v>
      </c>
      <c r="K986" s="14" t="s">
        <v>3458</v>
      </c>
      <c r="L986" s="46" t="s">
        <v>3471</v>
      </c>
      <c r="M986" s="14" t="s">
        <v>12072</v>
      </c>
      <c r="N986" s="14" t="s">
        <v>3833</v>
      </c>
      <c r="O986" s="14" t="s">
        <v>3486</v>
      </c>
      <c r="P986" s="14" t="s">
        <v>12071</v>
      </c>
      <c r="Q986" s="44" t="s">
        <v>8224</v>
      </c>
      <c r="R986" s="44" t="s">
        <v>8203</v>
      </c>
      <c r="S986" s="14">
        <v>10</v>
      </c>
      <c r="T986" s="5">
        <v>7192</v>
      </c>
      <c r="U986" s="5">
        <f t="shared" si="45"/>
        <v>71920</v>
      </c>
      <c r="V986" s="47">
        <f t="shared" si="46"/>
        <v>80550.400000000009</v>
      </c>
      <c r="W986" s="48"/>
      <c r="X986" s="49">
        <v>2017</v>
      </c>
      <c r="Y986" s="50" t="s">
        <v>4944</v>
      </c>
      <c r="Z986" s="51">
        <f t="shared" si="47"/>
        <v>199.77777777777777</v>
      </c>
      <c r="AA986" s="16">
        <f t="shared" si="47"/>
        <v>223.75111111111113</v>
      </c>
    </row>
    <row r="987" spans="2:27" ht="20.25" x14ac:dyDescent="0.3">
      <c r="B987" s="43" t="s">
        <v>1048</v>
      </c>
      <c r="C987" s="14" t="s">
        <v>4521</v>
      </c>
      <c r="D987" s="14" t="s">
        <v>4668</v>
      </c>
      <c r="E987" s="14" t="s">
        <v>7596</v>
      </c>
      <c r="F987" s="14" t="s">
        <v>7765</v>
      </c>
      <c r="G987" s="14" t="s">
        <v>6487</v>
      </c>
      <c r="H987" s="44" t="s">
        <v>3466</v>
      </c>
      <c r="I987" s="45">
        <v>0</v>
      </c>
      <c r="J987" s="14">
        <v>150000000</v>
      </c>
      <c r="K987" s="14" t="s">
        <v>3458</v>
      </c>
      <c r="L987" s="46" t="s">
        <v>3471</v>
      </c>
      <c r="M987" s="14" t="s">
        <v>12072</v>
      </c>
      <c r="N987" s="14" t="s">
        <v>3833</v>
      </c>
      <c r="O987" s="14" t="s">
        <v>3486</v>
      </c>
      <c r="P987" s="14" t="s">
        <v>12071</v>
      </c>
      <c r="Q987" s="44" t="s">
        <v>8224</v>
      </c>
      <c r="R987" s="44" t="s">
        <v>8203</v>
      </c>
      <c r="S987" s="14">
        <v>10</v>
      </c>
      <c r="T987" s="5">
        <v>8709</v>
      </c>
      <c r="U987" s="5">
        <f t="shared" si="45"/>
        <v>87090</v>
      </c>
      <c r="V987" s="47">
        <f t="shared" si="46"/>
        <v>97540.800000000003</v>
      </c>
      <c r="W987" s="48"/>
      <c r="X987" s="49">
        <v>2017</v>
      </c>
      <c r="Y987" s="50" t="s">
        <v>4944</v>
      </c>
      <c r="Z987" s="51">
        <f t="shared" si="47"/>
        <v>241.91666666666666</v>
      </c>
      <c r="AA987" s="16">
        <f t="shared" si="47"/>
        <v>270.94666666666666</v>
      </c>
    </row>
    <row r="988" spans="2:27" ht="20.25" x14ac:dyDescent="0.3">
      <c r="B988" s="43" t="s">
        <v>1049</v>
      </c>
      <c r="C988" s="14" t="s">
        <v>4521</v>
      </c>
      <c r="D988" s="14" t="s">
        <v>4669</v>
      </c>
      <c r="E988" s="14" t="s">
        <v>7596</v>
      </c>
      <c r="F988" s="14" t="s">
        <v>7766</v>
      </c>
      <c r="G988" s="14" t="s">
        <v>6488</v>
      </c>
      <c r="H988" s="44" t="s">
        <v>3466</v>
      </c>
      <c r="I988" s="45">
        <v>0</v>
      </c>
      <c r="J988" s="14">
        <v>150000000</v>
      </c>
      <c r="K988" s="14" t="s">
        <v>3458</v>
      </c>
      <c r="L988" s="46" t="s">
        <v>3471</v>
      </c>
      <c r="M988" s="14" t="s">
        <v>12072</v>
      </c>
      <c r="N988" s="14" t="s">
        <v>3833</v>
      </c>
      <c r="O988" s="14" t="s">
        <v>3486</v>
      </c>
      <c r="P988" s="14" t="s">
        <v>12071</v>
      </c>
      <c r="Q988" s="44" t="s">
        <v>8224</v>
      </c>
      <c r="R988" s="44" t="s">
        <v>8203</v>
      </c>
      <c r="S988" s="14">
        <v>12</v>
      </c>
      <c r="T988" s="5">
        <v>13359</v>
      </c>
      <c r="U988" s="5">
        <f t="shared" si="45"/>
        <v>160308</v>
      </c>
      <c r="V988" s="47">
        <f t="shared" si="46"/>
        <v>179544.96000000002</v>
      </c>
      <c r="W988" s="48"/>
      <c r="X988" s="49">
        <v>2017</v>
      </c>
      <c r="Y988" s="50" t="s">
        <v>4944</v>
      </c>
      <c r="Z988" s="51">
        <f t="shared" si="47"/>
        <v>445.3</v>
      </c>
      <c r="AA988" s="16">
        <f t="shared" si="47"/>
        <v>498.73600000000005</v>
      </c>
    </row>
    <row r="989" spans="2:27" ht="20.25" x14ac:dyDescent="0.3">
      <c r="B989" s="43" t="s">
        <v>1050</v>
      </c>
      <c r="C989" s="14" t="s">
        <v>4521</v>
      </c>
      <c r="D989" s="14" t="s">
        <v>4668</v>
      </c>
      <c r="E989" s="14" t="s">
        <v>7596</v>
      </c>
      <c r="F989" s="14" t="s">
        <v>7765</v>
      </c>
      <c r="G989" s="14" t="s">
        <v>6489</v>
      </c>
      <c r="H989" s="44" t="s">
        <v>3466</v>
      </c>
      <c r="I989" s="45">
        <v>0</v>
      </c>
      <c r="J989" s="14">
        <v>150000000</v>
      </c>
      <c r="K989" s="14" t="s">
        <v>3458</v>
      </c>
      <c r="L989" s="46" t="s">
        <v>3471</v>
      </c>
      <c r="M989" s="14" t="s">
        <v>12072</v>
      </c>
      <c r="N989" s="14" t="s">
        <v>3833</v>
      </c>
      <c r="O989" s="14" t="s">
        <v>3486</v>
      </c>
      <c r="P989" s="14" t="s">
        <v>12071</v>
      </c>
      <c r="Q989" s="44" t="s">
        <v>8224</v>
      </c>
      <c r="R989" s="44" t="s">
        <v>8203</v>
      </c>
      <c r="S989" s="14">
        <v>10</v>
      </c>
      <c r="T989" s="5">
        <v>6660</v>
      </c>
      <c r="U989" s="5">
        <f t="shared" si="45"/>
        <v>66600</v>
      </c>
      <c r="V989" s="47">
        <f t="shared" si="46"/>
        <v>74592</v>
      </c>
      <c r="W989" s="48"/>
      <c r="X989" s="49">
        <v>2017</v>
      </c>
      <c r="Y989" s="50" t="s">
        <v>4944</v>
      </c>
      <c r="Z989" s="51">
        <f t="shared" si="47"/>
        <v>185</v>
      </c>
      <c r="AA989" s="16">
        <f t="shared" si="47"/>
        <v>207.2</v>
      </c>
    </row>
    <row r="990" spans="2:27" ht="20.25" x14ac:dyDescent="0.3">
      <c r="B990" s="43" t="s">
        <v>1051</v>
      </c>
      <c r="C990" s="14" t="s">
        <v>4521</v>
      </c>
      <c r="D990" s="14" t="s">
        <v>4669</v>
      </c>
      <c r="E990" s="14" t="s">
        <v>7596</v>
      </c>
      <c r="F990" s="14" t="s">
        <v>7766</v>
      </c>
      <c r="G990" s="14" t="s">
        <v>6490</v>
      </c>
      <c r="H990" s="44" t="s">
        <v>3466</v>
      </c>
      <c r="I990" s="45">
        <v>0</v>
      </c>
      <c r="J990" s="14">
        <v>150000000</v>
      </c>
      <c r="K990" s="14" t="s">
        <v>3458</v>
      </c>
      <c r="L990" s="46" t="s">
        <v>3471</v>
      </c>
      <c r="M990" s="14" t="s">
        <v>12072</v>
      </c>
      <c r="N990" s="14" t="s">
        <v>3833</v>
      </c>
      <c r="O990" s="14" t="s">
        <v>3486</v>
      </c>
      <c r="P990" s="14" t="s">
        <v>12071</v>
      </c>
      <c r="Q990" s="44" t="s">
        <v>8224</v>
      </c>
      <c r="R990" s="44" t="s">
        <v>8203</v>
      </c>
      <c r="S990" s="14">
        <v>10</v>
      </c>
      <c r="T990" s="5">
        <v>11040</v>
      </c>
      <c r="U990" s="5">
        <f t="shared" si="45"/>
        <v>110400</v>
      </c>
      <c r="V990" s="47">
        <f t="shared" si="46"/>
        <v>123648.00000000001</v>
      </c>
      <c r="W990" s="48"/>
      <c r="X990" s="49">
        <v>2017</v>
      </c>
      <c r="Y990" s="50" t="s">
        <v>4944</v>
      </c>
      <c r="Z990" s="51">
        <f t="shared" si="47"/>
        <v>306.66666666666669</v>
      </c>
      <c r="AA990" s="16">
        <f t="shared" si="47"/>
        <v>343.4666666666667</v>
      </c>
    </row>
    <row r="991" spans="2:27" ht="20.25" x14ac:dyDescent="0.3">
      <c r="B991" s="43" t="s">
        <v>1052</v>
      </c>
      <c r="C991" s="14" t="s">
        <v>4521</v>
      </c>
      <c r="D991" s="14" t="s">
        <v>4668</v>
      </c>
      <c r="E991" s="14" t="s">
        <v>7596</v>
      </c>
      <c r="F991" s="14" t="s">
        <v>7765</v>
      </c>
      <c r="G991" s="14" t="s">
        <v>6491</v>
      </c>
      <c r="H991" s="44" t="s">
        <v>3466</v>
      </c>
      <c r="I991" s="45">
        <v>0</v>
      </c>
      <c r="J991" s="14">
        <v>150000000</v>
      </c>
      <c r="K991" s="14" t="s">
        <v>3458</v>
      </c>
      <c r="L991" s="46" t="s">
        <v>3471</v>
      </c>
      <c r="M991" s="14" t="s">
        <v>12072</v>
      </c>
      <c r="N991" s="14" t="s">
        <v>3833</v>
      </c>
      <c r="O991" s="14" t="s">
        <v>3486</v>
      </c>
      <c r="P991" s="14" t="s">
        <v>12071</v>
      </c>
      <c r="Q991" s="44" t="s">
        <v>8224</v>
      </c>
      <c r="R991" s="44" t="s">
        <v>8203</v>
      </c>
      <c r="S991" s="14">
        <v>10</v>
      </c>
      <c r="T991" s="5">
        <v>6660</v>
      </c>
      <c r="U991" s="5">
        <f t="shared" si="45"/>
        <v>66600</v>
      </c>
      <c r="V991" s="47">
        <f t="shared" si="46"/>
        <v>74592</v>
      </c>
      <c r="W991" s="48"/>
      <c r="X991" s="49">
        <v>2017</v>
      </c>
      <c r="Y991" s="50" t="s">
        <v>4944</v>
      </c>
      <c r="Z991" s="51">
        <f t="shared" si="47"/>
        <v>185</v>
      </c>
      <c r="AA991" s="16">
        <f t="shared" si="47"/>
        <v>207.2</v>
      </c>
    </row>
    <row r="992" spans="2:27" ht="20.25" x14ac:dyDescent="0.3">
      <c r="B992" s="43" t="s">
        <v>1053</v>
      </c>
      <c r="C992" s="14" t="s">
        <v>4521</v>
      </c>
      <c r="D992" s="14" t="s">
        <v>4668</v>
      </c>
      <c r="E992" s="14" t="s">
        <v>7596</v>
      </c>
      <c r="F992" s="14" t="s">
        <v>7765</v>
      </c>
      <c r="G992" s="14" t="s">
        <v>6492</v>
      </c>
      <c r="H992" s="44" t="s">
        <v>3466</v>
      </c>
      <c r="I992" s="45">
        <v>0</v>
      </c>
      <c r="J992" s="14">
        <v>150000000</v>
      </c>
      <c r="K992" s="14" t="s">
        <v>3458</v>
      </c>
      <c r="L992" s="46" t="s">
        <v>3471</v>
      </c>
      <c r="M992" s="14" t="s">
        <v>12072</v>
      </c>
      <c r="N992" s="14" t="s">
        <v>3833</v>
      </c>
      <c r="O992" s="14" t="s">
        <v>3486</v>
      </c>
      <c r="P992" s="14" t="s">
        <v>12071</v>
      </c>
      <c r="Q992" s="44" t="s">
        <v>8224</v>
      </c>
      <c r="R992" s="44" t="s">
        <v>8203</v>
      </c>
      <c r="S992" s="14">
        <v>10</v>
      </c>
      <c r="T992" s="5">
        <v>5954</v>
      </c>
      <c r="U992" s="5">
        <f t="shared" si="45"/>
        <v>59540</v>
      </c>
      <c r="V992" s="47">
        <f t="shared" si="46"/>
        <v>66684.800000000003</v>
      </c>
      <c r="W992" s="48"/>
      <c r="X992" s="49">
        <v>2017</v>
      </c>
      <c r="Y992" s="50" t="s">
        <v>4944</v>
      </c>
      <c r="Z992" s="51">
        <f t="shared" si="47"/>
        <v>165.38888888888889</v>
      </c>
      <c r="AA992" s="16">
        <f t="shared" si="47"/>
        <v>185.23555555555555</v>
      </c>
    </row>
    <row r="993" spans="2:27" ht="20.25" x14ac:dyDescent="0.3">
      <c r="B993" s="43" t="s">
        <v>1054</v>
      </c>
      <c r="C993" s="14" t="s">
        <v>4521</v>
      </c>
      <c r="D993" s="14" t="s">
        <v>4670</v>
      </c>
      <c r="E993" s="14" t="s">
        <v>7596</v>
      </c>
      <c r="F993" s="14" t="s">
        <v>7767</v>
      </c>
      <c r="G993" s="14" t="s">
        <v>6493</v>
      </c>
      <c r="H993" s="44" t="s">
        <v>3466</v>
      </c>
      <c r="I993" s="45">
        <v>0</v>
      </c>
      <c r="J993" s="14">
        <v>150000000</v>
      </c>
      <c r="K993" s="14" t="s">
        <v>3458</v>
      </c>
      <c r="L993" s="46" t="s">
        <v>3471</v>
      </c>
      <c r="M993" s="14" t="s">
        <v>12072</v>
      </c>
      <c r="N993" s="14" t="s">
        <v>3833</v>
      </c>
      <c r="O993" s="14" t="s">
        <v>3486</v>
      </c>
      <c r="P993" s="14" t="s">
        <v>12071</v>
      </c>
      <c r="Q993" s="44" t="s">
        <v>8224</v>
      </c>
      <c r="R993" s="44" t="s">
        <v>8203</v>
      </c>
      <c r="S993" s="14">
        <v>10</v>
      </c>
      <c r="T993" s="5">
        <v>6660</v>
      </c>
      <c r="U993" s="5">
        <f t="shared" si="45"/>
        <v>66600</v>
      </c>
      <c r="V993" s="47">
        <f t="shared" si="46"/>
        <v>74592</v>
      </c>
      <c r="W993" s="48"/>
      <c r="X993" s="49">
        <v>2017</v>
      </c>
      <c r="Y993" s="50" t="s">
        <v>4944</v>
      </c>
      <c r="Z993" s="51">
        <f t="shared" si="47"/>
        <v>185</v>
      </c>
      <c r="AA993" s="16">
        <f t="shared" si="47"/>
        <v>207.2</v>
      </c>
    </row>
    <row r="994" spans="2:27" ht="20.25" x14ac:dyDescent="0.3">
      <c r="B994" s="43" t="s">
        <v>1055</v>
      </c>
      <c r="C994" s="14" t="s">
        <v>4521</v>
      </c>
      <c r="D994" s="14" t="s">
        <v>4670</v>
      </c>
      <c r="E994" s="14" t="s">
        <v>7596</v>
      </c>
      <c r="F994" s="14" t="s">
        <v>7767</v>
      </c>
      <c r="G994" s="14" t="s">
        <v>6494</v>
      </c>
      <c r="H994" s="44" t="s">
        <v>3466</v>
      </c>
      <c r="I994" s="45">
        <v>0</v>
      </c>
      <c r="J994" s="14">
        <v>150000000</v>
      </c>
      <c r="K994" s="14" t="s">
        <v>3458</v>
      </c>
      <c r="L994" s="46" t="s">
        <v>3471</v>
      </c>
      <c r="M994" s="14" t="s">
        <v>12072</v>
      </c>
      <c r="N994" s="14" t="s">
        <v>3833</v>
      </c>
      <c r="O994" s="14" t="s">
        <v>3486</v>
      </c>
      <c r="P994" s="14" t="s">
        <v>12071</v>
      </c>
      <c r="Q994" s="44" t="s">
        <v>8224</v>
      </c>
      <c r="R994" s="44" t="s">
        <v>8203</v>
      </c>
      <c r="S994" s="14">
        <v>10</v>
      </c>
      <c r="T994" s="5">
        <v>6660</v>
      </c>
      <c r="U994" s="5">
        <f t="shared" si="45"/>
        <v>66600</v>
      </c>
      <c r="V994" s="47">
        <f t="shared" si="46"/>
        <v>74592</v>
      </c>
      <c r="W994" s="48"/>
      <c r="X994" s="49">
        <v>2017</v>
      </c>
      <c r="Y994" s="50" t="s">
        <v>4944</v>
      </c>
      <c r="Z994" s="51">
        <f t="shared" si="47"/>
        <v>185</v>
      </c>
      <c r="AA994" s="16">
        <f t="shared" si="47"/>
        <v>207.2</v>
      </c>
    </row>
    <row r="995" spans="2:27" ht="20.25" x14ac:dyDescent="0.3">
      <c r="B995" s="43" t="s">
        <v>1056</v>
      </c>
      <c r="C995" s="14" t="s">
        <v>4521</v>
      </c>
      <c r="D995" s="14" t="s">
        <v>4669</v>
      </c>
      <c r="E995" s="14" t="s">
        <v>7596</v>
      </c>
      <c r="F995" s="14" t="s">
        <v>7766</v>
      </c>
      <c r="G995" s="14" t="s">
        <v>6495</v>
      </c>
      <c r="H995" s="44" t="s">
        <v>3466</v>
      </c>
      <c r="I995" s="45">
        <v>0</v>
      </c>
      <c r="J995" s="14">
        <v>150000000</v>
      </c>
      <c r="K995" s="14" t="s">
        <v>3458</v>
      </c>
      <c r="L995" s="46" t="s">
        <v>3471</v>
      </c>
      <c r="M995" s="14" t="s">
        <v>12072</v>
      </c>
      <c r="N995" s="14" t="s">
        <v>3833</v>
      </c>
      <c r="O995" s="14" t="s">
        <v>3486</v>
      </c>
      <c r="P995" s="14" t="s">
        <v>12071</v>
      </c>
      <c r="Q995" s="44" t="s">
        <v>8224</v>
      </c>
      <c r="R995" s="44" t="s">
        <v>8203</v>
      </c>
      <c r="S995" s="14">
        <v>8</v>
      </c>
      <c r="T995" s="5">
        <v>19397</v>
      </c>
      <c r="U995" s="5">
        <f t="shared" si="45"/>
        <v>155176</v>
      </c>
      <c r="V995" s="47">
        <f t="shared" si="46"/>
        <v>173797.12000000002</v>
      </c>
      <c r="W995" s="48"/>
      <c r="X995" s="49">
        <v>2017</v>
      </c>
      <c r="Y995" s="50" t="s">
        <v>4944</v>
      </c>
      <c r="Z995" s="51">
        <f t="shared" si="47"/>
        <v>431.04444444444442</v>
      </c>
      <c r="AA995" s="16">
        <f t="shared" si="47"/>
        <v>482.76977777777785</v>
      </c>
    </row>
    <row r="996" spans="2:27" ht="20.25" x14ac:dyDescent="0.3">
      <c r="B996" s="43" t="s">
        <v>1057</v>
      </c>
      <c r="C996" s="14" t="s">
        <v>4521</v>
      </c>
      <c r="D996" s="14" t="s">
        <v>4668</v>
      </c>
      <c r="E996" s="14" t="s">
        <v>7596</v>
      </c>
      <c r="F996" s="14" t="s">
        <v>7765</v>
      </c>
      <c r="G996" s="14" t="s">
        <v>6496</v>
      </c>
      <c r="H996" s="44" t="s">
        <v>3466</v>
      </c>
      <c r="I996" s="45">
        <v>0</v>
      </c>
      <c r="J996" s="14">
        <v>150000000</v>
      </c>
      <c r="K996" s="14" t="s">
        <v>3458</v>
      </c>
      <c r="L996" s="46" t="s">
        <v>3471</v>
      </c>
      <c r="M996" s="14" t="s">
        <v>12072</v>
      </c>
      <c r="N996" s="14" t="s">
        <v>3833</v>
      </c>
      <c r="O996" s="14" t="s">
        <v>3486</v>
      </c>
      <c r="P996" s="14" t="s">
        <v>12071</v>
      </c>
      <c r="Q996" s="44" t="s">
        <v>8224</v>
      </c>
      <c r="R996" s="44" t="s">
        <v>8203</v>
      </c>
      <c r="S996" s="14">
        <v>8</v>
      </c>
      <c r="T996" s="5">
        <v>21337</v>
      </c>
      <c r="U996" s="5">
        <f t="shared" si="45"/>
        <v>170696</v>
      </c>
      <c r="V996" s="47">
        <f t="shared" si="46"/>
        <v>191179.52000000002</v>
      </c>
      <c r="W996" s="48"/>
      <c r="X996" s="49">
        <v>2017</v>
      </c>
      <c r="Y996" s="50" t="s">
        <v>4944</v>
      </c>
      <c r="Z996" s="51">
        <f t="shared" si="47"/>
        <v>474.15555555555557</v>
      </c>
      <c r="AA996" s="16">
        <f t="shared" si="47"/>
        <v>531.05422222222228</v>
      </c>
    </row>
    <row r="997" spans="2:27" ht="20.25" x14ac:dyDescent="0.3">
      <c r="B997" s="43" t="s">
        <v>1058</v>
      </c>
      <c r="C997" s="14" t="s">
        <v>4521</v>
      </c>
      <c r="D997" s="14" t="s">
        <v>4671</v>
      </c>
      <c r="E997" s="14" t="s">
        <v>7615</v>
      </c>
      <c r="F997" s="14" t="s">
        <v>7768</v>
      </c>
      <c r="G997" s="14" t="s">
        <v>6497</v>
      </c>
      <c r="H997" s="44" t="s">
        <v>3466</v>
      </c>
      <c r="I997" s="45">
        <v>0</v>
      </c>
      <c r="J997" s="14">
        <v>150000000</v>
      </c>
      <c r="K997" s="14" t="s">
        <v>3458</v>
      </c>
      <c r="L997" s="46" t="s">
        <v>3471</v>
      </c>
      <c r="M997" s="14" t="s">
        <v>12072</v>
      </c>
      <c r="N997" s="14" t="s">
        <v>3833</v>
      </c>
      <c r="O997" s="14" t="s">
        <v>3486</v>
      </c>
      <c r="P997" s="14" t="s">
        <v>12071</v>
      </c>
      <c r="Q997" s="44" t="s">
        <v>8224</v>
      </c>
      <c r="R997" s="44" t="s">
        <v>8203</v>
      </c>
      <c r="S997" s="14">
        <v>8</v>
      </c>
      <c r="T997" s="5">
        <v>22200</v>
      </c>
      <c r="U997" s="5">
        <f t="shared" si="45"/>
        <v>177600</v>
      </c>
      <c r="V997" s="47">
        <f t="shared" si="46"/>
        <v>198912.00000000003</v>
      </c>
      <c r="W997" s="48"/>
      <c r="X997" s="49">
        <v>2017</v>
      </c>
      <c r="Y997" s="50" t="s">
        <v>4944</v>
      </c>
      <c r="Z997" s="51">
        <f t="shared" si="47"/>
        <v>493.33333333333331</v>
      </c>
      <c r="AA997" s="16">
        <f t="shared" si="47"/>
        <v>552.53333333333342</v>
      </c>
    </row>
    <row r="998" spans="2:27" ht="20.25" x14ac:dyDescent="0.3">
      <c r="B998" s="43" t="s">
        <v>1059</v>
      </c>
      <c r="C998" s="14" t="s">
        <v>4521</v>
      </c>
      <c r="D998" s="14" t="s">
        <v>4671</v>
      </c>
      <c r="E998" s="14" t="s">
        <v>7615</v>
      </c>
      <c r="F998" s="14" t="s">
        <v>7768</v>
      </c>
      <c r="G998" s="14" t="s">
        <v>6498</v>
      </c>
      <c r="H998" s="44" t="s">
        <v>3466</v>
      </c>
      <c r="I998" s="45">
        <v>0</v>
      </c>
      <c r="J998" s="14">
        <v>150000000</v>
      </c>
      <c r="K998" s="14" t="s">
        <v>3458</v>
      </c>
      <c r="L998" s="46" t="s">
        <v>3471</v>
      </c>
      <c r="M998" s="14" t="s">
        <v>12072</v>
      </c>
      <c r="N998" s="14" t="s">
        <v>3833</v>
      </c>
      <c r="O998" s="14" t="s">
        <v>3486</v>
      </c>
      <c r="P998" s="14" t="s">
        <v>12071</v>
      </c>
      <c r="Q998" s="44" t="s">
        <v>8224</v>
      </c>
      <c r="R998" s="44" t="s">
        <v>8203</v>
      </c>
      <c r="S998" s="14">
        <v>8</v>
      </c>
      <c r="T998" s="5">
        <v>22200</v>
      </c>
      <c r="U998" s="5">
        <f t="shared" si="45"/>
        <v>177600</v>
      </c>
      <c r="V998" s="47">
        <f t="shared" si="46"/>
        <v>198912.00000000003</v>
      </c>
      <c r="W998" s="48"/>
      <c r="X998" s="49">
        <v>2017</v>
      </c>
      <c r="Y998" s="50" t="s">
        <v>4944</v>
      </c>
      <c r="Z998" s="51">
        <f t="shared" si="47"/>
        <v>493.33333333333331</v>
      </c>
      <c r="AA998" s="16">
        <f t="shared" si="47"/>
        <v>552.53333333333342</v>
      </c>
    </row>
    <row r="999" spans="2:27" ht="20.25" x14ac:dyDescent="0.3">
      <c r="B999" s="43" t="s">
        <v>1060</v>
      </c>
      <c r="C999" s="14" t="s">
        <v>4521</v>
      </c>
      <c r="D999" s="14" t="s">
        <v>4671</v>
      </c>
      <c r="E999" s="14" t="s">
        <v>7615</v>
      </c>
      <c r="F999" s="14" t="s">
        <v>7768</v>
      </c>
      <c r="G999" s="14" t="s">
        <v>6499</v>
      </c>
      <c r="H999" s="44" t="s">
        <v>3466</v>
      </c>
      <c r="I999" s="45">
        <v>0</v>
      </c>
      <c r="J999" s="14">
        <v>150000000</v>
      </c>
      <c r="K999" s="14" t="s">
        <v>3458</v>
      </c>
      <c r="L999" s="46" t="s">
        <v>3471</v>
      </c>
      <c r="M999" s="14" t="s">
        <v>12072</v>
      </c>
      <c r="N999" s="14" t="s">
        <v>3833</v>
      </c>
      <c r="O999" s="14" t="s">
        <v>3486</v>
      </c>
      <c r="P999" s="14" t="s">
        <v>12071</v>
      </c>
      <c r="Q999" s="44" t="s">
        <v>8224</v>
      </c>
      <c r="R999" s="44" t="s">
        <v>8203</v>
      </c>
      <c r="S999" s="14">
        <v>8</v>
      </c>
      <c r="T999" s="5">
        <v>24420</v>
      </c>
      <c r="U999" s="5">
        <f t="shared" si="45"/>
        <v>195360</v>
      </c>
      <c r="V999" s="47">
        <f t="shared" si="46"/>
        <v>218803.20000000001</v>
      </c>
      <c r="W999" s="48"/>
      <c r="X999" s="49">
        <v>2017</v>
      </c>
      <c r="Y999" s="50" t="s">
        <v>4944</v>
      </c>
      <c r="Z999" s="51">
        <f t="shared" si="47"/>
        <v>542.66666666666663</v>
      </c>
      <c r="AA999" s="16">
        <f t="shared" si="47"/>
        <v>607.78666666666675</v>
      </c>
    </row>
    <row r="1000" spans="2:27" ht="20.25" x14ac:dyDescent="0.3">
      <c r="B1000" s="43" t="s">
        <v>1061</v>
      </c>
      <c r="C1000" s="14" t="s">
        <v>4521</v>
      </c>
      <c r="D1000" s="14" t="s">
        <v>4671</v>
      </c>
      <c r="E1000" s="14" t="s">
        <v>7615</v>
      </c>
      <c r="F1000" s="14" t="s">
        <v>7768</v>
      </c>
      <c r="G1000" s="14" t="s">
        <v>6500</v>
      </c>
      <c r="H1000" s="44" t="s">
        <v>3466</v>
      </c>
      <c r="I1000" s="45">
        <v>0</v>
      </c>
      <c r="J1000" s="14">
        <v>150000000</v>
      </c>
      <c r="K1000" s="14" t="s">
        <v>3458</v>
      </c>
      <c r="L1000" s="46" t="s">
        <v>3471</v>
      </c>
      <c r="M1000" s="14" t="s">
        <v>12072</v>
      </c>
      <c r="N1000" s="14" t="s">
        <v>3833</v>
      </c>
      <c r="O1000" s="14" t="s">
        <v>3486</v>
      </c>
      <c r="P1000" s="14" t="s">
        <v>12071</v>
      </c>
      <c r="Q1000" s="44" t="s">
        <v>8224</v>
      </c>
      <c r="R1000" s="44" t="s">
        <v>8203</v>
      </c>
      <c r="S1000" s="14">
        <v>8</v>
      </c>
      <c r="T1000" s="5">
        <v>26860</v>
      </c>
      <c r="U1000" s="5">
        <f t="shared" si="45"/>
        <v>214880</v>
      </c>
      <c r="V1000" s="47">
        <f t="shared" si="46"/>
        <v>240665.60000000003</v>
      </c>
      <c r="W1000" s="48"/>
      <c r="X1000" s="49">
        <v>2017</v>
      </c>
      <c r="Y1000" s="50" t="s">
        <v>4944</v>
      </c>
      <c r="Z1000" s="51">
        <f t="shared" si="47"/>
        <v>596.88888888888891</v>
      </c>
      <c r="AA1000" s="16">
        <f t="shared" si="47"/>
        <v>668.51555555555569</v>
      </c>
    </row>
    <row r="1001" spans="2:27" ht="20.25" x14ac:dyDescent="0.3">
      <c r="B1001" s="43" t="s">
        <v>1062</v>
      </c>
      <c r="C1001" s="14" t="s">
        <v>4521</v>
      </c>
      <c r="D1001" s="14" t="s">
        <v>4671</v>
      </c>
      <c r="E1001" s="14" t="s">
        <v>7615</v>
      </c>
      <c r="F1001" s="14" t="s">
        <v>7768</v>
      </c>
      <c r="G1001" s="14" t="s">
        <v>6501</v>
      </c>
      <c r="H1001" s="44" t="s">
        <v>3466</v>
      </c>
      <c r="I1001" s="45">
        <v>0</v>
      </c>
      <c r="J1001" s="14">
        <v>150000000</v>
      </c>
      <c r="K1001" s="14" t="s">
        <v>3458</v>
      </c>
      <c r="L1001" s="46" t="s">
        <v>3471</v>
      </c>
      <c r="M1001" s="14" t="s">
        <v>12072</v>
      </c>
      <c r="N1001" s="14" t="s">
        <v>3833</v>
      </c>
      <c r="O1001" s="14" t="s">
        <v>3486</v>
      </c>
      <c r="P1001" s="14" t="s">
        <v>12071</v>
      </c>
      <c r="Q1001" s="44" t="s">
        <v>8224</v>
      </c>
      <c r="R1001" s="44" t="s">
        <v>8203</v>
      </c>
      <c r="S1001" s="14">
        <v>8</v>
      </c>
      <c r="T1001" s="5">
        <v>29550</v>
      </c>
      <c r="U1001" s="5">
        <f t="shared" si="45"/>
        <v>236400</v>
      </c>
      <c r="V1001" s="47">
        <f t="shared" si="46"/>
        <v>264768</v>
      </c>
      <c r="W1001" s="48"/>
      <c r="X1001" s="49">
        <v>2017</v>
      </c>
      <c r="Y1001" s="50" t="s">
        <v>4944</v>
      </c>
      <c r="Z1001" s="51">
        <f t="shared" si="47"/>
        <v>656.66666666666663</v>
      </c>
      <c r="AA1001" s="16">
        <f t="shared" si="47"/>
        <v>735.4666666666667</v>
      </c>
    </row>
    <row r="1002" spans="2:27" ht="20.25" x14ac:dyDescent="0.3">
      <c r="B1002" s="43" t="s">
        <v>1063</v>
      </c>
      <c r="C1002" s="14" t="s">
        <v>4521</v>
      </c>
      <c r="D1002" s="14" t="s">
        <v>4671</v>
      </c>
      <c r="E1002" s="14" t="s">
        <v>7615</v>
      </c>
      <c r="F1002" s="14" t="s">
        <v>7768</v>
      </c>
      <c r="G1002" s="14" t="s">
        <v>6502</v>
      </c>
      <c r="H1002" s="44" t="s">
        <v>3466</v>
      </c>
      <c r="I1002" s="45">
        <v>0</v>
      </c>
      <c r="J1002" s="14">
        <v>150000000</v>
      </c>
      <c r="K1002" s="14" t="s">
        <v>3458</v>
      </c>
      <c r="L1002" s="46" t="s">
        <v>3471</v>
      </c>
      <c r="M1002" s="14" t="s">
        <v>12072</v>
      </c>
      <c r="N1002" s="14" t="s">
        <v>3833</v>
      </c>
      <c r="O1002" s="14" t="s">
        <v>3486</v>
      </c>
      <c r="P1002" s="14" t="s">
        <v>12071</v>
      </c>
      <c r="Q1002" s="44" t="s">
        <v>8224</v>
      </c>
      <c r="R1002" s="44" t="s">
        <v>8203</v>
      </c>
      <c r="S1002" s="14">
        <v>10</v>
      </c>
      <c r="T1002" s="5">
        <v>32506</v>
      </c>
      <c r="U1002" s="5">
        <f t="shared" si="45"/>
        <v>325060</v>
      </c>
      <c r="V1002" s="47">
        <f t="shared" si="46"/>
        <v>364067.2</v>
      </c>
      <c r="W1002" s="48"/>
      <c r="X1002" s="49">
        <v>2017</v>
      </c>
      <c r="Y1002" s="50" t="s">
        <v>4944</v>
      </c>
      <c r="Z1002" s="51">
        <f t="shared" si="47"/>
        <v>902.94444444444446</v>
      </c>
      <c r="AA1002" s="16">
        <f t="shared" si="47"/>
        <v>1011.2977777777778</v>
      </c>
    </row>
    <row r="1003" spans="2:27" ht="20.25" x14ac:dyDescent="0.3">
      <c r="B1003" s="43" t="s">
        <v>1064</v>
      </c>
      <c r="C1003" s="14" t="s">
        <v>4521</v>
      </c>
      <c r="D1003" s="14" t="s">
        <v>4671</v>
      </c>
      <c r="E1003" s="14" t="s">
        <v>7615</v>
      </c>
      <c r="F1003" s="14" t="s">
        <v>7768</v>
      </c>
      <c r="G1003" s="14" t="s">
        <v>6503</v>
      </c>
      <c r="H1003" s="44" t="s">
        <v>3466</v>
      </c>
      <c r="I1003" s="45">
        <v>0</v>
      </c>
      <c r="J1003" s="14">
        <v>150000000</v>
      </c>
      <c r="K1003" s="14" t="s">
        <v>3458</v>
      </c>
      <c r="L1003" s="46" t="s">
        <v>3471</v>
      </c>
      <c r="M1003" s="14" t="s">
        <v>12072</v>
      </c>
      <c r="N1003" s="14" t="s">
        <v>3833</v>
      </c>
      <c r="O1003" s="14" t="s">
        <v>3486</v>
      </c>
      <c r="P1003" s="14" t="s">
        <v>12071</v>
      </c>
      <c r="Q1003" s="44" t="s">
        <v>8224</v>
      </c>
      <c r="R1003" s="44" t="s">
        <v>8203</v>
      </c>
      <c r="S1003" s="14">
        <v>6</v>
      </c>
      <c r="T1003" s="5">
        <v>14795</v>
      </c>
      <c r="U1003" s="5">
        <f t="shared" si="45"/>
        <v>88770</v>
      </c>
      <c r="V1003" s="47">
        <f t="shared" si="46"/>
        <v>99422.400000000009</v>
      </c>
      <c r="W1003" s="48"/>
      <c r="X1003" s="49">
        <v>2017</v>
      </c>
      <c r="Y1003" s="50" t="s">
        <v>4944</v>
      </c>
      <c r="Z1003" s="51">
        <f t="shared" si="47"/>
        <v>246.58333333333334</v>
      </c>
      <c r="AA1003" s="16">
        <f t="shared" si="47"/>
        <v>276.17333333333335</v>
      </c>
    </row>
    <row r="1004" spans="2:27" ht="20.25" x14ac:dyDescent="0.3">
      <c r="B1004" s="43" t="s">
        <v>1065</v>
      </c>
      <c r="C1004" s="14" t="s">
        <v>4521</v>
      </c>
      <c r="D1004" s="14" t="s">
        <v>4671</v>
      </c>
      <c r="E1004" s="14" t="s">
        <v>7615</v>
      </c>
      <c r="F1004" s="14" t="s">
        <v>7768</v>
      </c>
      <c r="G1004" s="14" t="s">
        <v>6504</v>
      </c>
      <c r="H1004" s="44" t="s">
        <v>3466</v>
      </c>
      <c r="I1004" s="45">
        <v>0</v>
      </c>
      <c r="J1004" s="14">
        <v>150000000</v>
      </c>
      <c r="K1004" s="14" t="s">
        <v>3458</v>
      </c>
      <c r="L1004" s="46" t="s">
        <v>3471</v>
      </c>
      <c r="M1004" s="14" t="s">
        <v>12072</v>
      </c>
      <c r="N1004" s="14" t="s">
        <v>3833</v>
      </c>
      <c r="O1004" s="14" t="s">
        <v>3486</v>
      </c>
      <c r="P1004" s="14" t="s">
        <v>12071</v>
      </c>
      <c r="Q1004" s="44" t="s">
        <v>8224</v>
      </c>
      <c r="R1004" s="44" t="s">
        <v>8203</v>
      </c>
      <c r="S1004" s="14">
        <v>6</v>
      </c>
      <c r="T1004" s="5">
        <v>14795</v>
      </c>
      <c r="U1004" s="5">
        <f t="shared" si="45"/>
        <v>88770</v>
      </c>
      <c r="V1004" s="47">
        <f t="shared" si="46"/>
        <v>99422.400000000009</v>
      </c>
      <c r="W1004" s="48"/>
      <c r="X1004" s="49">
        <v>2017</v>
      </c>
      <c r="Y1004" s="50" t="s">
        <v>4944</v>
      </c>
      <c r="Z1004" s="51">
        <f t="shared" si="47"/>
        <v>246.58333333333334</v>
      </c>
      <c r="AA1004" s="16">
        <f t="shared" si="47"/>
        <v>276.17333333333335</v>
      </c>
    </row>
    <row r="1005" spans="2:27" ht="20.25" x14ac:dyDescent="0.3">
      <c r="B1005" s="43" t="s">
        <v>1066</v>
      </c>
      <c r="C1005" s="14" t="s">
        <v>4521</v>
      </c>
      <c r="D1005" s="14" t="s">
        <v>4671</v>
      </c>
      <c r="E1005" s="14" t="s">
        <v>7615</v>
      </c>
      <c r="F1005" s="14" t="s">
        <v>7768</v>
      </c>
      <c r="G1005" s="14" t="s">
        <v>6505</v>
      </c>
      <c r="H1005" s="44" t="s">
        <v>3466</v>
      </c>
      <c r="I1005" s="45">
        <v>0</v>
      </c>
      <c r="J1005" s="14">
        <v>150000000</v>
      </c>
      <c r="K1005" s="14" t="s">
        <v>3458</v>
      </c>
      <c r="L1005" s="46" t="s">
        <v>3471</v>
      </c>
      <c r="M1005" s="14" t="s">
        <v>12072</v>
      </c>
      <c r="N1005" s="14" t="s">
        <v>3833</v>
      </c>
      <c r="O1005" s="14" t="s">
        <v>3486</v>
      </c>
      <c r="P1005" s="14" t="s">
        <v>12071</v>
      </c>
      <c r="Q1005" s="44" t="s">
        <v>8224</v>
      </c>
      <c r="R1005" s="44" t="s">
        <v>8203</v>
      </c>
      <c r="S1005" s="14">
        <v>6</v>
      </c>
      <c r="T1005" s="5">
        <v>14795</v>
      </c>
      <c r="U1005" s="5">
        <f t="shared" si="45"/>
        <v>88770</v>
      </c>
      <c r="V1005" s="47">
        <f t="shared" si="46"/>
        <v>99422.400000000009</v>
      </c>
      <c r="W1005" s="48"/>
      <c r="X1005" s="49">
        <v>2017</v>
      </c>
      <c r="Y1005" s="50" t="s">
        <v>4944</v>
      </c>
      <c r="Z1005" s="51">
        <f t="shared" si="47"/>
        <v>246.58333333333334</v>
      </c>
      <c r="AA1005" s="16">
        <f t="shared" si="47"/>
        <v>276.17333333333335</v>
      </c>
    </row>
    <row r="1006" spans="2:27" ht="20.25" x14ac:dyDescent="0.3">
      <c r="B1006" s="43" t="s">
        <v>1067</v>
      </c>
      <c r="C1006" s="14" t="s">
        <v>4521</v>
      </c>
      <c r="D1006" s="14" t="s">
        <v>4671</v>
      </c>
      <c r="E1006" s="14" t="s">
        <v>7615</v>
      </c>
      <c r="F1006" s="14" t="s">
        <v>7768</v>
      </c>
      <c r="G1006" s="14" t="s">
        <v>6506</v>
      </c>
      <c r="H1006" s="44" t="s">
        <v>3466</v>
      </c>
      <c r="I1006" s="45">
        <v>0</v>
      </c>
      <c r="J1006" s="14">
        <v>150000000</v>
      </c>
      <c r="K1006" s="14" t="s">
        <v>3458</v>
      </c>
      <c r="L1006" s="46" t="s">
        <v>3471</v>
      </c>
      <c r="M1006" s="14" t="s">
        <v>12072</v>
      </c>
      <c r="N1006" s="14" t="s">
        <v>3833</v>
      </c>
      <c r="O1006" s="14" t="s">
        <v>3486</v>
      </c>
      <c r="P1006" s="14" t="s">
        <v>12071</v>
      </c>
      <c r="Q1006" s="44" t="s">
        <v>8224</v>
      </c>
      <c r="R1006" s="44" t="s">
        <v>8203</v>
      </c>
      <c r="S1006" s="14">
        <v>6</v>
      </c>
      <c r="T1006" s="5">
        <v>14795</v>
      </c>
      <c r="U1006" s="5">
        <f t="shared" si="45"/>
        <v>88770</v>
      </c>
      <c r="V1006" s="47">
        <f t="shared" si="46"/>
        <v>99422.400000000009</v>
      </c>
      <c r="W1006" s="48"/>
      <c r="X1006" s="49">
        <v>2017</v>
      </c>
      <c r="Y1006" s="50" t="s">
        <v>4944</v>
      </c>
      <c r="Z1006" s="51">
        <f t="shared" si="47"/>
        <v>246.58333333333334</v>
      </c>
      <c r="AA1006" s="16">
        <f t="shared" si="47"/>
        <v>276.17333333333335</v>
      </c>
    </row>
    <row r="1007" spans="2:27" ht="20.25" x14ac:dyDescent="0.3">
      <c r="B1007" s="43" t="s">
        <v>1068</v>
      </c>
      <c r="C1007" s="14" t="s">
        <v>4521</v>
      </c>
      <c r="D1007" s="14" t="s">
        <v>4671</v>
      </c>
      <c r="E1007" s="14" t="s">
        <v>7615</v>
      </c>
      <c r="F1007" s="14" t="s">
        <v>7768</v>
      </c>
      <c r="G1007" s="14" t="s">
        <v>6507</v>
      </c>
      <c r="H1007" s="44" t="s">
        <v>3466</v>
      </c>
      <c r="I1007" s="45">
        <v>0</v>
      </c>
      <c r="J1007" s="14">
        <v>150000000</v>
      </c>
      <c r="K1007" s="14" t="s">
        <v>3458</v>
      </c>
      <c r="L1007" s="46" t="s">
        <v>3471</v>
      </c>
      <c r="M1007" s="14" t="s">
        <v>12072</v>
      </c>
      <c r="N1007" s="14" t="s">
        <v>3833</v>
      </c>
      <c r="O1007" s="14" t="s">
        <v>3486</v>
      </c>
      <c r="P1007" s="14" t="s">
        <v>12071</v>
      </c>
      <c r="Q1007" s="44" t="s">
        <v>8224</v>
      </c>
      <c r="R1007" s="44" t="s">
        <v>8203</v>
      </c>
      <c r="S1007" s="14">
        <v>6</v>
      </c>
      <c r="T1007" s="5">
        <v>20715</v>
      </c>
      <c r="U1007" s="5">
        <f t="shared" si="45"/>
        <v>124290</v>
      </c>
      <c r="V1007" s="47">
        <f t="shared" si="46"/>
        <v>139204.80000000002</v>
      </c>
      <c r="W1007" s="48"/>
      <c r="X1007" s="49">
        <v>2017</v>
      </c>
      <c r="Y1007" s="50" t="s">
        <v>4944</v>
      </c>
      <c r="Z1007" s="51">
        <f t="shared" si="47"/>
        <v>345.25</v>
      </c>
      <c r="AA1007" s="16">
        <f t="shared" si="47"/>
        <v>386.68000000000006</v>
      </c>
    </row>
    <row r="1008" spans="2:27" ht="20.25" x14ac:dyDescent="0.3">
      <c r="B1008" s="43" t="s">
        <v>1069</v>
      </c>
      <c r="C1008" s="14" t="s">
        <v>4521</v>
      </c>
      <c r="D1008" s="14" t="s">
        <v>4671</v>
      </c>
      <c r="E1008" s="14" t="s">
        <v>7615</v>
      </c>
      <c r="F1008" s="14" t="s">
        <v>7768</v>
      </c>
      <c r="G1008" s="14" t="s">
        <v>6508</v>
      </c>
      <c r="H1008" s="44" t="s">
        <v>3466</v>
      </c>
      <c r="I1008" s="45">
        <v>0</v>
      </c>
      <c r="J1008" s="14">
        <v>150000000</v>
      </c>
      <c r="K1008" s="14" t="s">
        <v>3458</v>
      </c>
      <c r="L1008" s="46" t="s">
        <v>3471</v>
      </c>
      <c r="M1008" s="14" t="s">
        <v>12072</v>
      </c>
      <c r="N1008" s="14" t="s">
        <v>3833</v>
      </c>
      <c r="O1008" s="14" t="s">
        <v>3486</v>
      </c>
      <c r="P1008" s="14" t="s">
        <v>12071</v>
      </c>
      <c r="Q1008" s="44" t="s">
        <v>8224</v>
      </c>
      <c r="R1008" s="44" t="s">
        <v>8203</v>
      </c>
      <c r="S1008" s="14">
        <v>6</v>
      </c>
      <c r="T1008" s="5">
        <v>20715</v>
      </c>
      <c r="U1008" s="5">
        <f t="shared" si="45"/>
        <v>124290</v>
      </c>
      <c r="V1008" s="47">
        <f t="shared" si="46"/>
        <v>139204.80000000002</v>
      </c>
      <c r="W1008" s="48"/>
      <c r="X1008" s="49">
        <v>2017</v>
      </c>
      <c r="Y1008" s="50" t="s">
        <v>4944</v>
      </c>
      <c r="Z1008" s="51">
        <f t="shared" si="47"/>
        <v>345.25</v>
      </c>
      <c r="AA1008" s="16">
        <f t="shared" si="47"/>
        <v>386.68000000000006</v>
      </c>
    </row>
    <row r="1009" spans="2:27" ht="20.25" x14ac:dyDescent="0.3">
      <c r="B1009" s="43" t="s">
        <v>1070</v>
      </c>
      <c r="C1009" s="14" t="s">
        <v>4521</v>
      </c>
      <c r="D1009" s="14" t="s">
        <v>4671</v>
      </c>
      <c r="E1009" s="14" t="s">
        <v>7615</v>
      </c>
      <c r="F1009" s="14" t="s">
        <v>7768</v>
      </c>
      <c r="G1009" s="14" t="s">
        <v>6509</v>
      </c>
      <c r="H1009" s="44" t="s">
        <v>3466</v>
      </c>
      <c r="I1009" s="45">
        <v>0</v>
      </c>
      <c r="J1009" s="14">
        <v>150000000</v>
      </c>
      <c r="K1009" s="14" t="s">
        <v>3458</v>
      </c>
      <c r="L1009" s="46" t="s">
        <v>3471</v>
      </c>
      <c r="M1009" s="14" t="s">
        <v>12072</v>
      </c>
      <c r="N1009" s="14" t="s">
        <v>3833</v>
      </c>
      <c r="O1009" s="14" t="s">
        <v>3486</v>
      </c>
      <c r="P1009" s="14" t="s">
        <v>12071</v>
      </c>
      <c r="Q1009" s="44" t="s">
        <v>8224</v>
      </c>
      <c r="R1009" s="44" t="s">
        <v>8203</v>
      </c>
      <c r="S1009" s="14">
        <v>6</v>
      </c>
      <c r="T1009" s="5">
        <v>20715</v>
      </c>
      <c r="U1009" s="5">
        <f t="shared" si="45"/>
        <v>124290</v>
      </c>
      <c r="V1009" s="47">
        <f t="shared" si="46"/>
        <v>139204.80000000002</v>
      </c>
      <c r="W1009" s="48"/>
      <c r="X1009" s="49">
        <v>2017</v>
      </c>
      <c r="Y1009" s="50" t="s">
        <v>4944</v>
      </c>
      <c r="Z1009" s="51">
        <f t="shared" si="47"/>
        <v>345.25</v>
      </c>
      <c r="AA1009" s="16">
        <f t="shared" si="47"/>
        <v>386.68000000000006</v>
      </c>
    </row>
    <row r="1010" spans="2:27" ht="20.25" x14ac:dyDescent="0.3">
      <c r="B1010" s="43" t="s">
        <v>1071</v>
      </c>
      <c r="C1010" s="14" t="s">
        <v>4521</v>
      </c>
      <c r="D1010" s="14" t="s">
        <v>4671</v>
      </c>
      <c r="E1010" s="14" t="s">
        <v>7615</v>
      </c>
      <c r="F1010" s="14" t="s">
        <v>7768</v>
      </c>
      <c r="G1010" s="14" t="s">
        <v>6510</v>
      </c>
      <c r="H1010" s="44" t="s">
        <v>3466</v>
      </c>
      <c r="I1010" s="45">
        <v>0</v>
      </c>
      <c r="J1010" s="14">
        <v>150000000</v>
      </c>
      <c r="K1010" s="14" t="s">
        <v>3458</v>
      </c>
      <c r="L1010" s="46" t="s">
        <v>3471</v>
      </c>
      <c r="M1010" s="14" t="s">
        <v>12072</v>
      </c>
      <c r="N1010" s="14" t="s">
        <v>3833</v>
      </c>
      <c r="O1010" s="14" t="s">
        <v>3486</v>
      </c>
      <c r="P1010" s="14" t="s">
        <v>12071</v>
      </c>
      <c r="Q1010" s="44" t="s">
        <v>8224</v>
      </c>
      <c r="R1010" s="44" t="s">
        <v>8203</v>
      </c>
      <c r="S1010" s="14">
        <v>6</v>
      </c>
      <c r="T1010" s="5">
        <v>20715</v>
      </c>
      <c r="U1010" s="5">
        <f t="shared" si="45"/>
        <v>124290</v>
      </c>
      <c r="V1010" s="47">
        <f t="shared" si="46"/>
        <v>139204.80000000002</v>
      </c>
      <c r="W1010" s="48"/>
      <c r="X1010" s="49">
        <v>2017</v>
      </c>
      <c r="Y1010" s="50" t="s">
        <v>4944</v>
      </c>
      <c r="Z1010" s="51">
        <f t="shared" si="47"/>
        <v>345.25</v>
      </c>
      <c r="AA1010" s="16">
        <f t="shared" si="47"/>
        <v>386.68000000000006</v>
      </c>
    </row>
    <row r="1011" spans="2:27" ht="20.25" x14ac:dyDescent="0.3">
      <c r="B1011" s="43" t="s">
        <v>1072</v>
      </c>
      <c r="C1011" s="14" t="s">
        <v>4521</v>
      </c>
      <c r="D1011" s="14" t="s">
        <v>4671</v>
      </c>
      <c r="E1011" s="14" t="s">
        <v>7615</v>
      </c>
      <c r="F1011" s="14" t="s">
        <v>7768</v>
      </c>
      <c r="G1011" s="14" t="s">
        <v>6511</v>
      </c>
      <c r="H1011" s="44" t="s">
        <v>3466</v>
      </c>
      <c r="I1011" s="45">
        <v>0</v>
      </c>
      <c r="J1011" s="14">
        <v>150000000</v>
      </c>
      <c r="K1011" s="14" t="s">
        <v>3458</v>
      </c>
      <c r="L1011" s="46" t="s">
        <v>3471</v>
      </c>
      <c r="M1011" s="14" t="s">
        <v>12072</v>
      </c>
      <c r="N1011" s="14" t="s">
        <v>3833</v>
      </c>
      <c r="O1011" s="14" t="s">
        <v>3486</v>
      </c>
      <c r="P1011" s="14" t="s">
        <v>12071</v>
      </c>
      <c r="Q1011" s="44" t="s">
        <v>8224</v>
      </c>
      <c r="R1011" s="44" t="s">
        <v>8203</v>
      </c>
      <c r="S1011" s="14">
        <v>6</v>
      </c>
      <c r="T1011" s="5">
        <v>20715</v>
      </c>
      <c r="U1011" s="5">
        <f t="shared" si="45"/>
        <v>124290</v>
      </c>
      <c r="V1011" s="47">
        <f t="shared" si="46"/>
        <v>139204.80000000002</v>
      </c>
      <c r="W1011" s="48"/>
      <c r="X1011" s="49">
        <v>2017</v>
      </c>
      <c r="Y1011" s="50" t="s">
        <v>4944</v>
      </c>
      <c r="Z1011" s="51">
        <f t="shared" si="47"/>
        <v>345.25</v>
      </c>
      <c r="AA1011" s="16">
        <f t="shared" si="47"/>
        <v>386.68000000000006</v>
      </c>
    </row>
    <row r="1012" spans="2:27" ht="20.25" x14ac:dyDescent="0.3">
      <c r="B1012" s="43" t="s">
        <v>1073</v>
      </c>
      <c r="C1012" s="14" t="s">
        <v>4521</v>
      </c>
      <c r="D1012" s="14" t="s">
        <v>4671</v>
      </c>
      <c r="E1012" s="14" t="s">
        <v>7615</v>
      </c>
      <c r="F1012" s="14" t="s">
        <v>7768</v>
      </c>
      <c r="G1012" s="14" t="s">
        <v>6512</v>
      </c>
      <c r="H1012" s="44" t="s">
        <v>3466</v>
      </c>
      <c r="I1012" s="45">
        <v>0</v>
      </c>
      <c r="J1012" s="14">
        <v>150000000</v>
      </c>
      <c r="K1012" s="14" t="s">
        <v>3458</v>
      </c>
      <c r="L1012" s="46" t="s">
        <v>3471</v>
      </c>
      <c r="M1012" s="14" t="s">
        <v>12072</v>
      </c>
      <c r="N1012" s="14" t="s">
        <v>3833</v>
      </c>
      <c r="O1012" s="14" t="s">
        <v>3486</v>
      </c>
      <c r="P1012" s="14" t="s">
        <v>12071</v>
      </c>
      <c r="Q1012" s="44" t="s">
        <v>8224</v>
      </c>
      <c r="R1012" s="44" t="s">
        <v>8203</v>
      </c>
      <c r="S1012" s="14">
        <v>6</v>
      </c>
      <c r="T1012" s="5">
        <v>21880</v>
      </c>
      <c r="U1012" s="5">
        <f t="shared" si="45"/>
        <v>131280</v>
      </c>
      <c r="V1012" s="47">
        <f t="shared" si="46"/>
        <v>147033.60000000001</v>
      </c>
      <c r="W1012" s="48"/>
      <c r="X1012" s="49">
        <v>2017</v>
      </c>
      <c r="Y1012" s="50" t="s">
        <v>4944</v>
      </c>
      <c r="Z1012" s="51">
        <f t="shared" si="47"/>
        <v>364.66666666666669</v>
      </c>
      <c r="AA1012" s="16">
        <f t="shared" si="47"/>
        <v>408.42666666666668</v>
      </c>
    </row>
    <row r="1013" spans="2:27" ht="20.25" x14ac:dyDescent="0.3">
      <c r="B1013" s="43" t="s">
        <v>1074</v>
      </c>
      <c r="C1013" s="14" t="s">
        <v>4521</v>
      </c>
      <c r="D1013" s="14" t="s">
        <v>4671</v>
      </c>
      <c r="E1013" s="14" t="s">
        <v>7615</v>
      </c>
      <c r="F1013" s="14" t="s">
        <v>7768</v>
      </c>
      <c r="G1013" s="14" t="s">
        <v>6513</v>
      </c>
      <c r="H1013" s="44" t="s">
        <v>3466</v>
      </c>
      <c r="I1013" s="45">
        <v>0</v>
      </c>
      <c r="J1013" s="14">
        <v>150000000</v>
      </c>
      <c r="K1013" s="14" t="s">
        <v>3458</v>
      </c>
      <c r="L1013" s="46" t="s">
        <v>3471</v>
      </c>
      <c r="M1013" s="14" t="s">
        <v>12072</v>
      </c>
      <c r="N1013" s="14" t="s">
        <v>3833</v>
      </c>
      <c r="O1013" s="14" t="s">
        <v>3486</v>
      </c>
      <c r="P1013" s="14" t="s">
        <v>12071</v>
      </c>
      <c r="Q1013" s="44" t="s">
        <v>8224</v>
      </c>
      <c r="R1013" s="44" t="s">
        <v>8203</v>
      </c>
      <c r="S1013" s="14">
        <v>6</v>
      </c>
      <c r="T1013" s="5">
        <v>21880</v>
      </c>
      <c r="U1013" s="5">
        <f t="shared" si="45"/>
        <v>131280</v>
      </c>
      <c r="V1013" s="47">
        <f t="shared" si="46"/>
        <v>147033.60000000001</v>
      </c>
      <c r="W1013" s="48"/>
      <c r="X1013" s="49">
        <v>2017</v>
      </c>
      <c r="Y1013" s="50" t="s">
        <v>4944</v>
      </c>
      <c r="Z1013" s="51">
        <f t="shared" si="47"/>
        <v>364.66666666666669</v>
      </c>
      <c r="AA1013" s="16">
        <f t="shared" si="47"/>
        <v>408.42666666666668</v>
      </c>
    </row>
    <row r="1014" spans="2:27" ht="20.25" x14ac:dyDescent="0.3">
      <c r="B1014" s="43" t="s">
        <v>1075</v>
      </c>
      <c r="C1014" s="14" t="s">
        <v>4521</v>
      </c>
      <c r="D1014" s="14" t="s">
        <v>4671</v>
      </c>
      <c r="E1014" s="14" t="s">
        <v>7615</v>
      </c>
      <c r="F1014" s="14" t="s">
        <v>7768</v>
      </c>
      <c r="G1014" s="14" t="s">
        <v>6514</v>
      </c>
      <c r="H1014" s="44" t="s">
        <v>3466</v>
      </c>
      <c r="I1014" s="45">
        <v>0</v>
      </c>
      <c r="J1014" s="14">
        <v>150000000</v>
      </c>
      <c r="K1014" s="14" t="s">
        <v>3458</v>
      </c>
      <c r="L1014" s="46" t="s">
        <v>3471</v>
      </c>
      <c r="M1014" s="14" t="s">
        <v>12072</v>
      </c>
      <c r="N1014" s="14" t="s">
        <v>3833</v>
      </c>
      <c r="O1014" s="14" t="s">
        <v>3486</v>
      </c>
      <c r="P1014" s="14" t="s">
        <v>12071</v>
      </c>
      <c r="Q1014" s="44" t="s">
        <v>8224</v>
      </c>
      <c r="R1014" s="44" t="s">
        <v>8203</v>
      </c>
      <c r="S1014" s="14">
        <v>6</v>
      </c>
      <c r="T1014" s="5">
        <v>28000</v>
      </c>
      <c r="U1014" s="5">
        <f t="shared" si="45"/>
        <v>168000</v>
      </c>
      <c r="V1014" s="47">
        <f t="shared" si="46"/>
        <v>188160.00000000003</v>
      </c>
      <c r="W1014" s="48"/>
      <c r="X1014" s="49">
        <v>2017</v>
      </c>
      <c r="Y1014" s="50" t="s">
        <v>4944</v>
      </c>
      <c r="Z1014" s="51">
        <f t="shared" si="47"/>
        <v>466.66666666666669</v>
      </c>
      <c r="AA1014" s="16">
        <f t="shared" si="47"/>
        <v>522.66666666666674</v>
      </c>
    </row>
    <row r="1015" spans="2:27" ht="20.25" x14ac:dyDescent="0.3">
      <c r="B1015" s="43" t="s">
        <v>1076</v>
      </c>
      <c r="C1015" s="14" t="s">
        <v>4521</v>
      </c>
      <c r="D1015" s="14" t="s">
        <v>4671</v>
      </c>
      <c r="E1015" s="14" t="s">
        <v>7615</v>
      </c>
      <c r="F1015" s="14" t="s">
        <v>7768</v>
      </c>
      <c r="G1015" s="14" t="s">
        <v>6515</v>
      </c>
      <c r="H1015" s="44" t="s">
        <v>3466</v>
      </c>
      <c r="I1015" s="45">
        <v>0</v>
      </c>
      <c r="J1015" s="14">
        <v>150000000</v>
      </c>
      <c r="K1015" s="14" t="s">
        <v>3458</v>
      </c>
      <c r="L1015" s="46" t="s">
        <v>3471</v>
      </c>
      <c r="M1015" s="14" t="s">
        <v>12072</v>
      </c>
      <c r="N1015" s="14" t="s">
        <v>3833</v>
      </c>
      <c r="O1015" s="14" t="s">
        <v>3486</v>
      </c>
      <c r="P1015" s="14" t="s">
        <v>12071</v>
      </c>
      <c r="Q1015" s="44" t="s">
        <v>8224</v>
      </c>
      <c r="R1015" s="44" t="s">
        <v>8203</v>
      </c>
      <c r="S1015" s="14">
        <v>6</v>
      </c>
      <c r="T1015" s="5">
        <v>28000</v>
      </c>
      <c r="U1015" s="5">
        <f t="shared" si="45"/>
        <v>168000</v>
      </c>
      <c r="V1015" s="47">
        <f t="shared" si="46"/>
        <v>188160.00000000003</v>
      </c>
      <c r="W1015" s="48"/>
      <c r="X1015" s="49">
        <v>2017</v>
      </c>
      <c r="Y1015" s="50" t="s">
        <v>4944</v>
      </c>
      <c r="Z1015" s="51">
        <f t="shared" si="47"/>
        <v>466.66666666666669</v>
      </c>
      <c r="AA1015" s="16">
        <f t="shared" si="47"/>
        <v>522.66666666666674</v>
      </c>
    </row>
    <row r="1016" spans="2:27" ht="20.25" x14ac:dyDescent="0.3">
      <c r="B1016" s="43" t="s">
        <v>1077</v>
      </c>
      <c r="C1016" s="14" t="s">
        <v>4521</v>
      </c>
      <c r="D1016" s="14" t="s">
        <v>4671</v>
      </c>
      <c r="E1016" s="14" t="s">
        <v>7615</v>
      </c>
      <c r="F1016" s="14" t="s">
        <v>7768</v>
      </c>
      <c r="G1016" s="14" t="s">
        <v>6516</v>
      </c>
      <c r="H1016" s="44" t="s">
        <v>3466</v>
      </c>
      <c r="I1016" s="45">
        <v>0</v>
      </c>
      <c r="J1016" s="14">
        <v>150000000</v>
      </c>
      <c r="K1016" s="14" t="s">
        <v>3458</v>
      </c>
      <c r="L1016" s="46" t="s">
        <v>3471</v>
      </c>
      <c r="M1016" s="14" t="s">
        <v>12072</v>
      </c>
      <c r="N1016" s="14" t="s">
        <v>3833</v>
      </c>
      <c r="O1016" s="14" t="s">
        <v>3486</v>
      </c>
      <c r="P1016" s="14" t="s">
        <v>12071</v>
      </c>
      <c r="Q1016" s="44" t="s">
        <v>8224</v>
      </c>
      <c r="R1016" s="44" t="s">
        <v>8203</v>
      </c>
      <c r="S1016" s="14">
        <v>6</v>
      </c>
      <c r="T1016" s="5">
        <v>28000</v>
      </c>
      <c r="U1016" s="5">
        <f t="shared" si="45"/>
        <v>168000</v>
      </c>
      <c r="V1016" s="47">
        <f t="shared" si="46"/>
        <v>188160.00000000003</v>
      </c>
      <c r="W1016" s="48"/>
      <c r="X1016" s="49">
        <v>2017</v>
      </c>
      <c r="Y1016" s="50" t="s">
        <v>4944</v>
      </c>
      <c r="Z1016" s="51">
        <f t="shared" si="47"/>
        <v>466.66666666666669</v>
      </c>
      <c r="AA1016" s="16">
        <f t="shared" si="47"/>
        <v>522.66666666666674</v>
      </c>
    </row>
    <row r="1017" spans="2:27" ht="20.25" x14ac:dyDescent="0.3">
      <c r="B1017" s="43" t="s">
        <v>1078</v>
      </c>
      <c r="C1017" s="14" t="s">
        <v>4521</v>
      </c>
      <c r="D1017" s="14" t="s">
        <v>4666</v>
      </c>
      <c r="E1017" s="14" t="s">
        <v>7641</v>
      </c>
      <c r="F1017" s="14" t="s">
        <v>7763</v>
      </c>
      <c r="G1017" s="14" t="s">
        <v>6517</v>
      </c>
      <c r="H1017" s="44" t="s">
        <v>3466</v>
      </c>
      <c r="I1017" s="45">
        <v>0</v>
      </c>
      <c r="J1017" s="14">
        <v>150000000</v>
      </c>
      <c r="K1017" s="14" t="s">
        <v>3458</v>
      </c>
      <c r="L1017" s="46" t="s">
        <v>3471</v>
      </c>
      <c r="M1017" s="14" t="s">
        <v>12072</v>
      </c>
      <c r="N1017" s="14" t="s">
        <v>3833</v>
      </c>
      <c r="O1017" s="14" t="s">
        <v>3486</v>
      </c>
      <c r="P1017" s="14" t="s">
        <v>12071</v>
      </c>
      <c r="Q1017" s="44" t="s">
        <v>8224</v>
      </c>
      <c r="R1017" s="44" t="s">
        <v>8203</v>
      </c>
      <c r="S1017" s="14">
        <v>8</v>
      </c>
      <c r="T1017" s="5">
        <v>21880</v>
      </c>
      <c r="U1017" s="5">
        <f t="shared" si="45"/>
        <v>175040</v>
      </c>
      <c r="V1017" s="47">
        <f t="shared" si="46"/>
        <v>196044.80000000002</v>
      </c>
      <c r="W1017" s="48"/>
      <c r="X1017" s="49">
        <v>2017</v>
      </c>
      <c r="Y1017" s="50" t="s">
        <v>4944</v>
      </c>
      <c r="Z1017" s="51">
        <f t="shared" si="47"/>
        <v>486.22222222222223</v>
      </c>
      <c r="AA1017" s="16">
        <f t="shared" si="47"/>
        <v>544.56888888888898</v>
      </c>
    </row>
    <row r="1018" spans="2:27" ht="20.25" x14ac:dyDescent="0.3">
      <c r="B1018" s="43" t="s">
        <v>1079</v>
      </c>
      <c r="C1018" s="14" t="s">
        <v>4521</v>
      </c>
      <c r="D1018" s="14" t="s">
        <v>4666</v>
      </c>
      <c r="E1018" s="14" t="s">
        <v>7641</v>
      </c>
      <c r="F1018" s="14" t="s">
        <v>7763</v>
      </c>
      <c r="G1018" s="14" t="s">
        <v>6518</v>
      </c>
      <c r="H1018" s="44" t="s">
        <v>3466</v>
      </c>
      <c r="I1018" s="45">
        <v>0</v>
      </c>
      <c r="J1018" s="14">
        <v>150000000</v>
      </c>
      <c r="K1018" s="14" t="s">
        <v>3458</v>
      </c>
      <c r="L1018" s="46" t="s">
        <v>3471</v>
      </c>
      <c r="M1018" s="14" t="s">
        <v>12072</v>
      </c>
      <c r="N1018" s="14" t="s">
        <v>3833</v>
      </c>
      <c r="O1018" s="14" t="s">
        <v>3486</v>
      </c>
      <c r="P1018" s="14" t="s">
        <v>12071</v>
      </c>
      <c r="Q1018" s="44" t="s">
        <v>8224</v>
      </c>
      <c r="R1018" s="44" t="s">
        <v>8203</v>
      </c>
      <c r="S1018" s="14">
        <v>8</v>
      </c>
      <c r="T1018" s="5">
        <v>21880</v>
      </c>
      <c r="U1018" s="5">
        <f t="shared" si="45"/>
        <v>175040</v>
      </c>
      <c r="V1018" s="47">
        <f t="shared" si="46"/>
        <v>196044.80000000002</v>
      </c>
      <c r="W1018" s="48"/>
      <c r="X1018" s="49">
        <v>2017</v>
      </c>
      <c r="Y1018" s="50" t="s">
        <v>4944</v>
      </c>
      <c r="Z1018" s="51">
        <f t="shared" si="47"/>
        <v>486.22222222222223</v>
      </c>
      <c r="AA1018" s="16">
        <f t="shared" si="47"/>
        <v>544.56888888888898</v>
      </c>
    </row>
    <row r="1019" spans="2:27" ht="20.25" x14ac:dyDescent="0.3">
      <c r="B1019" s="43" t="s">
        <v>1080</v>
      </c>
      <c r="C1019" s="14" t="s">
        <v>4521</v>
      </c>
      <c r="D1019" s="14" t="s">
        <v>4666</v>
      </c>
      <c r="E1019" s="14" t="s">
        <v>7641</v>
      </c>
      <c r="F1019" s="14" t="s">
        <v>7763</v>
      </c>
      <c r="G1019" s="14" t="s">
        <v>6519</v>
      </c>
      <c r="H1019" s="44" t="s">
        <v>3466</v>
      </c>
      <c r="I1019" s="45">
        <v>0</v>
      </c>
      <c r="J1019" s="14">
        <v>150000000</v>
      </c>
      <c r="K1019" s="14" t="s">
        <v>3458</v>
      </c>
      <c r="L1019" s="46" t="s">
        <v>3471</v>
      </c>
      <c r="M1019" s="14" t="s">
        <v>12072</v>
      </c>
      <c r="N1019" s="14" t="s">
        <v>3833</v>
      </c>
      <c r="O1019" s="14" t="s">
        <v>3486</v>
      </c>
      <c r="P1019" s="14" t="s">
        <v>12071</v>
      </c>
      <c r="Q1019" s="44" t="s">
        <v>8224</v>
      </c>
      <c r="R1019" s="44" t="s">
        <v>8203</v>
      </c>
      <c r="S1019" s="14">
        <v>8</v>
      </c>
      <c r="T1019" s="5">
        <v>21880</v>
      </c>
      <c r="U1019" s="5">
        <f t="shared" si="45"/>
        <v>175040</v>
      </c>
      <c r="V1019" s="47">
        <f t="shared" si="46"/>
        <v>196044.80000000002</v>
      </c>
      <c r="W1019" s="48"/>
      <c r="X1019" s="49">
        <v>2017</v>
      </c>
      <c r="Y1019" s="50" t="s">
        <v>4944</v>
      </c>
      <c r="Z1019" s="51">
        <f t="shared" si="47"/>
        <v>486.22222222222223</v>
      </c>
      <c r="AA1019" s="16">
        <f t="shared" si="47"/>
        <v>544.56888888888898</v>
      </c>
    </row>
    <row r="1020" spans="2:27" ht="20.25" x14ac:dyDescent="0.3">
      <c r="B1020" s="43" t="s">
        <v>1081</v>
      </c>
      <c r="C1020" s="14" t="s">
        <v>4521</v>
      </c>
      <c r="D1020" s="14" t="s">
        <v>4666</v>
      </c>
      <c r="E1020" s="14" t="s">
        <v>7641</v>
      </c>
      <c r="F1020" s="14" t="s">
        <v>7763</v>
      </c>
      <c r="G1020" s="14" t="s">
        <v>6520</v>
      </c>
      <c r="H1020" s="44" t="s">
        <v>3466</v>
      </c>
      <c r="I1020" s="45">
        <v>0</v>
      </c>
      <c r="J1020" s="14">
        <v>150000000</v>
      </c>
      <c r="K1020" s="14" t="s">
        <v>3458</v>
      </c>
      <c r="L1020" s="46" t="s">
        <v>3471</v>
      </c>
      <c r="M1020" s="14" t="s">
        <v>12072</v>
      </c>
      <c r="N1020" s="14" t="s">
        <v>3833</v>
      </c>
      <c r="O1020" s="14" t="s">
        <v>3486</v>
      </c>
      <c r="P1020" s="14" t="s">
        <v>12071</v>
      </c>
      <c r="Q1020" s="44" t="s">
        <v>8224</v>
      </c>
      <c r="R1020" s="44" t="s">
        <v>8203</v>
      </c>
      <c r="S1020" s="14">
        <v>8</v>
      </c>
      <c r="T1020" s="5">
        <v>21880</v>
      </c>
      <c r="U1020" s="5">
        <f t="shared" si="45"/>
        <v>175040</v>
      </c>
      <c r="V1020" s="47">
        <f t="shared" si="46"/>
        <v>196044.80000000002</v>
      </c>
      <c r="W1020" s="48"/>
      <c r="X1020" s="49">
        <v>2017</v>
      </c>
      <c r="Y1020" s="50" t="s">
        <v>4944</v>
      </c>
      <c r="Z1020" s="51">
        <f t="shared" si="47"/>
        <v>486.22222222222223</v>
      </c>
      <c r="AA1020" s="16">
        <f t="shared" si="47"/>
        <v>544.56888888888898</v>
      </c>
    </row>
    <row r="1021" spans="2:27" ht="20.25" x14ac:dyDescent="0.3">
      <c r="B1021" s="43" t="s">
        <v>1082</v>
      </c>
      <c r="C1021" s="14" t="s">
        <v>4521</v>
      </c>
      <c r="D1021" s="14" t="s">
        <v>4666</v>
      </c>
      <c r="E1021" s="14" t="s">
        <v>7641</v>
      </c>
      <c r="F1021" s="14" t="s">
        <v>7763</v>
      </c>
      <c r="G1021" s="14" t="s">
        <v>6521</v>
      </c>
      <c r="H1021" s="44" t="s">
        <v>3466</v>
      </c>
      <c r="I1021" s="45">
        <v>0</v>
      </c>
      <c r="J1021" s="14">
        <v>150000000</v>
      </c>
      <c r="K1021" s="14" t="s">
        <v>3458</v>
      </c>
      <c r="L1021" s="46" t="s">
        <v>3471</v>
      </c>
      <c r="M1021" s="14" t="s">
        <v>12072</v>
      </c>
      <c r="N1021" s="14" t="s">
        <v>3833</v>
      </c>
      <c r="O1021" s="14" t="s">
        <v>3486</v>
      </c>
      <c r="P1021" s="14" t="s">
        <v>12071</v>
      </c>
      <c r="Q1021" s="44" t="s">
        <v>8224</v>
      </c>
      <c r="R1021" s="44" t="s">
        <v>8203</v>
      </c>
      <c r="S1021" s="14">
        <v>8</v>
      </c>
      <c r="T1021" s="5">
        <v>21880</v>
      </c>
      <c r="U1021" s="5">
        <f t="shared" si="45"/>
        <v>175040</v>
      </c>
      <c r="V1021" s="47">
        <f t="shared" si="46"/>
        <v>196044.80000000002</v>
      </c>
      <c r="W1021" s="48"/>
      <c r="X1021" s="49">
        <v>2017</v>
      </c>
      <c r="Y1021" s="50" t="s">
        <v>4944</v>
      </c>
      <c r="Z1021" s="51">
        <f t="shared" si="47"/>
        <v>486.22222222222223</v>
      </c>
      <c r="AA1021" s="16">
        <f t="shared" si="47"/>
        <v>544.56888888888898</v>
      </c>
    </row>
    <row r="1022" spans="2:27" ht="20.25" x14ac:dyDescent="0.3">
      <c r="B1022" s="43" t="s">
        <v>1083</v>
      </c>
      <c r="C1022" s="14" t="s">
        <v>4521</v>
      </c>
      <c r="D1022" s="14" t="s">
        <v>4666</v>
      </c>
      <c r="E1022" s="14" t="s">
        <v>7641</v>
      </c>
      <c r="F1022" s="14" t="s">
        <v>7763</v>
      </c>
      <c r="G1022" s="14" t="s">
        <v>6522</v>
      </c>
      <c r="H1022" s="44" t="s">
        <v>3466</v>
      </c>
      <c r="I1022" s="45">
        <v>0</v>
      </c>
      <c r="J1022" s="14">
        <v>150000000</v>
      </c>
      <c r="K1022" s="14" t="s">
        <v>3458</v>
      </c>
      <c r="L1022" s="46" t="s">
        <v>3471</v>
      </c>
      <c r="M1022" s="14" t="s">
        <v>12072</v>
      </c>
      <c r="N1022" s="14" t="s">
        <v>3833</v>
      </c>
      <c r="O1022" s="14" t="s">
        <v>3486</v>
      </c>
      <c r="P1022" s="14" t="s">
        <v>12071</v>
      </c>
      <c r="Q1022" s="44" t="s">
        <v>8224</v>
      </c>
      <c r="R1022" s="44" t="s">
        <v>8203</v>
      </c>
      <c r="S1022" s="14">
        <v>8</v>
      </c>
      <c r="T1022" s="5">
        <v>21880</v>
      </c>
      <c r="U1022" s="5">
        <f t="shared" si="45"/>
        <v>175040</v>
      </c>
      <c r="V1022" s="47">
        <f t="shared" si="46"/>
        <v>196044.80000000002</v>
      </c>
      <c r="W1022" s="48"/>
      <c r="X1022" s="49">
        <v>2017</v>
      </c>
      <c r="Y1022" s="50" t="s">
        <v>4944</v>
      </c>
      <c r="Z1022" s="51">
        <f t="shared" si="47"/>
        <v>486.22222222222223</v>
      </c>
      <c r="AA1022" s="16">
        <f t="shared" si="47"/>
        <v>544.56888888888898</v>
      </c>
    </row>
    <row r="1023" spans="2:27" ht="20.25" x14ac:dyDescent="0.3">
      <c r="B1023" s="43" t="s">
        <v>1084</v>
      </c>
      <c r="C1023" s="14" t="s">
        <v>4521</v>
      </c>
      <c r="D1023" s="14" t="s">
        <v>4666</v>
      </c>
      <c r="E1023" s="14" t="s">
        <v>7641</v>
      </c>
      <c r="F1023" s="14" t="s">
        <v>7763</v>
      </c>
      <c r="G1023" s="14" t="s">
        <v>6523</v>
      </c>
      <c r="H1023" s="44" t="s">
        <v>3466</v>
      </c>
      <c r="I1023" s="45">
        <v>0</v>
      </c>
      <c r="J1023" s="14">
        <v>150000000</v>
      </c>
      <c r="K1023" s="14" t="s">
        <v>3458</v>
      </c>
      <c r="L1023" s="46" t="s">
        <v>3471</v>
      </c>
      <c r="M1023" s="14" t="s">
        <v>12072</v>
      </c>
      <c r="N1023" s="14" t="s">
        <v>3833</v>
      </c>
      <c r="O1023" s="14" t="s">
        <v>3486</v>
      </c>
      <c r="P1023" s="14" t="s">
        <v>12071</v>
      </c>
      <c r="Q1023" s="44" t="s">
        <v>8224</v>
      </c>
      <c r="R1023" s="44" t="s">
        <v>8203</v>
      </c>
      <c r="S1023" s="14">
        <v>8</v>
      </c>
      <c r="T1023" s="5">
        <v>21880</v>
      </c>
      <c r="U1023" s="5">
        <f t="shared" si="45"/>
        <v>175040</v>
      </c>
      <c r="V1023" s="47">
        <f t="shared" si="46"/>
        <v>196044.80000000002</v>
      </c>
      <c r="W1023" s="48"/>
      <c r="X1023" s="49">
        <v>2017</v>
      </c>
      <c r="Y1023" s="50" t="s">
        <v>4944</v>
      </c>
      <c r="Z1023" s="51">
        <f t="shared" si="47"/>
        <v>486.22222222222223</v>
      </c>
      <c r="AA1023" s="16">
        <f t="shared" si="47"/>
        <v>544.56888888888898</v>
      </c>
    </row>
    <row r="1024" spans="2:27" ht="20.25" x14ac:dyDescent="0.3">
      <c r="B1024" s="43" t="s">
        <v>1085</v>
      </c>
      <c r="C1024" s="14" t="s">
        <v>4521</v>
      </c>
      <c r="D1024" s="14" t="s">
        <v>4666</v>
      </c>
      <c r="E1024" s="14" t="s">
        <v>7641</v>
      </c>
      <c r="F1024" s="14" t="s">
        <v>7763</v>
      </c>
      <c r="G1024" s="14" t="s">
        <v>6524</v>
      </c>
      <c r="H1024" s="44" t="s">
        <v>3466</v>
      </c>
      <c r="I1024" s="45">
        <v>0</v>
      </c>
      <c r="J1024" s="14">
        <v>150000000</v>
      </c>
      <c r="K1024" s="14" t="s">
        <v>3458</v>
      </c>
      <c r="L1024" s="46" t="s">
        <v>3471</v>
      </c>
      <c r="M1024" s="14" t="s">
        <v>12072</v>
      </c>
      <c r="N1024" s="14" t="s">
        <v>3833</v>
      </c>
      <c r="O1024" s="14" t="s">
        <v>3486</v>
      </c>
      <c r="P1024" s="14" t="s">
        <v>12071</v>
      </c>
      <c r="Q1024" s="44" t="s">
        <v>8224</v>
      </c>
      <c r="R1024" s="44" t="s">
        <v>8203</v>
      </c>
      <c r="S1024" s="14">
        <v>8</v>
      </c>
      <c r="T1024" s="5">
        <v>21880</v>
      </c>
      <c r="U1024" s="5">
        <f t="shared" ref="U1024:U1087" si="48">S1024*T1024</f>
        <v>175040</v>
      </c>
      <c r="V1024" s="47">
        <f t="shared" ref="V1024:V1087" si="49">U1024*1.12</f>
        <v>196044.80000000002</v>
      </c>
      <c r="W1024" s="48"/>
      <c r="X1024" s="49">
        <v>2017</v>
      </c>
      <c r="Y1024" s="50" t="s">
        <v>4944</v>
      </c>
      <c r="Z1024" s="51">
        <f t="shared" ref="Z1024:AA1087" si="50">U1024/360</f>
        <v>486.22222222222223</v>
      </c>
      <c r="AA1024" s="16">
        <f t="shared" si="50"/>
        <v>544.56888888888898</v>
      </c>
    </row>
    <row r="1025" spans="2:27" ht="20.25" x14ac:dyDescent="0.3">
      <c r="B1025" s="43" t="s">
        <v>1086</v>
      </c>
      <c r="C1025" s="14" t="s">
        <v>4521</v>
      </c>
      <c r="D1025" s="14" t="s">
        <v>4666</v>
      </c>
      <c r="E1025" s="14" t="s">
        <v>7641</v>
      </c>
      <c r="F1025" s="14" t="s">
        <v>7763</v>
      </c>
      <c r="G1025" s="14" t="s">
        <v>6525</v>
      </c>
      <c r="H1025" s="44" t="s">
        <v>3466</v>
      </c>
      <c r="I1025" s="45">
        <v>0</v>
      </c>
      <c r="J1025" s="14">
        <v>150000000</v>
      </c>
      <c r="K1025" s="14" t="s">
        <v>3458</v>
      </c>
      <c r="L1025" s="46" t="s">
        <v>3471</v>
      </c>
      <c r="M1025" s="14" t="s">
        <v>12072</v>
      </c>
      <c r="N1025" s="14" t="s">
        <v>3833</v>
      </c>
      <c r="O1025" s="14" t="s">
        <v>3486</v>
      </c>
      <c r="P1025" s="14" t="s">
        <v>12071</v>
      </c>
      <c r="Q1025" s="44" t="s">
        <v>8224</v>
      </c>
      <c r="R1025" s="44" t="s">
        <v>8203</v>
      </c>
      <c r="S1025" s="14">
        <v>8</v>
      </c>
      <c r="T1025" s="5">
        <v>21880</v>
      </c>
      <c r="U1025" s="5">
        <f t="shared" si="48"/>
        <v>175040</v>
      </c>
      <c r="V1025" s="47">
        <f t="shared" si="49"/>
        <v>196044.80000000002</v>
      </c>
      <c r="W1025" s="48"/>
      <c r="X1025" s="49">
        <v>2017</v>
      </c>
      <c r="Y1025" s="50" t="s">
        <v>4944</v>
      </c>
      <c r="Z1025" s="51">
        <f t="shared" si="50"/>
        <v>486.22222222222223</v>
      </c>
      <c r="AA1025" s="16">
        <f t="shared" si="50"/>
        <v>544.56888888888898</v>
      </c>
    </row>
    <row r="1026" spans="2:27" ht="20.25" x14ac:dyDescent="0.3">
      <c r="B1026" s="43" t="s">
        <v>1087</v>
      </c>
      <c r="C1026" s="14" t="s">
        <v>4521</v>
      </c>
      <c r="D1026" s="14" t="s">
        <v>4666</v>
      </c>
      <c r="E1026" s="14" t="s">
        <v>7641</v>
      </c>
      <c r="F1026" s="14" t="s">
        <v>7763</v>
      </c>
      <c r="G1026" s="14" t="s">
        <v>6526</v>
      </c>
      <c r="H1026" s="44" t="s">
        <v>3466</v>
      </c>
      <c r="I1026" s="45">
        <v>0</v>
      </c>
      <c r="J1026" s="14">
        <v>150000000</v>
      </c>
      <c r="K1026" s="14" t="s">
        <v>3458</v>
      </c>
      <c r="L1026" s="46" t="s">
        <v>3471</v>
      </c>
      <c r="M1026" s="14" t="s">
        <v>12072</v>
      </c>
      <c r="N1026" s="14" t="s">
        <v>3833</v>
      </c>
      <c r="O1026" s="14" t="s">
        <v>3486</v>
      </c>
      <c r="P1026" s="14" t="s">
        <v>12071</v>
      </c>
      <c r="Q1026" s="44" t="s">
        <v>8224</v>
      </c>
      <c r="R1026" s="44" t="s">
        <v>8203</v>
      </c>
      <c r="S1026" s="14">
        <v>8</v>
      </c>
      <c r="T1026" s="5">
        <v>21880</v>
      </c>
      <c r="U1026" s="5">
        <f t="shared" si="48"/>
        <v>175040</v>
      </c>
      <c r="V1026" s="47">
        <f t="shared" si="49"/>
        <v>196044.80000000002</v>
      </c>
      <c r="W1026" s="48"/>
      <c r="X1026" s="49">
        <v>2017</v>
      </c>
      <c r="Y1026" s="50" t="s">
        <v>4944</v>
      </c>
      <c r="Z1026" s="51">
        <f t="shared" si="50"/>
        <v>486.22222222222223</v>
      </c>
      <c r="AA1026" s="16">
        <f t="shared" si="50"/>
        <v>544.56888888888898</v>
      </c>
    </row>
    <row r="1027" spans="2:27" ht="20.25" x14ac:dyDescent="0.3">
      <c r="B1027" s="43" t="s">
        <v>1088</v>
      </c>
      <c r="C1027" s="14" t="s">
        <v>4521</v>
      </c>
      <c r="D1027" s="14" t="s">
        <v>4666</v>
      </c>
      <c r="E1027" s="14" t="s">
        <v>7641</v>
      </c>
      <c r="F1027" s="14" t="s">
        <v>7763</v>
      </c>
      <c r="G1027" s="14" t="s">
        <v>6527</v>
      </c>
      <c r="H1027" s="44" t="s">
        <v>3466</v>
      </c>
      <c r="I1027" s="45">
        <v>0</v>
      </c>
      <c r="J1027" s="14">
        <v>150000000</v>
      </c>
      <c r="K1027" s="14" t="s">
        <v>3458</v>
      </c>
      <c r="L1027" s="46" t="s">
        <v>3471</v>
      </c>
      <c r="M1027" s="14" t="s">
        <v>12072</v>
      </c>
      <c r="N1027" s="14" t="s">
        <v>3833</v>
      </c>
      <c r="O1027" s="14" t="s">
        <v>3486</v>
      </c>
      <c r="P1027" s="14" t="s">
        <v>12071</v>
      </c>
      <c r="Q1027" s="44" t="s">
        <v>8224</v>
      </c>
      <c r="R1027" s="44" t="s">
        <v>8203</v>
      </c>
      <c r="S1027" s="14">
        <v>8</v>
      </c>
      <c r="T1027" s="5">
        <v>21880</v>
      </c>
      <c r="U1027" s="5">
        <f t="shared" si="48"/>
        <v>175040</v>
      </c>
      <c r="V1027" s="47">
        <f t="shared" si="49"/>
        <v>196044.80000000002</v>
      </c>
      <c r="W1027" s="48"/>
      <c r="X1027" s="49">
        <v>2017</v>
      </c>
      <c r="Y1027" s="50" t="s">
        <v>4944</v>
      </c>
      <c r="Z1027" s="51">
        <f t="shared" si="50"/>
        <v>486.22222222222223</v>
      </c>
      <c r="AA1027" s="16">
        <f t="shared" si="50"/>
        <v>544.56888888888898</v>
      </c>
    </row>
    <row r="1028" spans="2:27" ht="20.25" x14ac:dyDescent="0.3">
      <c r="B1028" s="43" t="s">
        <v>1089</v>
      </c>
      <c r="C1028" s="14" t="s">
        <v>4521</v>
      </c>
      <c r="D1028" s="14" t="s">
        <v>4666</v>
      </c>
      <c r="E1028" s="14" t="s">
        <v>7641</v>
      </c>
      <c r="F1028" s="14" t="s">
        <v>7763</v>
      </c>
      <c r="G1028" s="14" t="s">
        <v>6528</v>
      </c>
      <c r="H1028" s="44" t="s">
        <v>3466</v>
      </c>
      <c r="I1028" s="45">
        <v>0</v>
      </c>
      <c r="J1028" s="14">
        <v>150000000</v>
      </c>
      <c r="K1028" s="14" t="s">
        <v>3458</v>
      </c>
      <c r="L1028" s="46" t="s">
        <v>3471</v>
      </c>
      <c r="M1028" s="14" t="s">
        <v>12072</v>
      </c>
      <c r="N1028" s="14" t="s">
        <v>3833</v>
      </c>
      <c r="O1028" s="14" t="s">
        <v>3486</v>
      </c>
      <c r="P1028" s="14" t="s">
        <v>12071</v>
      </c>
      <c r="Q1028" s="44" t="s">
        <v>8224</v>
      </c>
      <c r="R1028" s="44" t="s">
        <v>8203</v>
      </c>
      <c r="S1028" s="14">
        <v>8</v>
      </c>
      <c r="T1028" s="5">
        <v>21880</v>
      </c>
      <c r="U1028" s="5">
        <f t="shared" si="48"/>
        <v>175040</v>
      </c>
      <c r="V1028" s="47">
        <f t="shared" si="49"/>
        <v>196044.80000000002</v>
      </c>
      <c r="W1028" s="48"/>
      <c r="X1028" s="49">
        <v>2017</v>
      </c>
      <c r="Y1028" s="50" t="s">
        <v>4944</v>
      </c>
      <c r="Z1028" s="51">
        <f t="shared" si="50"/>
        <v>486.22222222222223</v>
      </c>
      <c r="AA1028" s="16">
        <f t="shared" si="50"/>
        <v>544.56888888888898</v>
      </c>
    </row>
    <row r="1029" spans="2:27" ht="20.25" x14ac:dyDescent="0.3">
      <c r="B1029" s="43" t="s">
        <v>1090</v>
      </c>
      <c r="C1029" s="14" t="s">
        <v>4521</v>
      </c>
      <c r="D1029" s="14" t="s">
        <v>4666</v>
      </c>
      <c r="E1029" s="14" t="s">
        <v>7641</v>
      </c>
      <c r="F1029" s="14" t="s">
        <v>7763</v>
      </c>
      <c r="G1029" s="14" t="s">
        <v>6529</v>
      </c>
      <c r="H1029" s="44" t="s">
        <v>3466</v>
      </c>
      <c r="I1029" s="45">
        <v>0</v>
      </c>
      <c r="J1029" s="14">
        <v>150000000</v>
      </c>
      <c r="K1029" s="14" t="s">
        <v>3458</v>
      </c>
      <c r="L1029" s="46" t="s">
        <v>3471</v>
      </c>
      <c r="M1029" s="14" t="s">
        <v>12072</v>
      </c>
      <c r="N1029" s="14" t="s">
        <v>3833</v>
      </c>
      <c r="O1029" s="14" t="s">
        <v>3486</v>
      </c>
      <c r="P1029" s="14" t="s">
        <v>12071</v>
      </c>
      <c r="Q1029" s="44" t="s">
        <v>8224</v>
      </c>
      <c r="R1029" s="44" t="s">
        <v>8203</v>
      </c>
      <c r="S1029" s="14">
        <v>8</v>
      </c>
      <c r="T1029" s="5">
        <v>21880</v>
      </c>
      <c r="U1029" s="5">
        <f t="shared" si="48"/>
        <v>175040</v>
      </c>
      <c r="V1029" s="47">
        <f t="shared" si="49"/>
        <v>196044.80000000002</v>
      </c>
      <c r="W1029" s="48"/>
      <c r="X1029" s="49">
        <v>2017</v>
      </c>
      <c r="Y1029" s="50" t="s">
        <v>4944</v>
      </c>
      <c r="Z1029" s="51">
        <f t="shared" si="50"/>
        <v>486.22222222222223</v>
      </c>
      <c r="AA1029" s="16">
        <f t="shared" si="50"/>
        <v>544.56888888888898</v>
      </c>
    </row>
    <row r="1030" spans="2:27" ht="20.25" x14ac:dyDescent="0.3">
      <c r="B1030" s="43" t="s">
        <v>1091</v>
      </c>
      <c r="C1030" s="14" t="s">
        <v>4521</v>
      </c>
      <c r="D1030" s="14" t="s">
        <v>4666</v>
      </c>
      <c r="E1030" s="14" t="s">
        <v>7641</v>
      </c>
      <c r="F1030" s="14" t="s">
        <v>7763</v>
      </c>
      <c r="G1030" s="14" t="s">
        <v>6530</v>
      </c>
      <c r="H1030" s="44" t="s">
        <v>3466</v>
      </c>
      <c r="I1030" s="45">
        <v>0</v>
      </c>
      <c r="J1030" s="14">
        <v>150000000</v>
      </c>
      <c r="K1030" s="14" t="s">
        <v>3458</v>
      </c>
      <c r="L1030" s="46" t="s">
        <v>3471</v>
      </c>
      <c r="M1030" s="14" t="s">
        <v>12072</v>
      </c>
      <c r="N1030" s="14" t="s">
        <v>3833</v>
      </c>
      <c r="O1030" s="14" t="s">
        <v>3486</v>
      </c>
      <c r="P1030" s="14" t="s">
        <v>12071</v>
      </c>
      <c r="Q1030" s="44" t="s">
        <v>8224</v>
      </c>
      <c r="R1030" s="44" t="s">
        <v>8203</v>
      </c>
      <c r="S1030" s="14">
        <v>8</v>
      </c>
      <c r="T1030" s="5">
        <v>21880</v>
      </c>
      <c r="U1030" s="5">
        <f t="shared" si="48"/>
        <v>175040</v>
      </c>
      <c r="V1030" s="47">
        <f t="shared" si="49"/>
        <v>196044.80000000002</v>
      </c>
      <c r="W1030" s="48"/>
      <c r="X1030" s="49">
        <v>2017</v>
      </c>
      <c r="Y1030" s="50" t="s">
        <v>4944</v>
      </c>
      <c r="Z1030" s="51">
        <f t="shared" si="50"/>
        <v>486.22222222222223</v>
      </c>
      <c r="AA1030" s="16">
        <f t="shared" si="50"/>
        <v>544.56888888888898</v>
      </c>
    </row>
    <row r="1031" spans="2:27" ht="20.25" x14ac:dyDescent="0.3">
      <c r="B1031" s="43" t="s">
        <v>1092</v>
      </c>
      <c r="C1031" s="14" t="s">
        <v>4521</v>
      </c>
      <c r="D1031" s="14" t="s">
        <v>4666</v>
      </c>
      <c r="E1031" s="14" t="s">
        <v>7641</v>
      </c>
      <c r="F1031" s="14" t="s">
        <v>7763</v>
      </c>
      <c r="G1031" s="14" t="s">
        <v>6531</v>
      </c>
      <c r="H1031" s="44" t="s">
        <v>3466</v>
      </c>
      <c r="I1031" s="45">
        <v>0</v>
      </c>
      <c r="J1031" s="14">
        <v>150000000</v>
      </c>
      <c r="K1031" s="14" t="s">
        <v>3458</v>
      </c>
      <c r="L1031" s="46" t="s">
        <v>3471</v>
      </c>
      <c r="M1031" s="14" t="s">
        <v>12072</v>
      </c>
      <c r="N1031" s="14" t="s">
        <v>3833</v>
      </c>
      <c r="O1031" s="14" t="s">
        <v>3486</v>
      </c>
      <c r="P1031" s="14" t="s">
        <v>12071</v>
      </c>
      <c r="Q1031" s="44" t="s">
        <v>8224</v>
      </c>
      <c r="R1031" s="44" t="s">
        <v>8203</v>
      </c>
      <c r="S1031" s="14">
        <v>8</v>
      </c>
      <c r="T1031" s="5">
        <v>21880</v>
      </c>
      <c r="U1031" s="5">
        <f t="shared" si="48"/>
        <v>175040</v>
      </c>
      <c r="V1031" s="47">
        <f t="shared" si="49"/>
        <v>196044.80000000002</v>
      </c>
      <c r="W1031" s="48"/>
      <c r="X1031" s="49">
        <v>2017</v>
      </c>
      <c r="Y1031" s="50" t="s">
        <v>4944</v>
      </c>
      <c r="Z1031" s="51">
        <f t="shared" si="50"/>
        <v>486.22222222222223</v>
      </c>
      <c r="AA1031" s="16">
        <f t="shared" si="50"/>
        <v>544.56888888888898</v>
      </c>
    </row>
    <row r="1032" spans="2:27" ht="20.25" x14ac:dyDescent="0.3">
      <c r="B1032" s="43" t="s">
        <v>1093</v>
      </c>
      <c r="C1032" s="14" t="s">
        <v>4521</v>
      </c>
      <c r="D1032" s="14" t="s">
        <v>4666</v>
      </c>
      <c r="E1032" s="14" t="s">
        <v>7641</v>
      </c>
      <c r="F1032" s="14" t="s">
        <v>7763</v>
      </c>
      <c r="G1032" s="14" t="s">
        <v>6532</v>
      </c>
      <c r="H1032" s="44" t="s">
        <v>3466</v>
      </c>
      <c r="I1032" s="45">
        <v>0</v>
      </c>
      <c r="J1032" s="14">
        <v>150000000</v>
      </c>
      <c r="K1032" s="14" t="s">
        <v>3458</v>
      </c>
      <c r="L1032" s="46" t="s">
        <v>3471</v>
      </c>
      <c r="M1032" s="14" t="s">
        <v>12072</v>
      </c>
      <c r="N1032" s="14" t="s">
        <v>3833</v>
      </c>
      <c r="O1032" s="14" t="s">
        <v>3486</v>
      </c>
      <c r="P1032" s="14" t="s">
        <v>12071</v>
      </c>
      <c r="Q1032" s="44" t="s">
        <v>8224</v>
      </c>
      <c r="R1032" s="44" t="s">
        <v>8203</v>
      </c>
      <c r="S1032" s="14">
        <v>8</v>
      </c>
      <c r="T1032" s="5">
        <v>21880</v>
      </c>
      <c r="U1032" s="5">
        <f t="shared" si="48"/>
        <v>175040</v>
      </c>
      <c r="V1032" s="47">
        <f t="shared" si="49"/>
        <v>196044.80000000002</v>
      </c>
      <c r="W1032" s="48"/>
      <c r="X1032" s="49">
        <v>2017</v>
      </c>
      <c r="Y1032" s="50" t="s">
        <v>4944</v>
      </c>
      <c r="Z1032" s="51">
        <f t="shared" si="50"/>
        <v>486.22222222222223</v>
      </c>
      <c r="AA1032" s="16">
        <f t="shared" si="50"/>
        <v>544.56888888888898</v>
      </c>
    </row>
    <row r="1033" spans="2:27" ht="20.25" x14ac:dyDescent="0.3">
      <c r="B1033" s="43" t="s">
        <v>1094</v>
      </c>
      <c r="C1033" s="14" t="s">
        <v>4521</v>
      </c>
      <c r="D1033" s="14" t="s">
        <v>4666</v>
      </c>
      <c r="E1033" s="14" t="s">
        <v>7641</v>
      </c>
      <c r="F1033" s="14" t="s">
        <v>7763</v>
      </c>
      <c r="G1033" s="14" t="s">
        <v>6533</v>
      </c>
      <c r="H1033" s="44" t="s">
        <v>3466</v>
      </c>
      <c r="I1033" s="45">
        <v>0</v>
      </c>
      <c r="J1033" s="14">
        <v>150000000</v>
      </c>
      <c r="K1033" s="14" t="s">
        <v>3458</v>
      </c>
      <c r="L1033" s="46" t="s">
        <v>3471</v>
      </c>
      <c r="M1033" s="14" t="s">
        <v>12072</v>
      </c>
      <c r="N1033" s="14" t="s">
        <v>3833</v>
      </c>
      <c r="O1033" s="14" t="s">
        <v>3486</v>
      </c>
      <c r="P1033" s="14" t="s">
        <v>12071</v>
      </c>
      <c r="Q1033" s="44" t="s">
        <v>8224</v>
      </c>
      <c r="R1033" s="44" t="s">
        <v>8203</v>
      </c>
      <c r="S1033" s="14">
        <v>8</v>
      </c>
      <c r="T1033" s="5">
        <v>21880</v>
      </c>
      <c r="U1033" s="5">
        <f t="shared" si="48"/>
        <v>175040</v>
      </c>
      <c r="V1033" s="47">
        <f t="shared" si="49"/>
        <v>196044.80000000002</v>
      </c>
      <c r="W1033" s="48"/>
      <c r="X1033" s="49">
        <v>2017</v>
      </c>
      <c r="Y1033" s="50" t="s">
        <v>4944</v>
      </c>
      <c r="Z1033" s="51">
        <f t="shared" si="50"/>
        <v>486.22222222222223</v>
      </c>
      <c r="AA1033" s="16">
        <f t="shared" si="50"/>
        <v>544.56888888888898</v>
      </c>
    </row>
    <row r="1034" spans="2:27" ht="20.25" x14ac:dyDescent="0.3">
      <c r="B1034" s="43" t="s">
        <v>1095</v>
      </c>
      <c r="C1034" s="14" t="s">
        <v>4521</v>
      </c>
      <c r="D1034" s="14" t="s">
        <v>4666</v>
      </c>
      <c r="E1034" s="14" t="s">
        <v>7641</v>
      </c>
      <c r="F1034" s="14" t="s">
        <v>7763</v>
      </c>
      <c r="G1034" s="14" t="s">
        <v>6534</v>
      </c>
      <c r="H1034" s="44" t="s">
        <v>3466</v>
      </c>
      <c r="I1034" s="45">
        <v>0</v>
      </c>
      <c r="J1034" s="14">
        <v>150000000</v>
      </c>
      <c r="K1034" s="14" t="s">
        <v>3458</v>
      </c>
      <c r="L1034" s="46" t="s">
        <v>3471</v>
      </c>
      <c r="M1034" s="14" t="s">
        <v>12072</v>
      </c>
      <c r="N1034" s="14" t="s">
        <v>3833</v>
      </c>
      <c r="O1034" s="14" t="s">
        <v>3486</v>
      </c>
      <c r="P1034" s="14" t="s">
        <v>12071</v>
      </c>
      <c r="Q1034" s="44" t="s">
        <v>8224</v>
      </c>
      <c r="R1034" s="44" t="s">
        <v>8203</v>
      </c>
      <c r="S1034" s="14">
        <v>8</v>
      </c>
      <c r="T1034" s="5">
        <v>21880</v>
      </c>
      <c r="U1034" s="5">
        <f t="shared" si="48"/>
        <v>175040</v>
      </c>
      <c r="V1034" s="47">
        <f t="shared" si="49"/>
        <v>196044.80000000002</v>
      </c>
      <c r="W1034" s="48"/>
      <c r="X1034" s="49">
        <v>2017</v>
      </c>
      <c r="Y1034" s="50" t="s">
        <v>4944</v>
      </c>
      <c r="Z1034" s="51">
        <f t="shared" si="50"/>
        <v>486.22222222222223</v>
      </c>
      <c r="AA1034" s="16">
        <f t="shared" si="50"/>
        <v>544.56888888888898</v>
      </c>
    </row>
    <row r="1035" spans="2:27" ht="20.25" x14ac:dyDescent="0.3">
      <c r="B1035" s="43" t="s">
        <v>1096</v>
      </c>
      <c r="C1035" s="14" t="s">
        <v>4521</v>
      </c>
      <c r="D1035" s="14" t="s">
        <v>4666</v>
      </c>
      <c r="E1035" s="14" t="s">
        <v>7641</v>
      </c>
      <c r="F1035" s="14" t="s">
        <v>7763</v>
      </c>
      <c r="G1035" s="14" t="s">
        <v>6535</v>
      </c>
      <c r="H1035" s="44" t="s">
        <v>3466</v>
      </c>
      <c r="I1035" s="45">
        <v>0</v>
      </c>
      <c r="J1035" s="14">
        <v>150000000</v>
      </c>
      <c r="K1035" s="14" t="s">
        <v>3458</v>
      </c>
      <c r="L1035" s="46" t="s">
        <v>3471</v>
      </c>
      <c r="M1035" s="14" t="s">
        <v>12072</v>
      </c>
      <c r="N1035" s="14" t="s">
        <v>3833</v>
      </c>
      <c r="O1035" s="14" t="s">
        <v>3486</v>
      </c>
      <c r="P1035" s="14" t="s">
        <v>12071</v>
      </c>
      <c r="Q1035" s="44" t="s">
        <v>8224</v>
      </c>
      <c r="R1035" s="44" t="s">
        <v>8203</v>
      </c>
      <c r="S1035" s="14">
        <v>8</v>
      </c>
      <c r="T1035" s="5">
        <v>21880</v>
      </c>
      <c r="U1035" s="5">
        <f t="shared" si="48"/>
        <v>175040</v>
      </c>
      <c r="V1035" s="47">
        <f t="shared" si="49"/>
        <v>196044.80000000002</v>
      </c>
      <c r="W1035" s="48"/>
      <c r="X1035" s="49">
        <v>2017</v>
      </c>
      <c r="Y1035" s="50" t="s">
        <v>4944</v>
      </c>
      <c r="Z1035" s="51">
        <f t="shared" si="50"/>
        <v>486.22222222222223</v>
      </c>
      <c r="AA1035" s="16">
        <f t="shared" si="50"/>
        <v>544.56888888888898</v>
      </c>
    </row>
    <row r="1036" spans="2:27" ht="20.25" x14ac:dyDescent="0.3">
      <c r="B1036" s="43" t="s">
        <v>1097</v>
      </c>
      <c r="C1036" s="14" t="s">
        <v>4521</v>
      </c>
      <c r="D1036" s="14" t="s">
        <v>4667</v>
      </c>
      <c r="E1036" s="14" t="s">
        <v>7641</v>
      </c>
      <c r="F1036" s="14" t="s">
        <v>7764</v>
      </c>
      <c r="G1036" s="14" t="s">
        <v>6536</v>
      </c>
      <c r="H1036" s="44" t="s">
        <v>3466</v>
      </c>
      <c r="I1036" s="45">
        <v>0</v>
      </c>
      <c r="J1036" s="14">
        <v>150000000</v>
      </c>
      <c r="K1036" s="14" t="s">
        <v>3458</v>
      </c>
      <c r="L1036" s="46" t="s">
        <v>3471</v>
      </c>
      <c r="M1036" s="14" t="s">
        <v>12072</v>
      </c>
      <c r="N1036" s="14" t="s">
        <v>3833</v>
      </c>
      <c r="O1036" s="14" t="s">
        <v>3486</v>
      </c>
      <c r="P1036" s="14" t="s">
        <v>12071</v>
      </c>
      <c r="Q1036" s="44" t="s">
        <v>8224</v>
      </c>
      <c r="R1036" s="44" t="s">
        <v>8203</v>
      </c>
      <c r="S1036" s="14">
        <v>8</v>
      </c>
      <c r="T1036" s="5">
        <v>21880</v>
      </c>
      <c r="U1036" s="5">
        <f t="shared" si="48"/>
        <v>175040</v>
      </c>
      <c r="V1036" s="47">
        <f t="shared" si="49"/>
        <v>196044.80000000002</v>
      </c>
      <c r="W1036" s="48"/>
      <c r="X1036" s="49">
        <v>2017</v>
      </c>
      <c r="Y1036" s="50" t="s">
        <v>4944</v>
      </c>
      <c r="Z1036" s="51">
        <f t="shared" si="50"/>
        <v>486.22222222222223</v>
      </c>
      <c r="AA1036" s="16">
        <f t="shared" si="50"/>
        <v>544.56888888888898</v>
      </c>
    </row>
    <row r="1037" spans="2:27" ht="20.25" x14ac:dyDescent="0.3">
      <c r="B1037" s="43" t="s">
        <v>1098</v>
      </c>
      <c r="C1037" s="14" t="s">
        <v>4521</v>
      </c>
      <c r="D1037" s="14" t="s">
        <v>4667</v>
      </c>
      <c r="E1037" s="14" t="s">
        <v>7641</v>
      </c>
      <c r="F1037" s="14" t="s">
        <v>7764</v>
      </c>
      <c r="G1037" s="14" t="s">
        <v>6537</v>
      </c>
      <c r="H1037" s="44" t="s">
        <v>3466</v>
      </c>
      <c r="I1037" s="45">
        <v>0</v>
      </c>
      <c r="J1037" s="14">
        <v>150000000</v>
      </c>
      <c r="K1037" s="14" t="s">
        <v>3458</v>
      </c>
      <c r="L1037" s="46" t="s">
        <v>3471</v>
      </c>
      <c r="M1037" s="14" t="s">
        <v>12072</v>
      </c>
      <c r="N1037" s="14" t="s">
        <v>3833</v>
      </c>
      <c r="O1037" s="14" t="s">
        <v>3486</v>
      </c>
      <c r="P1037" s="14" t="s">
        <v>12071</v>
      </c>
      <c r="Q1037" s="44" t="s">
        <v>8224</v>
      </c>
      <c r="R1037" s="44" t="s">
        <v>8203</v>
      </c>
      <c r="S1037" s="14">
        <v>8</v>
      </c>
      <c r="T1037" s="5">
        <v>21880</v>
      </c>
      <c r="U1037" s="5">
        <f t="shared" si="48"/>
        <v>175040</v>
      </c>
      <c r="V1037" s="47">
        <f t="shared" si="49"/>
        <v>196044.80000000002</v>
      </c>
      <c r="W1037" s="48"/>
      <c r="X1037" s="49">
        <v>2017</v>
      </c>
      <c r="Y1037" s="50" t="s">
        <v>4944</v>
      </c>
      <c r="Z1037" s="51">
        <f t="shared" si="50"/>
        <v>486.22222222222223</v>
      </c>
      <c r="AA1037" s="16">
        <f t="shared" si="50"/>
        <v>544.56888888888898</v>
      </c>
    </row>
    <row r="1038" spans="2:27" ht="20.25" x14ac:dyDescent="0.3">
      <c r="B1038" s="43" t="s">
        <v>1099</v>
      </c>
      <c r="C1038" s="14" t="s">
        <v>4521</v>
      </c>
      <c r="D1038" s="14" t="s">
        <v>4667</v>
      </c>
      <c r="E1038" s="14" t="s">
        <v>7641</v>
      </c>
      <c r="F1038" s="14" t="s">
        <v>7764</v>
      </c>
      <c r="G1038" s="14" t="s">
        <v>6538</v>
      </c>
      <c r="H1038" s="44" t="s">
        <v>3466</v>
      </c>
      <c r="I1038" s="45">
        <v>0</v>
      </c>
      <c r="J1038" s="14">
        <v>150000000</v>
      </c>
      <c r="K1038" s="14" t="s">
        <v>3458</v>
      </c>
      <c r="L1038" s="46" t="s">
        <v>3471</v>
      </c>
      <c r="M1038" s="14" t="s">
        <v>12072</v>
      </c>
      <c r="N1038" s="14" t="s">
        <v>3833</v>
      </c>
      <c r="O1038" s="14" t="s">
        <v>3486</v>
      </c>
      <c r="P1038" s="14" t="s">
        <v>12071</v>
      </c>
      <c r="Q1038" s="44" t="s">
        <v>8224</v>
      </c>
      <c r="R1038" s="44" t="s">
        <v>8203</v>
      </c>
      <c r="S1038" s="14">
        <v>8</v>
      </c>
      <c r="T1038" s="5">
        <v>21880</v>
      </c>
      <c r="U1038" s="5">
        <f t="shared" si="48"/>
        <v>175040</v>
      </c>
      <c r="V1038" s="47">
        <f t="shared" si="49"/>
        <v>196044.80000000002</v>
      </c>
      <c r="W1038" s="48"/>
      <c r="X1038" s="49">
        <v>2017</v>
      </c>
      <c r="Y1038" s="50" t="s">
        <v>4944</v>
      </c>
      <c r="Z1038" s="51">
        <f t="shared" si="50"/>
        <v>486.22222222222223</v>
      </c>
      <c r="AA1038" s="16">
        <f t="shared" si="50"/>
        <v>544.56888888888898</v>
      </c>
    </row>
    <row r="1039" spans="2:27" ht="20.25" x14ac:dyDescent="0.3">
      <c r="B1039" s="43" t="s">
        <v>1100</v>
      </c>
      <c r="C1039" s="14" t="s">
        <v>4521</v>
      </c>
      <c r="D1039" s="14" t="s">
        <v>4672</v>
      </c>
      <c r="E1039" s="14" t="s">
        <v>7769</v>
      </c>
      <c r="F1039" s="14" t="s">
        <v>7770</v>
      </c>
      <c r="G1039" s="14" t="s">
        <v>6539</v>
      </c>
      <c r="H1039" s="44" t="s">
        <v>3466</v>
      </c>
      <c r="I1039" s="45">
        <v>0</v>
      </c>
      <c r="J1039" s="14">
        <v>150000000</v>
      </c>
      <c r="K1039" s="14" t="s">
        <v>3458</v>
      </c>
      <c r="L1039" s="46" t="s">
        <v>3471</v>
      </c>
      <c r="M1039" s="14" t="s">
        <v>12072</v>
      </c>
      <c r="N1039" s="14" t="s">
        <v>3833</v>
      </c>
      <c r="O1039" s="14" t="s">
        <v>3486</v>
      </c>
      <c r="P1039" s="14" t="s">
        <v>12071</v>
      </c>
      <c r="Q1039" s="44" t="s">
        <v>8224</v>
      </c>
      <c r="R1039" s="44" t="s">
        <v>8203</v>
      </c>
      <c r="S1039" s="14">
        <v>8</v>
      </c>
      <c r="T1039" s="5">
        <v>21880</v>
      </c>
      <c r="U1039" s="5">
        <f t="shared" si="48"/>
        <v>175040</v>
      </c>
      <c r="V1039" s="47">
        <f t="shared" si="49"/>
        <v>196044.80000000002</v>
      </c>
      <c r="W1039" s="48"/>
      <c r="X1039" s="49">
        <v>2017</v>
      </c>
      <c r="Y1039" s="50" t="s">
        <v>4944</v>
      </c>
      <c r="Z1039" s="51">
        <f t="shared" si="50"/>
        <v>486.22222222222223</v>
      </c>
      <c r="AA1039" s="16">
        <f t="shared" si="50"/>
        <v>544.56888888888898</v>
      </c>
    </row>
    <row r="1040" spans="2:27" ht="20.25" x14ac:dyDescent="0.3">
      <c r="B1040" s="43" t="s">
        <v>1101</v>
      </c>
      <c r="C1040" s="14" t="s">
        <v>4521</v>
      </c>
      <c r="D1040" s="14" t="s">
        <v>4672</v>
      </c>
      <c r="E1040" s="14" t="s">
        <v>7769</v>
      </c>
      <c r="F1040" s="14" t="s">
        <v>7770</v>
      </c>
      <c r="G1040" s="14" t="s">
        <v>6540</v>
      </c>
      <c r="H1040" s="44" t="s">
        <v>3466</v>
      </c>
      <c r="I1040" s="45">
        <v>0</v>
      </c>
      <c r="J1040" s="14">
        <v>150000000</v>
      </c>
      <c r="K1040" s="14" t="s">
        <v>3458</v>
      </c>
      <c r="L1040" s="46" t="s">
        <v>3471</v>
      </c>
      <c r="M1040" s="14" t="s">
        <v>12072</v>
      </c>
      <c r="N1040" s="14" t="s">
        <v>3833</v>
      </c>
      <c r="O1040" s="14" t="s">
        <v>3486</v>
      </c>
      <c r="P1040" s="14" t="s">
        <v>12071</v>
      </c>
      <c r="Q1040" s="44" t="s">
        <v>8224</v>
      </c>
      <c r="R1040" s="44" t="s">
        <v>8203</v>
      </c>
      <c r="S1040" s="14">
        <v>8</v>
      </c>
      <c r="T1040" s="5">
        <v>21880</v>
      </c>
      <c r="U1040" s="5">
        <f t="shared" si="48"/>
        <v>175040</v>
      </c>
      <c r="V1040" s="47">
        <f t="shared" si="49"/>
        <v>196044.80000000002</v>
      </c>
      <c r="W1040" s="48"/>
      <c r="X1040" s="49">
        <v>2017</v>
      </c>
      <c r="Y1040" s="50" t="s">
        <v>4944</v>
      </c>
      <c r="Z1040" s="51">
        <f t="shared" si="50"/>
        <v>486.22222222222223</v>
      </c>
      <c r="AA1040" s="16">
        <f t="shared" si="50"/>
        <v>544.56888888888898</v>
      </c>
    </row>
    <row r="1041" spans="2:27" ht="20.25" x14ac:dyDescent="0.3">
      <c r="B1041" s="43" t="s">
        <v>1102</v>
      </c>
      <c r="C1041" s="14" t="s">
        <v>4521</v>
      </c>
      <c r="D1041" s="14" t="s">
        <v>4672</v>
      </c>
      <c r="E1041" s="14" t="s">
        <v>7769</v>
      </c>
      <c r="F1041" s="14" t="s">
        <v>7770</v>
      </c>
      <c r="G1041" s="14" t="s">
        <v>6541</v>
      </c>
      <c r="H1041" s="44" t="s">
        <v>3466</v>
      </c>
      <c r="I1041" s="45">
        <v>0</v>
      </c>
      <c r="J1041" s="14">
        <v>150000000</v>
      </c>
      <c r="K1041" s="14" t="s">
        <v>3458</v>
      </c>
      <c r="L1041" s="46" t="s">
        <v>3471</v>
      </c>
      <c r="M1041" s="14" t="s">
        <v>12072</v>
      </c>
      <c r="N1041" s="14" t="s">
        <v>3833</v>
      </c>
      <c r="O1041" s="14" t="s">
        <v>3486</v>
      </c>
      <c r="P1041" s="14" t="s">
        <v>12071</v>
      </c>
      <c r="Q1041" s="44" t="s">
        <v>8224</v>
      </c>
      <c r="R1041" s="44" t="s">
        <v>8203</v>
      </c>
      <c r="S1041" s="14">
        <v>8</v>
      </c>
      <c r="T1041" s="5">
        <v>21880</v>
      </c>
      <c r="U1041" s="5">
        <f t="shared" si="48"/>
        <v>175040</v>
      </c>
      <c r="V1041" s="47">
        <f t="shared" si="49"/>
        <v>196044.80000000002</v>
      </c>
      <c r="W1041" s="48"/>
      <c r="X1041" s="49">
        <v>2017</v>
      </c>
      <c r="Y1041" s="50" t="s">
        <v>4944</v>
      </c>
      <c r="Z1041" s="51">
        <f t="shared" si="50"/>
        <v>486.22222222222223</v>
      </c>
      <c r="AA1041" s="16">
        <f t="shared" si="50"/>
        <v>544.56888888888898</v>
      </c>
    </row>
    <row r="1042" spans="2:27" ht="20.25" x14ac:dyDescent="0.3">
      <c r="B1042" s="43" t="s">
        <v>1103</v>
      </c>
      <c r="C1042" s="14" t="s">
        <v>4521</v>
      </c>
      <c r="D1042" s="14" t="s">
        <v>4672</v>
      </c>
      <c r="E1042" s="14" t="s">
        <v>7769</v>
      </c>
      <c r="F1042" s="14" t="s">
        <v>7770</v>
      </c>
      <c r="G1042" s="14" t="s">
        <v>6542</v>
      </c>
      <c r="H1042" s="44" t="s">
        <v>3466</v>
      </c>
      <c r="I1042" s="45">
        <v>0</v>
      </c>
      <c r="J1042" s="14">
        <v>150000000</v>
      </c>
      <c r="K1042" s="14" t="s">
        <v>3458</v>
      </c>
      <c r="L1042" s="46" t="s">
        <v>3471</v>
      </c>
      <c r="M1042" s="14" t="s">
        <v>12072</v>
      </c>
      <c r="N1042" s="14" t="s">
        <v>3833</v>
      </c>
      <c r="O1042" s="14" t="s">
        <v>3486</v>
      </c>
      <c r="P1042" s="14" t="s">
        <v>12071</v>
      </c>
      <c r="Q1042" s="44" t="s">
        <v>8224</v>
      </c>
      <c r="R1042" s="44" t="s">
        <v>8203</v>
      </c>
      <c r="S1042" s="14">
        <v>8</v>
      </c>
      <c r="T1042" s="5">
        <v>21880</v>
      </c>
      <c r="U1042" s="5">
        <f t="shared" si="48"/>
        <v>175040</v>
      </c>
      <c r="V1042" s="47">
        <f t="shared" si="49"/>
        <v>196044.80000000002</v>
      </c>
      <c r="W1042" s="48"/>
      <c r="X1042" s="49">
        <v>2017</v>
      </c>
      <c r="Y1042" s="50" t="s">
        <v>4944</v>
      </c>
      <c r="Z1042" s="51">
        <f t="shared" si="50"/>
        <v>486.22222222222223</v>
      </c>
      <c r="AA1042" s="16">
        <f t="shared" si="50"/>
        <v>544.56888888888898</v>
      </c>
    </row>
    <row r="1043" spans="2:27" ht="20.25" x14ac:dyDescent="0.3">
      <c r="B1043" s="43" t="s">
        <v>1104</v>
      </c>
      <c r="C1043" s="14" t="s">
        <v>4521</v>
      </c>
      <c r="D1043" s="14" t="s">
        <v>4672</v>
      </c>
      <c r="E1043" s="14" t="s">
        <v>7769</v>
      </c>
      <c r="F1043" s="14" t="s">
        <v>7770</v>
      </c>
      <c r="G1043" s="14" t="s">
        <v>6543</v>
      </c>
      <c r="H1043" s="44" t="s">
        <v>3466</v>
      </c>
      <c r="I1043" s="45">
        <v>0</v>
      </c>
      <c r="J1043" s="14">
        <v>150000000</v>
      </c>
      <c r="K1043" s="14" t="s">
        <v>3458</v>
      </c>
      <c r="L1043" s="46" t="s">
        <v>3471</v>
      </c>
      <c r="M1043" s="14" t="s">
        <v>12072</v>
      </c>
      <c r="N1043" s="14" t="s">
        <v>3833</v>
      </c>
      <c r="O1043" s="14" t="s">
        <v>3486</v>
      </c>
      <c r="P1043" s="14" t="s">
        <v>12071</v>
      </c>
      <c r="Q1043" s="44" t="s">
        <v>8224</v>
      </c>
      <c r="R1043" s="44" t="s">
        <v>8203</v>
      </c>
      <c r="S1043" s="14">
        <v>4</v>
      </c>
      <c r="T1043" s="5">
        <v>21880</v>
      </c>
      <c r="U1043" s="5">
        <f t="shared" si="48"/>
        <v>87520</v>
      </c>
      <c r="V1043" s="47">
        <f t="shared" si="49"/>
        <v>98022.400000000009</v>
      </c>
      <c r="W1043" s="48"/>
      <c r="X1043" s="49">
        <v>2017</v>
      </c>
      <c r="Y1043" s="50" t="s">
        <v>4944</v>
      </c>
      <c r="Z1043" s="51">
        <f t="shared" si="50"/>
        <v>243.11111111111111</v>
      </c>
      <c r="AA1043" s="16">
        <f t="shared" si="50"/>
        <v>272.28444444444449</v>
      </c>
    </row>
    <row r="1044" spans="2:27" ht="20.25" x14ac:dyDescent="0.3">
      <c r="B1044" s="43" t="s">
        <v>1105</v>
      </c>
      <c r="C1044" s="14" t="s">
        <v>4521</v>
      </c>
      <c r="D1044" s="14" t="s">
        <v>4673</v>
      </c>
      <c r="E1044" s="14" t="s">
        <v>7641</v>
      </c>
      <c r="F1044" s="14" t="s">
        <v>7771</v>
      </c>
      <c r="G1044" s="14" t="s">
        <v>6544</v>
      </c>
      <c r="H1044" s="44" t="s">
        <v>3466</v>
      </c>
      <c r="I1044" s="45">
        <v>0</v>
      </c>
      <c r="J1044" s="14">
        <v>150000000</v>
      </c>
      <c r="K1044" s="14" t="s">
        <v>3458</v>
      </c>
      <c r="L1044" s="46" t="s">
        <v>3471</v>
      </c>
      <c r="M1044" s="14" t="s">
        <v>12072</v>
      </c>
      <c r="N1044" s="14" t="s">
        <v>3833</v>
      </c>
      <c r="O1044" s="14" t="s">
        <v>3486</v>
      </c>
      <c r="P1044" s="14" t="s">
        <v>12071</v>
      </c>
      <c r="Q1044" s="44" t="s">
        <v>8224</v>
      </c>
      <c r="R1044" s="44" t="s">
        <v>8203</v>
      </c>
      <c r="S1044" s="14">
        <v>10</v>
      </c>
      <c r="T1044" s="5">
        <v>22380</v>
      </c>
      <c r="U1044" s="5">
        <f t="shared" si="48"/>
        <v>223800</v>
      </c>
      <c r="V1044" s="47">
        <f t="shared" si="49"/>
        <v>250656.00000000003</v>
      </c>
      <c r="W1044" s="48"/>
      <c r="X1044" s="49">
        <v>2017</v>
      </c>
      <c r="Y1044" s="50" t="s">
        <v>4944</v>
      </c>
      <c r="Z1044" s="51">
        <f t="shared" si="50"/>
        <v>621.66666666666663</v>
      </c>
      <c r="AA1044" s="16">
        <f t="shared" si="50"/>
        <v>696.26666666666677</v>
      </c>
    </row>
    <row r="1045" spans="2:27" ht="20.25" x14ac:dyDescent="0.3">
      <c r="B1045" s="43" t="s">
        <v>1106</v>
      </c>
      <c r="C1045" s="14" t="s">
        <v>4521</v>
      </c>
      <c r="D1045" s="14" t="s">
        <v>4671</v>
      </c>
      <c r="E1045" s="14" t="s">
        <v>7615</v>
      </c>
      <c r="F1045" s="14" t="s">
        <v>7768</v>
      </c>
      <c r="G1045" s="14" t="s">
        <v>6545</v>
      </c>
      <c r="H1045" s="44" t="s">
        <v>3466</v>
      </c>
      <c r="I1045" s="45">
        <v>0</v>
      </c>
      <c r="J1045" s="14">
        <v>150000000</v>
      </c>
      <c r="K1045" s="14" t="s">
        <v>3458</v>
      </c>
      <c r="L1045" s="46" t="s">
        <v>3471</v>
      </c>
      <c r="M1045" s="14" t="s">
        <v>12072</v>
      </c>
      <c r="N1045" s="14" t="s">
        <v>3833</v>
      </c>
      <c r="O1045" s="14" t="s">
        <v>3486</v>
      </c>
      <c r="P1045" s="14" t="s">
        <v>12071</v>
      </c>
      <c r="Q1045" s="44" t="s">
        <v>8224</v>
      </c>
      <c r="R1045" s="44" t="s">
        <v>8203</v>
      </c>
      <c r="S1045" s="14">
        <v>20</v>
      </c>
      <c r="T1045" s="5">
        <v>10262</v>
      </c>
      <c r="U1045" s="5">
        <f t="shared" si="48"/>
        <v>205240</v>
      </c>
      <c r="V1045" s="47">
        <f t="shared" si="49"/>
        <v>229868.80000000002</v>
      </c>
      <c r="W1045" s="48"/>
      <c r="X1045" s="49">
        <v>2017</v>
      </c>
      <c r="Y1045" s="50" t="s">
        <v>4944</v>
      </c>
      <c r="Z1045" s="51">
        <f t="shared" si="50"/>
        <v>570.11111111111109</v>
      </c>
      <c r="AA1045" s="16">
        <f t="shared" si="50"/>
        <v>638.5244444444445</v>
      </c>
    </row>
    <row r="1046" spans="2:27" ht="20.25" x14ac:dyDescent="0.3">
      <c r="B1046" s="43" t="s">
        <v>1107</v>
      </c>
      <c r="C1046" s="14" t="s">
        <v>4521</v>
      </c>
      <c r="D1046" s="14" t="s">
        <v>4673</v>
      </c>
      <c r="E1046" s="14" t="s">
        <v>7641</v>
      </c>
      <c r="F1046" s="14" t="s">
        <v>7771</v>
      </c>
      <c r="G1046" s="14" t="s">
        <v>6546</v>
      </c>
      <c r="H1046" s="44" t="s">
        <v>3466</v>
      </c>
      <c r="I1046" s="45">
        <v>0</v>
      </c>
      <c r="J1046" s="14">
        <v>150000000</v>
      </c>
      <c r="K1046" s="14" t="s">
        <v>3458</v>
      </c>
      <c r="L1046" s="46" t="s">
        <v>3471</v>
      </c>
      <c r="M1046" s="14" t="s">
        <v>12072</v>
      </c>
      <c r="N1046" s="14" t="s">
        <v>3833</v>
      </c>
      <c r="O1046" s="14" t="s">
        <v>3486</v>
      </c>
      <c r="P1046" s="14" t="s">
        <v>12071</v>
      </c>
      <c r="Q1046" s="44" t="s">
        <v>8224</v>
      </c>
      <c r="R1046" s="44" t="s">
        <v>8203</v>
      </c>
      <c r="S1046" s="14">
        <v>10</v>
      </c>
      <c r="T1046" s="5">
        <v>22385</v>
      </c>
      <c r="U1046" s="5">
        <f t="shared" si="48"/>
        <v>223850</v>
      </c>
      <c r="V1046" s="47">
        <f t="shared" si="49"/>
        <v>250712.00000000003</v>
      </c>
      <c r="W1046" s="48"/>
      <c r="X1046" s="49">
        <v>2017</v>
      </c>
      <c r="Y1046" s="50" t="s">
        <v>4944</v>
      </c>
      <c r="Z1046" s="51">
        <f t="shared" si="50"/>
        <v>621.80555555555554</v>
      </c>
      <c r="AA1046" s="16">
        <f t="shared" si="50"/>
        <v>696.42222222222233</v>
      </c>
    </row>
    <row r="1047" spans="2:27" ht="20.25" x14ac:dyDescent="0.3">
      <c r="B1047" s="43" t="s">
        <v>1108</v>
      </c>
      <c r="C1047" s="14" t="s">
        <v>4521</v>
      </c>
      <c r="D1047" s="14" t="s">
        <v>4674</v>
      </c>
      <c r="E1047" s="14" t="s">
        <v>7641</v>
      </c>
      <c r="F1047" s="14" t="s">
        <v>7772</v>
      </c>
      <c r="G1047" s="14" t="s">
        <v>6547</v>
      </c>
      <c r="H1047" s="44" t="s">
        <v>3466</v>
      </c>
      <c r="I1047" s="45">
        <v>0</v>
      </c>
      <c r="J1047" s="14">
        <v>150000000</v>
      </c>
      <c r="K1047" s="14" t="s">
        <v>3458</v>
      </c>
      <c r="L1047" s="46" t="s">
        <v>3471</v>
      </c>
      <c r="M1047" s="14" t="s">
        <v>12072</v>
      </c>
      <c r="N1047" s="14" t="s">
        <v>3833</v>
      </c>
      <c r="O1047" s="14" t="s">
        <v>3486</v>
      </c>
      <c r="P1047" s="14" t="s">
        <v>12071</v>
      </c>
      <c r="Q1047" s="44" t="s">
        <v>8224</v>
      </c>
      <c r="R1047" s="44" t="s">
        <v>8203</v>
      </c>
      <c r="S1047" s="14">
        <v>10</v>
      </c>
      <c r="T1047" s="5">
        <v>22385</v>
      </c>
      <c r="U1047" s="5">
        <f t="shared" si="48"/>
        <v>223850</v>
      </c>
      <c r="V1047" s="47">
        <f t="shared" si="49"/>
        <v>250712.00000000003</v>
      </c>
      <c r="W1047" s="48"/>
      <c r="X1047" s="49">
        <v>2017</v>
      </c>
      <c r="Y1047" s="50" t="s">
        <v>4944</v>
      </c>
      <c r="Z1047" s="51">
        <f t="shared" si="50"/>
        <v>621.80555555555554</v>
      </c>
      <c r="AA1047" s="16">
        <f t="shared" si="50"/>
        <v>696.42222222222233</v>
      </c>
    </row>
    <row r="1048" spans="2:27" ht="20.25" x14ac:dyDescent="0.3">
      <c r="B1048" s="43" t="s">
        <v>1109</v>
      </c>
      <c r="C1048" s="14" t="s">
        <v>4521</v>
      </c>
      <c r="D1048" s="14" t="s">
        <v>4671</v>
      </c>
      <c r="E1048" s="14" t="s">
        <v>7615</v>
      </c>
      <c r="F1048" s="14" t="s">
        <v>7768</v>
      </c>
      <c r="G1048" s="14" t="s">
        <v>6548</v>
      </c>
      <c r="H1048" s="44" t="s">
        <v>3466</v>
      </c>
      <c r="I1048" s="45">
        <v>0</v>
      </c>
      <c r="J1048" s="14">
        <v>150000000</v>
      </c>
      <c r="K1048" s="14" t="s">
        <v>3458</v>
      </c>
      <c r="L1048" s="46" t="s">
        <v>3471</v>
      </c>
      <c r="M1048" s="14" t="s">
        <v>12072</v>
      </c>
      <c r="N1048" s="14" t="s">
        <v>3833</v>
      </c>
      <c r="O1048" s="14" t="s">
        <v>3486</v>
      </c>
      <c r="P1048" s="14" t="s">
        <v>12071</v>
      </c>
      <c r="Q1048" s="44" t="s">
        <v>8224</v>
      </c>
      <c r="R1048" s="44" t="s">
        <v>8203</v>
      </c>
      <c r="S1048" s="14">
        <v>10</v>
      </c>
      <c r="T1048" s="5">
        <v>22385</v>
      </c>
      <c r="U1048" s="5">
        <f t="shared" si="48"/>
        <v>223850</v>
      </c>
      <c r="V1048" s="47">
        <f t="shared" si="49"/>
        <v>250712.00000000003</v>
      </c>
      <c r="W1048" s="48"/>
      <c r="X1048" s="49">
        <v>2017</v>
      </c>
      <c r="Y1048" s="50" t="s">
        <v>4944</v>
      </c>
      <c r="Z1048" s="51">
        <f t="shared" si="50"/>
        <v>621.80555555555554</v>
      </c>
      <c r="AA1048" s="16">
        <f t="shared" si="50"/>
        <v>696.42222222222233</v>
      </c>
    </row>
    <row r="1049" spans="2:27" ht="20.25" x14ac:dyDescent="0.3">
      <c r="B1049" s="43" t="s">
        <v>1110</v>
      </c>
      <c r="C1049" s="14" t="s">
        <v>4521</v>
      </c>
      <c r="D1049" s="14" t="s">
        <v>4675</v>
      </c>
      <c r="E1049" s="14" t="s">
        <v>7404</v>
      </c>
      <c r="F1049" s="14" t="s">
        <v>7773</v>
      </c>
      <c r="G1049" s="14" t="s">
        <v>6549</v>
      </c>
      <c r="H1049" s="44" t="s">
        <v>3466</v>
      </c>
      <c r="I1049" s="45">
        <v>0</v>
      </c>
      <c r="J1049" s="14">
        <v>150000000</v>
      </c>
      <c r="K1049" s="14" t="s">
        <v>3458</v>
      </c>
      <c r="L1049" s="46" t="s">
        <v>3471</v>
      </c>
      <c r="M1049" s="14" t="s">
        <v>12072</v>
      </c>
      <c r="N1049" s="14" t="s">
        <v>3833</v>
      </c>
      <c r="O1049" s="14" t="s">
        <v>3486</v>
      </c>
      <c r="P1049" s="14" t="s">
        <v>12071</v>
      </c>
      <c r="Q1049" s="44" t="s">
        <v>8224</v>
      </c>
      <c r="R1049" s="44" t="s">
        <v>8203</v>
      </c>
      <c r="S1049" s="14">
        <v>10</v>
      </c>
      <c r="T1049" s="5">
        <v>9373</v>
      </c>
      <c r="U1049" s="5">
        <f t="shared" si="48"/>
        <v>93730</v>
      </c>
      <c r="V1049" s="47">
        <f t="shared" si="49"/>
        <v>104977.60000000001</v>
      </c>
      <c r="W1049" s="48"/>
      <c r="X1049" s="49">
        <v>2017</v>
      </c>
      <c r="Y1049" s="50" t="s">
        <v>4944</v>
      </c>
      <c r="Z1049" s="51">
        <f t="shared" si="50"/>
        <v>260.36111111111109</v>
      </c>
      <c r="AA1049" s="16">
        <f t="shared" si="50"/>
        <v>291.60444444444448</v>
      </c>
    </row>
    <row r="1050" spans="2:27" ht="20.25" x14ac:dyDescent="0.3">
      <c r="B1050" s="43" t="s">
        <v>1111</v>
      </c>
      <c r="C1050" s="14" t="s">
        <v>4521</v>
      </c>
      <c r="D1050" s="14" t="s">
        <v>4675</v>
      </c>
      <c r="E1050" s="14" t="s">
        <v>7404</v>
      </c>
      <c r="F1050" s="14" t="s">
        <v>7773</v>
      </c>
      <c r="G1050" s="14" t="s">
        <v>6550</v>
      </c>
      <c r="H1050" s="44" t="s">
        <v>3466</v>
      </c>
      <c r="I1050" s="45">
        <v>0</v>
      </c>
      <c r="J1050" s="14">
        <v>150000000</v>
      </c>
      <c r="K1050" s="14" t="s">
        <v>3458</v>
      </c>
      <c r="L1050" s="46" t="s">
        <v>3471</v>
      </c>
      <c r="M1050" s="14" t="s">
        <v>12072</v>
      </c>
      <c r="N1050" s="14" t="s">
        <v>3833</v>
      </c>
      <c r="O1050" s="14" t="s">
        <v>3486</v>
      </c>
      <c r="P1050" s="14" t="s">
        <v>12071</v>
      </c>
      <c r="Q1050" s="44" t="s">
        <v>8224</v>
      </c>
      <c r="R1050" s="44" t="s">
        <v>8203</v>
      </c>
      <c r="S1050" s="14">
        <v>10</v>
      </c>
      <c r="T1050" s="5">
        <v>9940</v>
      </c>
      <c r="U1050" s="5">
        <f t="shared" si="48"/>
        <v>99400</v>
      </c>
      <c r="V1050" s="47">
        <f t="shared" si="49"/>
        <v>111328.00000000001</v>
      </c>
      <c r="W1050" s="48"/>
      <c r="X1050" s="49">
        <v>2017</v>
      </c>
      <c r="Y1050" s="50" t="s">
        <v>4944</v>
      </c>
      <c r="Z1050" s="51">
        <f t="shared" si="50"/>
        <v>276.11111111111109</v>
      </c>
      <c r="AA1050" s="16">
        <f t="shared" si="50"/>
        <v>309.24444444444447</v>
      </c>
    </row>
    <row r="1051" spans="2:27" ht="20.25" x14ac:dyDescent="0.3">
      <c r="B1051" s="43" t="s">
        <v>1112</v>
      </c>
      <c r="C1051" s="14" t="s">
        <v>4521</v>
      </c>
      <c r="D1051" s="14" t="s">
        <v>4526</v>
      </c>
      <c r="E1051" s="14" t="s">
        <v>7404</v>
      </c>
      <c r="F1051" s="14" t="s">
        <v>7576</v>
      </c>
      <c r="G1051" s="14" t="s">
        <v>6551</v>
      </c>
      <c r="H1051" s="44" t="s">
        <v>3466</v>
      </c>
      <c r="I1051" s="45">
        <v>0</v>
      </c>
      <c r="J1051" s="14">
        <v>150000000</v>
      </c>
      <c r="K1051" s="14" t="s">
        <v>3458</v>
      </c>
      <c r="L1051" s="46" t="s">
        <v>3471</v>
      </c>
      <c r="M1051" s="14" t="s">
        <v>12072</v>
      </c>
      <c r="N1051" s="14" t="s">
        <v>3833</v>
      </c>
      <c r="O1051" s="14" t="s">
        <v>3486</v>
      </c>
      <c r="P1051" s="14" t="s">
        <v>12071</v>
      </c>
      <c r="Q1051" s="44" t="s">
        <v>8224</v>
      </c>
      <c r="R1051" s="44" t="s">
        <v>8203</v>
      </c>
      <c r="S1051" s="14">
        <v>6</v>
      </c>
      <c r="T1051" s="5">
        <v>18717</v>
      </c>
      <c r="U1051" s="5">
        <f t="shared" si="48"/>
        <v>112302</v>
      </c>
      <c r="V1051" s="47">
        <f t="shared" si="49"/>
        <v>125778.24000000001</v>
      </c>
      <c r="W1051" s="48"/>
      <c r="X1051" s="49">
        <v>2017</v>
      </c>
      <c r="Y1051" s="50" t="s">
        <v>4944</v>
      </c>
      <c r="Z1051" s="51">
        <f t="shared" si="50"/>
        <v>311.95</v>
      </c>
      <c r="AA1051" s="16">
        <f t="shared" si="50"/>
        <v>349.38400000000001</v>
      </c>
    </row>
    <row r="1052" spans="2:27" ht="20.25" x14ac:dyDescent="0.3">
      <c r="B1052" s="43" t="s">
        <v>1113</v>
      </c>
      <c r="C1052" s="14" t="s">
        <v>4521</v>
      </c>
      <c r="D1052" s="14" t="s">
        <v>4526</v>
      </c>
      <c r="E1052" s="14" t="s">
        <v>7404</v>
      </c>
      <c r="F1052" s="14" t="s">
        <v>7576</v>
      </c>
      <c r="G1052" s="14" t="s">
        <v>6552</v>
      </c>
      <c r="H1052" s="44" t="s">
        <v>3466</v>
      </c>
      <c r="I1052" s="45">
        <v>0</v>
      </c>
      <c r="J1052" s="14">
        <v>150000000</v>
      </c>
      <c r="K1052" s="14" t="s">
        <v>3458</v>
      </c>
      <c r="L1052" s="46" t="s">
        <v>3471</v>
      </c>
      <c r="M1052" s="14" t="s">
        <v>12072</v>
      </c>
      <c r="N1052" s="14" t="s">
        <v>3833</v>
      </c>
      <c r="O1052" s="14" t="s">
        <v>3486</v>
      </c>
      <c r="P1052" s="14" t="s">
        <v>12071</v>
      </c>
      <c r="Q1052" s="44" t="s">
        <v>8224</v>
      </c>
      <c r="R1052" s="44" t="s">
        <v>8203</v>
      </c>
      <c r="S1052" s="14">
        <v>6</v>
      </c>
      <c r="T1052" s="5">
        <v>20955</v>
      </c>
      <c r="U1052" s="5">
        <f t="shared" si="48"/>
        <v>125730</v>
      </c>
      <c r="V1052" s="47">
        <f t="shared" si="49"/>
        <v>140817.60000000001</v>
      </c>
      <c r="W1052" s="48"/>
      <c r="X1052" s="49">
        <v>2017</v>
      </c>
      <c r="Y1052" s="50" t="s">
        <v>4944</v>
      </c>
      <c r="Z1052" s="51">
        <f t="shared" si="50"/>
        <v>349.25</v>
      </c>
      <c r="AA1052" s="16">
        <f t="shared" si="50"/>
        <v>391.16</v>
      </c>
    </row>
    <row r="1053" spans="2:27" ht="20.25" x14ac:dyDescent="0.3">
      <c r="B1053" s="43" t="s">
        <v>1114</v>
      </c>
      <c r="C1053" s="14" t="s">
        <v>4521</v>
      </c>
      <c r="D1053" s="14" t="s">
        <v>4526</v>
      </c>
      <c r="E1053" s="14" t="s">
        <v>7404</v>
      </c>
      <c r="F1053" s="14" t="s">
        <v>7576</v>
      </c>
      <c r="G1053" s="14" t="s">
        <v>6553</v>
      </c>
      <c r="H1053" s="44" t="s">
        <v>3466</v>
      </c>
      <c r="I1053" s="45">
        <v>0</v>
      </c>
      <c r="J1053" s="14">
        <v>150000000</v>
      </c>
      <c r="K1053" s="14" t="s">
        <v>3458</v>
      </c>
      <c r="L1053" s="46" t="s">
        <v>3471</v>
      </c>
      <c r="M1053" s="14" t="s">
        <v>12072</v>
      </c>
      <c r="N1053" s="14" t="s">
        <v>3833</v>
      </c>
      <c r="O1053" s="14" t="s">
        <v>3486</v>
      </c>
      <c r="P1053" s="14" t="s">
        <v>12071</v>
      </c>
      <c r="Q1053" s="44" t="s">
        <v>8224</v>
      </c>
      <c r="R1053" s="44" t="s">
        <v>8203</v>
      </c>
      <c r="S1053" s="14">
        <v>6</v>
      </c>
      <c r="T1053" s="5">
        <v>22228</v>
      </c>
      <c r="U1053" s="5">
        <f t="shared" si="48"/>
        <v>133368</v>
      </c>
      <c r="V1053" s="47">
        <f t="shared" si="49"/>
        <v>149372.16</v>
      </c>
      <c r="W1053" s="48"/>
      <c r="X1053" s="49">
        <v>2017</v>
      </c>
      <c r="Y1053" s="50" t="s">
        <v>4944</v>
      </c>
      <c r="Z1053" s="51">
        <f t="shared" si="50"/>
        <v>370.46666666666664</v>
      </c>
      <c r="AA1053" s="16">
        <f t="shared" si="50"/>
        <v>414.92266666666666</v>
      </c>
    </row>
    <row r="1054" spans="2:27" ht="20.25" x14ac:dyDescent="0.3">
      <c r="B1054" s="43" t="s">
        <v>1115</v>
      </c>
      <c r="C1054" s="14" t="s">
        <v>4521</v>
      </c>
      <c r="D1054" s="14" t="s">
        <v>4526</v>
      </c>
      <c r="E1054" s="14" t="s">
        <v>7404</v>
      </c>
      <c r="F1054" s="14" t="s">
        <v>7576</v>
      </c>
      <c r="G1054" s="14" t="s">
        <v>6554</v>
      </c>
      <c r="H1054" s="44" t="s">
        <v>3466</v>
      </c>
      <c r="I1054" s="45">
        <v>0</v>
      </c>
      <c r="J1054" s="14">
        <v>150000000</v>
      </c>
      <c r="K1054" s="14" t="s">
        <v>3458</v>
      </c>
      <c r="L1054" s="46" t="s">
        <v>3471</v>
      </c>
      <c r="M1054" s="14" t="s">
        <v>12072</v>
      </c>
      <c r="N1054" s="14" t="s">
        <v>3833</v>
      </c>
      <c r="O1054" s="14" t="s">
        <v>3486</v>
      </c>
      <c r="P1054" s="14" t="s">
        <v>12071</v>
      </c>
      <c r="Q1054" s="44" t="s">
        <v>8224</v>
      </c>
      <c r="R1054" s="44" t="s">
        <v>8203</v>
      </c>
      <c r="S1054" s="14">
        <v>6</v>
      </c>
      <c r="T1054" s="5">
        <v>23380</v>
      </c>
      <c r="U1054" s="5">
        <f t="shared" si="48"/>
        <v>140280</v>
      </c>
      <c r="V1054" s="47">
        <f t="shared" si="49"/>
        <v>157113.60000000001</v>
      </c>
      <c r="W1054" s="48"/>
      <c r="X1054" s="49">
        <v>2017</v>
      </c>
      <c r="Y1054" s="50" t="s">
        <v>4944</v>
      </c>
      <c r="Z1054" s="51">
        <f t="shared" si="50"/>
        <v>389.66666666666669</v>
      </c>
      <c r="AA1054" s="16">
        <f t="shared" si="50"/>
        <v>436.42666666666668</v>
      </c>
    </row>
    <row r="1055" spans="2:27" ht="20.25" x14ac:dyDescent="0.3">
      <c r="B1055" s="43" t="s">
        <v>1116</v>
      </c>
      <c r="C1055" s="14" t="s">
        <v>4521</v>
      </c>
      <c r="D1055" s="14" t="s">
        <v>4526</v>
      </c>
      <c r="E1055" s="14" t="s">
        <v>7404</v>
      </c>
      <c r="F1055" s="14" t="s">
        <v>7576</v>
      </c>
      <c r="G1055" s="14" t="s">
        <v>6555</v>
      </c>
      <c r="H1055" s="44" t="s">
        <v>3466</v>
      </c>
      <c r="I1055" s="45">
        <v>0</v>
      </c>
      <c r="J1055" s="14">
        <v>150000000</v>
      </c>
      <c r="K1055" s="14" t="s">
        <v>3458</v>
      </c>
      <c r="L1055" s="46" t="s">
        <v>3471</v>
      </c>
      <c r="M1055" s="14" t="s">
        <v>12072</v>
      </c>
      <c r="N1055" s="14" t="s">
        <v>3833</v>
      </c>
      <c r="O1055" s="14" t="s">
        <v>3486</v>
      </c>
      <c r="P1055" s="14" t="s">
        <v>12071</v>
      </c>
      <c r="Q1055" s="44" t="s">
        <v>8224</v>
      </c>
      <c r="R1055" s="44" t="s">
        <v>8203</v>
      </c>
      <c r="S1055" s="14">
        <v>8</v>
      </c>
      <c r="T1055" s="5">
        <v>25073</v>
      </c>
      <c r="U1055" s="5">
        <f t="shared" si="48"/>
        <v>200584</v>
      </c>
      <c r="V1055" s="47">
        <f t="shared" si="49"/>
        <v>224654.08000000002</v>
      </c>
      <c r="W1055" s="48"/>
      <c r="X1055" s="49">
        <v>2017</v>
      </c>
      <c r="Y1055" s="50" t="s">
        <v>4944</v>
      </c>
      <c r="Z1055" s="51">
        <f t="shared" si="50"/>
        <v>557.17777777777781</v>
      </c>
      <c r="AA1055" s="16">
        <f t="shared" si="50"/>
        <v>624.0391111111112</v>
      </c>
    </row>
    <row r="1056" spans="2:27" ht="20.25" x14ac:dyDescent="0.3">
      <c r="B1056" s="43" t="s">
        <v>1117</v>
      </c>
      <c r="C1056" s="14" t="s">
        <v>4521</v>
      </c>
      <c r="D1056" s="14" t="s">
        <v>4526</v>
      </c>
      <c r="E1056" s="14" t="s">
        <v>7404</v>
      </c>
      <c r="F1056" s="14" t="s">
        <v>7576</v>
      </c>
      <c r="G1056" s="14" t="s">
        <v>6556</v>
      </c>
      <c r="H1056" s="44" t="s">
        <v>3466</v>
      </c>
      <c r="I1056" s="45">
        <v>0</v>
      </c>
      <c r="J1056" s="14">
        <v>150000000</v>
      </c>
      <c r="K1056" s="14" t="s">
        <v>3458</v>
      </c>
      <c r="L1056" s="46" t="s">
        <v>3471</v>
      </c>
      <c r="M1056" s="14" t="s">
        <v>12072</v>
      </c>
      <c r="N1056" s="14" t="s">
        <v>3833</v>
      </c>
      <c r="O1056" s="14" t="s">
        <v>3486</v>
      </c>
      <c r="P1056" s="14" t="s">
        <v>12071</v>
      </c>
      <c r="Q1056" s="44" t="s">
        <v>8224</v>
      </c>
      <c r="R1056" s="44" t="s">
        <v>8203</v>
      </c>
      <c r="S1056" s="14">
        <v>8</v>
      </c>
      <c r="T1056" s="5">
        <v>27080</v>
      </c>
      <c r="U1056" s="5">
        <f t="shared" si="48"/>
        <v>216640</v>
      </c>
      <c r="V1056" s="47">
        <f t="shared" si="49"/>
        <v>242636.80000000002</v>
      </c>
      <c r="W1056" s="48"/>
      <c r="X1056" s="49">
        <v>2017</v>
      </c>
      <c r="Y1056" s="50" t="s">
        <v>4944</v>
      </c>
      <c r="Z1056" s="51">
        <f t="shared" si="50"/>
        <v>601.77777777777783</v>
      </c>
      <c r="AA1056" s="16">
        <f t="shared" si="50"/>
        <v>673.99111111111119</v>
      </c>
    </row>
    <row r="1057" spans="2:27" ht="20.25" x14ac:dyDescent="0.3">
      <c r="B1057" s="43" t="s">
        <v>1118</v>
      </c>
      <c r="C1057" s="14" t="s">
        <v>4521</v>
      </c>
      <c r="D1057" s="14" t="s">
        <v>4676</v>
      </c>
      <c r="E1057" s="14" t="s">
        <v>7404</v>
      </c>
      <c r="F1057" s="14" t="s">
        <v>7774</v>
      </c>
      <c r="G1057" s="14" t="s">
        <v>6557</v>
      </c>
      <c r="H1057" s="44" t="s">
        <v>3466</v>
      </c>
      <c r="I1057" s="45">
        <v>0</v>
      </c>
      <c r="J1057" s="14">
        <v>150000000</v>
      </c>
      <c r="K1057" s="14" t="s">
        <v>3458</v>
      </c>
      <c r="L1057" s="46" t="s">
        <v>3471</v>
      </c>
      <c r="M1057" s="14" t="s">
        <v>12072</v>
      </c>
      <c r="N1057" s="14" t="s">
        <v>3833</v>
      </c>
      <c r="O1057" s="14" t="s">
        <v>3486</v>
      </c>
      <c r="P1057" s="14" t="s">
        <v>12071</v>
      </c>
      <c r="Q1057" s="44" t="s">
        <v>8224</v>
      </c>
      <c r="R1057" s="44" t="s">
        <v>8203</v>
      </c>
      <c r="S1057" s="14">
        <v>10</v>
      </c>
      <c r="T1057" s="5">
        <v>193600</v>
      </c>
      <c r="U1057" s="5">
        <f t="shared" si="48"/>
        <v>1936000</v>
      </c>
      <c r="V1057" s="47">
        <f t="shared" si="49"/>
        <v>2168320</v>
      </c>
      <c r="W1057" s="48"/>
      <c r="X1057" s="49">
        <v>2017</v>
      </c>
      <c r="Y1057" s="50" t="s">
        <v>4944</v>
      </c>
      <c r="Z1057" s="51">
        <f t="shared" si="50"/>
        <v>5377.7777777777774</v>
      </c>
      <c r="AA1057" s="16">
        <f t="shared" si="50"/>
        <v>6023.1111111111113</v>
      </c>
    </row>
    <row r="1058" spans="2:27" ht="20.25" x14ac:dyDescent="0.3">
      <c r="B1058" s="43" t="s">
        <v>1119</v>
      </c>
      <c r="C1058" s="14" t="s">
        <v>4521</v>
      </c>
      <c r="D1058" s="14" t="s">
        <v>4676</v>
      </c>
      <c r="E1058" s="14" t="s">
        <v>7404</v>
      </c>
      <c r="F1058" s="14" t="s">
        <v>7774</v>
      </c>
      <c r="G1058" s="14" t="s">
        <v>6558</v>
      </c>
      <c r="H1058" s="44" t="s">
        <v>3466</v>
      </c>
      <c r="I1058" s="45">
        <v>0</v>
      </c>
      <c r="J1058" s="14">
        <v>150000000</v>
      </c>
      <c r="K1058" s="14" t="s">
        <v>3458</v>
      </c>
      <c r="L1058" s="46" t="s">
        <v>3471</v>
      </c>
      <c r="M1058" s="14" t="s">
        <v>12072</v>
      </c>
      <c r="N1058" s="14" t="s">
        <v>3833</v>
      </c>
      <c r="O1058" s="14" t="s">
        <v>3486</v>
      </c>
      <c r="P1058" s="14" t="s">
        <v>12071</v>
      </c>
      <c r="Q1058" s="44" t="s">
        <v>8224</v>
      </c>
      <c r="R1058" s="44" t="s">
        <v>8203</v>
      </c>
      <c r="S1058" s="14">
        <v>10</v>
      </c>
      <c r="T1058" s="5">
        <v>200600</v>
      </c>
      <c r="U1058" s="5">
        <f t="shared" si="48"/>
        <v>2006000</v>
      </c>
      <c r="V1058" s="47">
        <f t="shared" si="49"/>
        <v>2246720</v>
      </c>
      <c r="W1058" s="48"/>
      <c r="X1058" s="49">
        <v>2017</v>
      </c>
      <c r="Y1058" s="50" t="s">
        <v>4944</v>
      </c>
      <c r="Z1058" s="51">
        <f t="shared" si="50"/>
        <v>5572.2222222222226</v>
      </c>
      <c r="AA1058" s="16">
        <f t="shared" si="50"/>
        <v>6240.8888888888887</v>
      </c>
    </row>
    <row r="1059" spans="2:27" ht="20.25" x14ac:dyDescent="0.3">
      <c r="B1059" s="43" t="s">
        <v>1120</v>
      </c>
      <c r="C1059" s="14" t="s">
        <v>4521</v>
      </c>
      <c r="D1059" s="14" t="s">
        <v>4526</v>
      </c>
      <c r="E1059" s="14" t="s">
        <v>7404</v>
      </c>
      <c r="F1059" s="14" t="s">
        <v>7576</v>
      </c>
      <c r="G1059" s="14" t="s">
        <v>6559</v>
      </c>
      <c r="H1059" s="44" t="s">
        <v>3466</v>
      </c>
      <c r="I1059" s="45">
        <v>0</v>
      </c>
      <c r="J1059" s="14">
        <v>150000000</v>
      </c>
      <c r="K1059" s="14" t="s">
        <v>3458</v>
      </c>
      <c r="L1059" s="46" t="s">
        <v>3471</v>
      </c>
      <c r="M1059" s="14" t="s">
        <v>12072</v>
      </c>
      <c r="N1059" s="14" t="s">
        <v>3833</v>
      </c>
      <c r="O1059" s="14" t="s">
        <v>3486</v>
      </c>
      <c r="P1059" s="14" t="s">
        <v>12071</v>
      </c>
      <c r="Q1059" s="44" t="s">
        <v>8224</v>
      </c>
      <c r="R1059" s="44" t="s">
        <v>8203</v>
      </c>
      <c r="S1059" s="14">
        <v>8</v>
      </c>
      <c r="T1059" s="5">
        <v>3492</v>
      </c>
      <c r="U1059" s="5">
        <f t="shared" si="48"/>
        <v>27936</v>
      </c>
      <c r="V1059" s="47">
        <f t="shared" si="49"/>
        <v>31288.320000000003</v>
      </c>
      <c r="W1059" s="48"/>
      <c r="X1059" s="49">
        <v>2017</v>
      </c>
      <c r="Y1059" s="50" t="s">
        <v>4944</v>
      </c>
      <c r="Z1059" s="51">
        <f t="shared" si="50"/>
        <v>77.599999999999994</v>
      </c>
      <c r="AA1059" s="16">
        <f t="shared" si="50"/>
        <v>86.912000000000006</v>
      </c>
    </row>
    <row r="1060" spans="2:27" ht="20.25" x14ac:dyDescent="0.3">
      <c r="B1060" s="43" t="s">
        <v>1121</v>
      </c>
      <c r="C1060" s="14" t="s">
        <v>4521</v>
      </c>
      <c r="D1060" s="14" t="s">
        <v>4676</v>
      </c>
      <c r="E1060" s="14" t="s">
        <v>7404</v>
      </c>
      <c r="F1060" s="14" t="s">
        <v>7774</v>
      </c>
      <c r="G1060" s="14" t="s">
        <v>6560</v>
      </c>
      <c r="H1060" s="44" t="s">
        <v>3466</v>
      </c>
      <c r="I1060" s="45">
        <v>0</v>
      </c>
      <c r="J1060" s="14">
        <v>150000000</v>
      </c>
      <c r="K1060" s="14" t="s">
        <v>3458</v>
      </c>
      <c r="L1060" s="46" t="s">
        <v>3471</v>
      </c>
      <c r="M1060" s="14" t="s">
        <v>12072</v>
      </c>
      <c r="N1060" s="14" t="s">
        <v>3833</v>
      </c>
      <c r="O1060" s="14" t="s">
        <v>3486</v>
      </c>
      <c r="P1060" s="14" t="s">
        <v>12071</v>
      </c>
      <c r="Q1060" s="44" t="s">
        <v>8224</v>
      </c>
      <c r="R1060" s="44" t="s">
        <v>8203</v>
      </c>
      <c r="S1060" s="14">
        <v>8</v>
      </c>
      <c r="T1060" s="5">
        <v>218280</v>
      </c>
      <c r="U1060" s="5">
        <f t="shared" si="48"/>
        <v>1746240</v>
      </c>
      <c r="V1060" s="47">
        <f t="shared" si="49"/>
        <v>1955788.8000000003</v>
      </c>
      <c r="W1060" s="48"/>
      <c r="X1060" s="49">
        <v>2017</v>
      </c>
      <c r="Y1060" s="50" t="s">
        <v>4944</v>
      </c>
      <c r="Z1060" s="51">
        <f t="shared" si="50"/>
        <v>4850.666666666667</v>
      </c>
      <c r="AA1060" s="16">
        <f t="shared" si="50"/>
        <v>5432.7466666666678</v>
      </c>
    </row>
    <row r="1061" spans="2:27" ht="20.25" x14ac:dyDescent="0.3">
      <c r="B1061" s="43" t="s">
        <v>1122</v>
      </c>
      <c r="C1061" s="14" t="s">
        <v>4521</v>
      </c>
      <c r="D1061" s="14" t="s">
        <v>4526</v>
      </c>
      <c r="E1061" s="14" t="s">
        <v>7404</v>
      </c>
      <c r="F1061" s="14" t="s">
        <v>7576</v>
      </c>
      <c r="G1061" s="14" t="s">
        <v>6561</v>
      </c>
      <c r="H1061" s="44" t="s">
        <v>3466</v>
      </c>
      <c r="I1061" s="45">
        <v>0</v>
      </c>
      <c r="J1061" s="14">
        <v>150000000</v>
      </c>
      <c r="K1061" s="14" t="s">
        <v>3458</v>
      </c>
      <c r="L1061" s="46" t="s">
        <v>3471</v>
      </c>
      <c r="M1061" s="14" t="s">
        <v>12072</v>
      </c>
      <c r="N1061" s="14" t="s">
        <v>3833</v>
      </c>
      <c r="O1061" s="14" t="s">
        <v>3486</v>
      </c>
      <c r="P1061" s="14" t="s">
        <v>12071</v>
      </c>
      <c r="Q1061" s="44" t="s">
        <v>8224</v>
      </c>
      <c r="R1061" s="44" t="s">
        <v>8203</v>
      </c>
      <c r="S1061" s="14">
        <v>8</v>
      </c>
      <c r="T1061" s="5">
        <v>275100</v>
      </c>
      <c r="U1061" s="5">
        <f t="shared" si="48"/>
        <v>2200800</v>
      </c>
      <c r="V1061" s="47">
        <f t="shared" si="49"/>
        <v>2464896.0000000005</v>
      </c>
      <c r="W1061" s="48"/>
      <c r="X1061" s="49">
        <v>2017</v>
      </c>
      <c r="Y1061" s="50" t="s">
        <v>4944</v>
      </c>
      <c r="Z1061" s="51">
        <f t="shared" si="50"/>
        <v>6113.333333333333</v>
      </c>
      <c r="AA1061" s="16">
        <f t="shared" si="50"/>
        <v>6846.9333333333343</v>
      </c>
    </row>
    <row r="1062" spans="2:27" ht="20.25" x14ac:dyDescent="0.3">
      <c r="B1062" s="43" t="s">
        <v>1123</v>
      </c>
      <c r="C1062" s="14" t="s">
        <v>4521</v>
      </c>
      <c r="D1062" s="14" t="s">
        <v>4676</v>
      </c>
      <c r="E1062" s="14" t="s">
        <v>7404</v>
      </c>
      <c r="F1062" s="14" t="s">
        <v>7774</v>
      </c>
      <c r="G1062" s="14" t="s">
        <v>6562</v>
      </c>
      <c r="H1062" s="44" t="s">
        <v>3466</v>
      </c>
      <c r="I1062" s="45">
        <v>0</v>
      </c>
      <c r="J1062" s="14">
        <v>150000000</v>
      </c>
      <c r="K1062" s="14" t="s">
        <v>3458</v>
      </c>
      <c r="L1062" s="46" t="s">
        <v>3471</v>
      </c>
      <c r="M1062" s="14" t="s">
        <v>12072</v>
      </c>
      <c r="N1062" s="14" t="s">
        <v>3833</v>
      </c>
      <c r="O1062" s="14" t="s">
        <v>3486</v>
      </c>
      <c r="P1062" s="14" t="s">
        <v>12071</v>
      </c>
      <c r="Q1062" s="44" t="s">
        <v>8224</v>
      </c>
      <c r="R1062" s="44" t="s">
        <v>8203</v>
      </c>
      <c r="S1062" s="14">
        <v>8</v>
      </c>
      <c r="T1062" s="5">
        <v>9726</v>
      </c>
      <c r="U1062" s="5">
        <f t="shared" si="48"/>
        <v>77808</v>
      </c>
      <c r="V1062" s="47">
        <f t="shared" si="49"/>
        <v>87144.960000000006</v>
      </c>
      <c r="W1062" s="48"/>
      <c r="X1062" s="49">
        <v>2017</v>
      </c>
      <c r="Y1062" s="50" t="s">
        <v>4944</v>
      </c>
      <c r="Z1062" s="51">
        <f t="shared" si="50"/>
        <v>216.13333333333333</v>
      </c>
      <c r="AA1062" s="16">
        <f t="shared" si="50"/>
        <v>242.06933333333336</v>
      </c>
    </row>
    <row r="1063" spans="2:27" ht="20.25" x14ac:dyDescent="0.3">
      <c r="B1063" s="43" t="s">
        <v>1124</v>
      </c>
      <c r="C1063" s="14" t="s">
        <v>4521</v>
      </c>
      <c r="D1063" s="14" t="s">
        <v>4526</v>
      </c>
      <c r="E1063" s="14" t="s">
        <v>7404</v>
      </c>
      <c r="F1063" s="14" t="s">
        <v>7576</v>
      </c>
      <c r="G1063" s="14" t="s">
        <v>6563</v>
      </c>
      <c r="H1063" s="44" t="s">
        <v>3466</v>
      </c>
      <c r="I1063" s="45">
        <v>0</v>
      </c>
      <c r="J1063" s="14">
        <v>150000000</v>
      </c>
      <c r="K1063" s="14" t="s">
        <v>3458</v>
      </c>
      <c r="L1063" s="46" t="s">
        <v>3471</v>
      </c>
      <c r="M1063" s="14" t="s">
        <v>12072</v>
      </c>
      <c r="N1063" s="14" t="s">
        <v>3833</v>
      </c>
      <c r="O1063" s="14" t="s">
        <v>3486</v>
      </c>
      <c r="P1063" s="14" t="s">
        <v>12071</v>
      </c>
      <c r="Q1063" s="44" t="s">
        <v>8224</v>
      </c>
      <c r="R1063" s="44" t="s">
        <v>8203</v>
      </c>
      <c r="S1063" s="14">
        <v>8</v>
      </c>
      <c r="T1063" s="5">
        <v>13500</v>
      </c>
      <c r="U1063" s="5">
        <f t="shared" si="48"/>
        <v>108000</v>
      </c>
      <c r="V1063" s="47">
        <f t="shared" si="49"/>
        <v>120960.00000000001</v>
      </c>
      <c r="W1063" s="48"/>
      <c r="X1063" s="49">
        <v>2017</v>
      </c>
      <c r="Y1063" s="50" t="s">
        <v>4944</v>
      </c>
      <c r="Z1063" s="51">
        <f t="shared" si="50"/>
        <v>300</v>
      </c>
      <c r="AA1063" s="16">
        <f t="shared" si="50"/>
        <v>336.00000000000006</v>
      </c>
    </row>
    <row r="1064" spans="2:27" ht="20.25" x14ac:dyDescent="0.3">
      <c r="B1064" s="43" t="s">
        <v>1125</v>
      </c>
      <c r="C1064" s="14" t="s">
        <v>4521</v>
      </c>
      <c r="D1064" s="14" t="s">
        <v>4676</v>
      </c>
      <c r="E1064" s="14" t="s">
        <v>7404</v>
      </c>
      <c r="F1064" s="14" t="s">
        <v>7774</v>
      </c>
      <c r="G1064" s="14" t="s">
        <v>6564</v>
      </c>
      <c r="H1064" s="44" t="s">
        <v>3466</v>
      </c>
      <c r="I1064" s="45">
        <v>0</v>
      </c>
      <c r="J1064" s="14">
        <v>150000000</v>
      </c>
      <c r="K1064" s="14" t="s">
        <v>3458</v>
      </c>
      <c r="L1064" s="46" t="s">
        <v>3471</v>
      </c>
      <c r="M1064" s="14" t="s">
        <v>12072</v>
      </c>
      <c r="N1064" s="14" t="s">
        <v>3833</v>
      </c>
      <c r="O1064" s="14" t="s">
        <v>3486</v>
      </c>
      <c r="P1064" s="14" t="s">
        <v>12071</v>
      </c>
      <c r="Q1064" s="44" t="s">
        <v>8224</v>
      </c>
      <c r="R1064" s="44" t="s">
        <v>8203</v>
      </c>
      <c r="S1064" s="14">
        <v>8</v>
      </c>
      <c r="T1064" s="5">
        <v>5915</v>
      </c>
      <c r="U1064" s="5">
        <f t="shared" si="48"/>
        <v>47320</v>
      </c>
      <c r="V1064" s="47">
        <f t="shared" si="49"/>
        <v>52998.400000000001</v>
      </c>
      <c r="W1064" s="48"/>
      <c r="X1064" s="49">
        <v>2017</v>
      </c>
      <c r="Y1064" s="50" t="s">
        <v>4944</v>
      </c>
      <c r="Z1064" s="51">
        <f t="shared" si="50"/>
        <v>131.44444444444446</v>
      </c>
      <c r="AA1064" s="16">
        <f t="shared" si="50"/>
        <v>147.21777777777777</v>
      </c>
    </row>
    <row r="1065" spans="2:27" ht="20.25" x14ac:dyDescent="0.3">
      <c r="B1065" s="43" t="s">
        <v>1126</v>
      </c>
      <c r="C1065" s="14" t="s">
        <v>4521</v>
      </c>
      <c r="D1065" s="14" t="s">
        <v>4677</v>
      </c>
      <c r="E1065" s="14" t="s">
        <v>7775</v>
      </c>
      <c r="F1065" s="14" t="s">
        <v>7776</v>
      </c>
      <c r="G1065" s="14" t="s">
        <v>6565</v>
      </c>
      <c r="H1065" s="44" t="s">
        <v>3466</v>
      </c>
      <c r="I1065" s="45">
        <v>0</v>
      </c>
      <c r="J1065" s="14">
        <v>150000000</v>
      </c>
      <c r="K1065" s="14" t="s">
        <v>3458</v>
      </c>
      <c r="L1065" s="46" t="s">
        <v>3471</v>
      </c>
      <c r="M1065" s="14" t="s">
        <v>12072</v>
      </c>
      <c r="N1065" s="14" t="s">
        <v>3833</v>
      </c>
      <c r="O1065" s="14" t="s">
        <v>3486</v>
      </c>
      <c r="P1065" s="14" t="s">
        <v>12071</v>
      </c>
      <c r="Q1065" s="44" t="s">
        <v>8224</v>
      </c>
      <c r="R1065" s="44" t="s">
        <v>8203</v>
      </c>
      <c r="S1065" s="14">
        <v>20</v>
      </c>
      <c r="T1065" s="5">
        <v>17324</v>
      </c>
      <c r="U1065" s="5">
        <f t="shared" si="48"/>
        <v>346480</v>
      </c>
      <c r="V1065" s="47">
        <f t="shared" si="49"/>
        <v>388057.60000000003</v>
      </c>
      <c r="W1065" s="48"/>
      <c r="X1065" s="49">
        <v>2017</v>
      </c>
      <c r="Y1065" s="50" t="s">
        <v>4944</v>
      </c>
      <c r="Z1065" s="51">
        <f t="shared" si="50"/>
        <v>962.44444444444446</v>
      </c>
      <c r="AA1065" s="16">
        <f t="shared" si="50"/>
        <v>1077.9377777777779</v>
      </c>
    </row>
    <row r="1066" spans="2:27" ht="20.25" x14ac:dyDescent="0.3">
      <c r="B1066" s="43" t="s">
        <v>1127</v>
      </c>
      <c r="C1066" s="14" t="s">
        <v>4521</v>
      </c>
      <c r="D1066" s="14" t="s">
        <v>4677</v>
      </c>
      <c r="E1066" s="14" t="s">
        <v>7775</v>
      </c>
      <c r="F1066" s="14" t="s">
        <v>7776</v>
      </c>
      <c r="G1066" s="14" t="s">
        <v>6566</v>
      </c>
      <c r="H1066" s="44" t="s">
        <v>3466</v>
      </c>
      <c r="I1066" s="45">
        <v>0</v>
      </c>
      <c r="J1066" s="14">
        <v>150000000</v>
      </c>
      <c r="K1066" s="14" t="s">
        <v>3458</v>
      </c>
      <c r="L1066" s="46" t="s">
        <v>3471</v>
      </c>
      <c r="M1066" s="14" t="s">
        <v>12072</v>
      </c>
      <c r="N1066" s="14" t="s">
        <v>3833</v>
      </c>
      <c r="O1066" s="14" t="s">
        <v>3486</v>
      </c>
      <c r="P1066" s="14" t="s">
        <v>12071</v>
      </c>
      <c r="Q1066" s="44" t="s">
        <v>8224</v>
      </c>
      <c r="R1066" s="44" t="s">
        <v>8203</v>
      </c>
      <c r="S1066" s="14">
        <v>20</v>
      </c>
      <c r="T1066" s="5">
        <v>18149</v>
      </c>
      <c r="U1066" s="5">
        <f t="shared" si="48"/>
        <v>362980</v>
      </c>
      <c r="V1066" s="47">
        <f t="shared" si="49"/>
        <v>406537.60000000003</v>
      </c>
      <c r="W1066" s="48"/>
      <c r="X1066" s="49">
        <v>2017</v>
      </c>
      <c r="Y1066" s="50" t="s">
        <v>4944</v>
      </c>
      <c r="Z1066" s="51">
        <f t="shared" si="50"/>
        <v>1008.2777777777778</v>
      </c>
      <c r="AA1066" s="16">
        <f t="shared" si="50"/>
        <v>1129.2711111111112</v>
      </c>
    </row>
    <row r="1067" spans="2:27" ht="20.25" x14ac:dyDescent="0.3">
      <c r="B1067" s="43" t="s">
        <v>1128</v>
      </c>
      <c r="C1067" s="14" t="s">
        <v>4521</v>
      </c>
      <c r="D1067" s="14" t="s">
        <v>4677</v>
      </c>
      <c r="E1067" s="14" t="s">
        <v>7775</v>
      </c>
      <c r="F1067" s="14" t="s">
        <v>7776</v>
      </c>
      <c r="G1067" s="14" t="s">
        <v>6567</v>
      </c>
      <c r="H1067" s="44" t="s">
        <v>3466</v>
      </c>
      <c r="I1067" s="45">
        <v>0</v>
      </c>
      <c r="J1067" s="14">
        <v>150000000</v>
      </c>
      <c r="K1067" s="14" t="s">
        <v>3458</v>
      </c>
      <c r="L1067" s="46" t="s">
        <v>3471</v>
      </c>
      <c r="M1067" s="14" t="s">
        <v>12072</v>
      </c>
      <c r="N1067" s="14" t="s">
        <v>3833</v>
      </c>
      <c r="O1067" s="14" t="s">
        <v>3486</v>
      </c>
      <c r="P1067" s="14" t="s">
        <v>12071</v>
      </c>
      <c r="Q1067" s="44" t="s">
        <v>8224</v>
      </c>
      <c r="R1067" s="44" t="s">
        <v>8203</v>
      </c>
      <c r="S1067" s="14">
        <v>20</v>
      </c>
      <c r="T1067" s="5">
        <v>18149</v>
      </c>
      <c r="U1067" s="5">
        <f t="shared" si="48"/>
        <v>362980</v>
      </c>
      <c r="V1067" s="47">
        <f t="shared" si="49"/>
        <v>406537.60000000003</v>
      </c>
      <c r="W1067" s="48"/>
      <c r="X1067" s="49">
        <v>2017</v>
      </c>
      <c r="Y1067" s="50" t="s">
        <v>4944</v>
      </c>
      <c r="Z1067" s="51">
        <f t="shared" si="50"/>
        <v>1008.2777777777778</v>
      </c>
      <c r="AA1067" s="16">
        <f t="shared" si="50"/>
        <v>1129.2711111111112</v>
      </c>
    </row>
    <row r="1068" spans="2:27" ht="20.25" x14ac:dyDescent="0.3">
      <c r="B1068" s="43" t="s">
        <v>1129</v>
      </c>
      <c r="C1068" s="14" t="s">
        <v>4521</v>
      </c>
      <c r="D1068" s="14" t="s">
        <v>4677</v>
      </c>
      <c r="E1068" s="14" t="s">
        <v>7775</v>
      </c>
      <c r="F1068" s="14" t="s">
        <v>7776</v>
      </c>
      <c r="G1068" s="14" t="s">
        <v>6568</v>
      </c>
      <c r="H1068" s="44" t="s">
        <v>3466</v>
      </c>
      <c r="I1068" s="45">
        <v>0</v>
      </c>
      <c r="J1068" s="14">
        <v>150000000</v>
      </c>
      <c r="K1068" s="14" t="s">
        <v>3458</v>
      </c>
      <c r="L1068" s="46" t="s">
        <v>3471</v>
      </c>
      <c r="M1068" s="14" t="s">
        <v>12072</v>
      </c>
      <c r="N1068" s="14" t="s">
        <v>3833</v>
      </c>
      <c r="O1068" s="14" t="s">
        <v>3486</v>
      </c>
      <c r="P1068" s="14" t="s">
        <v>12071</v>
      </c>
      <c r="Q1068" s="44" t="s">
        <v>8224</v>
      </c>
      <c r="R1068" s="44" t="s">
        <v>8203</v>
      </c>
      <c r="S1068" s="14">
        <v>20</v>
      </c>
      <c r="T1068" s="5">
        <v>16300</v>
      </c>
      <c r="U1068" s="5">
        <f t="shared" si="48"/>
        <v>326000</v>
      </c>
      <c r="V1068" s="47">
        <f t="shared" si="49"/>
        <v>365120.00000000006</v>
      </c>
      <c r="W1068" s="48"/>
      <c r="X1068" s="49">
        <v>2017</v>
      </c>
      <c r="Y1068" s="50" t="s">
        <v>4944</v>
      </c>
      <c r="Z1068" s="51">
        <f t="shared" si="50"/>
        <v>905.55555555555554</v>
      </c>
      <c r="AA1068" s="16">
        <f t="shared" si="50"/>
        <v>1014.2222222222224</v>
      </c>
    </row>
    <row r="1069" spans="2:27" ht="20.25" x14ac:dyDescent="0.3">
      <c r="B1069" s="43" t="s">
        <v>1130</v>
      </c>
      <c r="C1069" s="14" t="s">
        <v>4521</v>
      </c>
      <c r="D1069" s="14" t="s">
        <v>4678</v>
      </c>
      <c r="E1069" s="14" t="s">
        <v>7777</v>
      </c>
      <c r="F1069" s="14" t="s">
        <v>7778</v>
      </c>
      <c r="G1069" s="14" t="s">
        <v>6569</v>
      </c>
      <c r="H1069" s="44" t="s">
        <v>3466</v>
      </c>
      <c r="I1069" s="45">
        <v>0</v>
      </c>
      <c r="J1069" s="14">
        <v>150000000</v>
      </c>
      <c r="K1069" s="14" t="s">
        <v>3458</v>
      </c>
      <c r="L1069" s="46" t="s">
        <v>3471</v>
      </c>
      <c r="M1069" s="14" t="s">
        <v>12072</v>
      </c>
      <c r="N1069" s="14" t="s">
        <v>3833</v>
      </c>
      <c r="O1069" s="14" t="s">
        <v>3486</v>
      </c>
      <c r="P1069" s="14" t="s">
        <v>12071</v>
      </c>
      <c r="Q1069" s="44" t="s">
        <v>8224</v>
      </c>
      <c r="R1069" s="44" t="s">
        <v>8203</v>
      </c>
      <c r="S1069" s="14">
        <v>3</v>
      </c>
      <c r="T1069" s="5">
        <v>88230</v>
      </c>
      <c r="U1069" s="5">
        <f t="shared" si="48"/>
        <v>264690</v>
      </c>
      <c r="V1069" s="47">
        <f t="shared" si="49"/>
        <v>296452.80000000005</v>
      </c>
      <c r="W1069" s="48"/>
      <c r="X1069" s="49">
        <v>2017</v>
      </c>
      <c r="Y1069" s="50" t="s">
        <v>4944</v>
      </c>
      <c r="Z1069" s="51">
        <f t="shared" si="50"/>
        <v>735.25</v>
      </c>
      <c r="AA1069" s="16">
        <f t="shared" si="50"/>
        <v>823.48000000000013</v>
      </c>
    </row>
    <row r="1070" spans="2:27" ht="20.25" x14ac:dyDescent="0.3">
      <c r="B1070" s="43" t="s">
        <v>1131</v>
      </c>
      <c r="C1070" s="14" t="s">
        <v>4521</v>
      </c>
      <c r="D1070" s="14" t="s">
        <v>4673</v>
      </c>
      <c r="E1070" s="14" t="s">
        <v>7641</v>
      </c>
      <c r="F1070" s="14" t="s">
        <v>7771</v>
      </c>
      <c r="G1070" s="14" t="s">
        <v>6570</v>
      </c>
      <c r="H1070" s="44" t="s">
        <v>3466</v>
      </c>
      <c r="I1070" s="45">
        <v>0</v>
      </c>
      <c r="J1070" s="14">
        <v>150000000</v>
      </c>
      <c r="K1070" s="14" t="s">
        <v>3458</v>
      </c>
      <c r="L1070" s="46" t="s">
        <v>3471</v>
      </c>
      <c r="M1070" s="14" t="s">
        <v>12072</v>
      </c>
      <c r="N1070" s="14" t="s">
        <v>3833</v>
      </c>
      <c r="O1070" s="14" t="s">
        <v>3486</v>
      </c>
      <c r="P1070" s="14" t="s">
        <v>12071</v>
      </c>
      <c r="Q1070" s="44" t="s">
        <v>8224</v>
      </c>
      <c r="R1070" s="44" t="s">
        <v>8203</v>
      </c>
      <c r="S1070" s="14">
        <v>10</v>
      </c>
      <c r="T1070" s="5">
        <v>6660</v>
      </c>
      <c r="U1070" s="5">
        <f t="shared" si="48"/>
        <v>66600</v>
      </c>
      <c r="V1070" s="47">
        <f t="shared" si="49"/>
        <v>74592</v>
      </c>
      <c r="W1070" s="48"/>
      <c r="X1070" s="49">
        <v>2017</v>
      </c>
      <c r="Y1070" s="50" t="s">
        <v>4944</v>
      </c>
      <c r="Z1070" s="51">
        <f t="shared" si="50"/>
        <v>185</v>
      </c>
      <c r="AA1070" s="16">
        <f t="shared" si="50"/>
        <v>207.2</v>
      </c>
    </row>
    <row r="1071" spans="2:27" ht="20.25" x14ac:dyDescent="0.3">
      <c r="B1071" s="43" t="s">
        <v>1132</v>
      </c>
      <c r="C1071" s="14" t="s">
        <v>4521</v>
      </c>
      <c r="D1071" s="14" t="s">
        <v>4674</v>
      </c>
      <c r="E1071" s="14" t="s">
        <v>7641</v>
      </c>
      <c r="F1071" s="14" t="s">
        <v>7772</v>
      </c>
      <c r="G1071" s="14" t="s">
        <v>6571</v>
      </c>
      <c r="H1071" s="44" t="s">
        <v>3466</v>
      </c>
      <c r="I1071" s="45">
        <v>0</v>
      </c>
      <c r="J1071" s="14">
        <v>150000000</v>
      </c>
      <c r="K1071" s="14" t="s">
        <v>3458</v>
      </c>
      <c r="L1071" s="46" t="s">
        <v>3471</v>
      </c>
      <c r="M1071" s="14" t="s">
        <v>12072</v>
      </c>
      <c r="N1071" s="14" t="s">
        <v>3833</v>
      </c>
      <c r="O1071" s="14" t="s">
        <v>3486</v>
      </c>
      <c r="P1071" s="14" t="s">
        <v>12071</v>
      </c>
      <c r="Q1071" s="44" t="s">
        <v>8224</v>
      </c>
      <c r="R1071" s="44" t="s">
        <v>8203</v>
      </c>
      <c r="S1071" s="14">
        <v>10</v>
      </c>
      <c r="T1071" s="5">
        <v>6660</v>
      </c>
      <c r="U1071" s="5">
        <f t="shared" si="48"/>
        <v>66600</v>
      </c>
      <c r="V1071" s="47">
        <f t="shared" si="49"/>
        <v>74592</v>
      </c>
      <c r="W1071" s="48"/>
      <c r="X1071" s="49">
        <v>2017</v>
      </c>
      <c r="Y1071" s="50" t="s">
        <v>4944</v>
      </c>
      <c r="Z1071" s="51">
        <f t="shared" si="50"/>
        <v>185</v>
      </c>
      <c r="AA1071" s="16">
        <f t="shared" si="50"/>
        <v>207.2</v>
      </c>
    </row>
    <row r="1072" spans="2:27" ht="20.25" x14ac:dyDescent="0.3">
      <c r="B1072" s="43" t="s">
        <v>1133</v>
      </c>
      <c r="C1072" s="14" t="s">
        <v>4521</v>
      </c>
      <c r="D1072" s="14" t="s">
        <v>4679</v>
      </c>
      <c r="E1072" s="14" t="s">
        <v>7779</v>
      </c>
      <c r="F1072" s="14" t="s">
        <v>7780</v>
      </c>
      <c r="G1072" s="14" t="s">
        <v>6572</v>
      </c>
      <c r="H1072" s="44" t="s">
        <v>3466</v>
      </c>
      <c r="I1072" s="45">
        <v>0</v>
      </c>
      <c r="J1072" s="14">
        <v>150000000</v>
      </c>
      <c r="K1072" s="14" t="s">
        <v>3458</v>
      </c>
      <c r="L1072" s="46" t="s">
        <v>3471</v>
      </c>
      <c r="M1072" s="14" t="s">
        <v>12072</v>
      </c>
      <c r="N1072" s="14" t="s">
        <v>3833</v>
      </c>
      <c r="O1072" s="14" t="s">
        <v>3486</v>
      </c>
      <c r="P1072" s="14" t="s">
        <v>12071</v>
      </c>
      <c r="Q1072" s="44" t="s">
        <v>8224</v>
      </c>
      <c r="R1072" s="44" t="s">
        <v>8203</v>
      </c>
      <c r="S1072" s="14">
        <v>30</v>
      </c>
      <c r="T1072" s="5">
        <v>782</v>
      </c>
      <c r="U1072" s="5">
        <f t="shared" si="48"/>
        <v>23460</v>
      </c>
      <c r="V1072" s="47">
        <f t="shared" si="49"/>
        <v>26275.200000000001</v>
      </c>
      <c r="W1072" s="48"/>
      <c r="X1072" s="49">
        <v>2017</v>
      </c>
      <c r="Y1072" s="50" t="s">
        <v>4944</v>
      </c>
      <c r="Z1072" s="51">
        <f t="shared" si="50"/>
        <v>65.166666666666671</v>
      </c>
      <c r="AA1072" s="16">
        <f t="shared" si="50"/>
        <v>72.986666666666665</v>
      </c>
    </row>
    <row r="1073" spans="2:27" ht="20.25" x14ac:dyDescent="0.3">
      <c r="B1073" s="43" t="s">
        <v>1134</v>
      </c>
      <c r="C1073" s="14" t="s">
        <v>4521</v>
      </c>
      <c r="D1073" s="14" t="s">
        <v>4680</v>
      </c>
      <c r="E1073" s="14" t="s">
        <v>7781</v>
      </c>
      <c r="F1073" s="14" t="s">
        <v>7782</v>
      </c>
      <c r="G1073" s="14" t="s">
        <v>6573</v>
      </c>
      <c r="H1073" s="44" t="s">
        <v>3466</v>
      </c>
      <c r="I1073" s="45">
        <v>0</v>
      </c>
      <c r="J1073" s="14">
        <v>150000000</v>
      </c>
      <c r="K1073" s="14" t="s">
        <v>3458</v>
      </c>
      <c r="L1073" s="46" t="s">
        <v>3471</v>
      </c>
      <c r="M1073" s="14" t="s">
        <v>12072</v>
      </c>
      <c r="N1073" s="14" t="s">
        <v>3833</v>
      </c>
      <c r="O1073" s="14" t="s">
        <v>3486</v>
      </c>
      <c r="P1073" s="14" t="s">
        <v>12071</v>
      </c>
      <c r="Q1073" s="44" t="s">
        <v>8224</v>
      </c>
      <c r="R1073" s="44" t="s">
        <v>8203</v>
      </c>
      <c r="S1073" s="14">
        <v>14</v>
      </c>
      <c r="T1073" s="5">
        <v>13130</v>
      </c>
      <c r="U1073" s="5">
        <f t="shared" si="48"/>
        <v>183820</v>
      </c>
      <c r="V1073" s="47">
        <f t="shared" si="49"/>
        <v>205878.40000000002</v>
      </c>
      <c r="W1073" s="48"/>
      <c r="X1073" s="49">
        <v>2017</v>
      </c>
      <c r="Y1073" s="50" t="s">
        <v>4944</v>
      </c>
      <c r="Z1073" s="51">
        <f t="shared" si="50"/>
        <v>510.61111111111109</v>
      </c>
      <c r="AA1073" s="16">
        <f t="shared" si="50"/>
        <v>571.88444444444451</v>
      </c>
    </row>
    <row r="1074" spans="2:27" ht="20.25" x14ac:dyDescent="0.3">
      <c r="B1074" s="43" t="s">
        <v>1135</v>
      </c>
      <c r="C1074" s="14" t="s">
        <v>4521</v>
      </c>
      <c r="D1074" s="14" t="s">
        <v>4681</v>
      </c>
      <c r="E1074" s="14" t="s">
        <v>7400</v>
      </c>
      <c r="F1074" s="14" t="s">
        <v>7783</v>
      </c>
      <c r="G1074" s="14" t="s">
        <v>6574</v>
      </c>
      <c r="H1074" s="44" t="s">
        <v>3466</v>
      </c>
      <c r="I1074" s="45">
        <v>0</v>
      </c>
      <c r="J1074" s="14">
        <v>150000000</v>
      </c>
      <c r="K1074" s="14" t="s">
        <v>3458</v>
      </c>
      <c r="L1074" s="46" t="s">
        <v>3471</v>
      </c>
      <c r="M1074" s="14" t="s">
        <v>12072</v>
      </c>
      <c r="N1074" s="14" t="s">
        <v>3833</v>
      </c>
      <c r="O1074" s="14" t="s">
        <v>3486</v>
      </c>
      <c r="P1074" s="14" t="s">
        <v>12071</v>
      </c>
      <c r="Q1074" s="44" t="s">
        <v>8224</v>
      </c>
      <c r="R1074" s="44" t="s">
        <v>8203</v>
      </c>
      <c r="S1074" s="14">
        <v>250</v>
      </c>
      <c r="T1074" s="5">
        <v>17030</v>
      </c>
      <c r="U1074" s="5">
        <f t="shared" si="48"/>
        <v>4257500</v>
      </c>
      <c r="V1074" s="47">
        <f t="shared" si="49"/>
        <v>4768400</v>
      </c>
      <c r="W1074" s="48"/>
      <c r="X1074" s="49">
        <v>2017</v>
      </c>
      <c r="Y1074" s="50" t="s">
        <v>4944</v>
      </c>
      <c r="Z1074" s="51">
        <f t="shared" si="50"/>
        <v>11826.388888888889</v>
      </c>
      <c r="AA1074" s="16">
        <f t="shared" si="50"/>
        <v>13245.555555555555</v>
      </c>
    </row>
    <row r="1075" spans="2:27" ht="20.25" x14ac:dyDescent="0.3">
      <c r="B1075" s="43" t="s">
        <v>1136</v>
      </c>
      <c r="C1075" s="14" t="s">
        <v>4521</v>
      </c>
      <c r="D1075" s="14" t="s">
        <v>4613</v>
      </c>
      <c r="E1075" s="14" t="s">
        <v>4121</v>
      </c>
      <c r="F1075" s="14" t="s">
        <v>7692</v>
      </c>
      <c r="G1075" s="14" t="s">
        <v>6575</v>
      </c>
      <c r="H1075" s="44" t="s">
        <v>3466</v>
      </c>
      <c r="I1075" s="45">
        <v>0</v>
      </c>
      <c r="J1075" s="14">
        <v>150000000</v>
      </c>
      <c r="K1075" s="14" t="s">
        <v>3458</v>
      </c>
      <c r="L1075" s="46" t="s">
        <v>3471</v>
      </c>
      <c r="M1075" s="14" t="s">
        <v>12072</v>
      </c>
      <c r="N1075" s="14" t="s">
        <v>3833</v>
      </c>
      <c r="O1075" s="14" t="s">
        <v>3486</v>
      </c>
      <c r="P1075" s="14" t="s">
        <v>12071</v>
      </c>
      <c r="Q1075" s="44" t="s">
        <v>8224</v>
      </c>
      <c r="R1075" s="44" t="s">
        <v>8203</v>
      </c>
      <c r="S1075" s="14">
        <v>60</v>
      </c>
      <c r="T1075" s="5">
        <v>2275</v>
      </c>
      <c r="U1075" s="5">
        <f t="shared" si="48"/>
        <v>136500</v>
      </c>
      <c r="V1075" s="47">
        <f t="shared" si="49"/>
        <v>152880</v>
      </c>
      <c r="W1075" s="48"/>
      <c r="X1075" s="49">
        <v>2017</v>
      </c>
      <c r="Y1075" s="50" t="s">
        <v>4944</v>
      </c>
      <c r="Z1075" s="51">
        <f t="shared" si="50"/>
        <v>379.16666666666669</v>
      </c>
      <c r="AA1075" s="16">
        <f t="shared" si="50"/>
        <v>424.66666666666669</v>
      </c>
    </row>
    <row r="1076" spans="2:27" ht="20.25" x14ac:dyDescent="0.3">
      <c r="B1076" s="43" t="s">
        <v>1137</v>
      </c>
      <c r="C1076" s="14" t="s">
        <v>4521</v>
      </c>
      <c r="D1076" s="14" t="s">
        <v>4613</v>
      </c>
      <c r="E1076" s="14" t="s">
        <v>4121</v>
      </c>
      <c r="F1076" s="14" t="s">
        <v>7692</v>
      </c>
      <c r="G1076" s="14" t="s">
        <v>6576</v>
      </c>
      <c r="H1076" s="44" t="s">
        <v>3466</v>
      </c>
      <c r="I1076" s="45">
        <v>0</v>
      </c>
      <c r="J1076" s="14">
        <v>150000000</v>
      </c>
      <c r="K1076" s="14" t="s">
        <v>3458</v>
      </c>
      <c r="L1076" s="46" t="s">
        <v>3471</v>
      </c>
      <c r="M1076" s="14" t="s">
        <v>12072</v>
      </c>
      <c r="N1076" s="14" t="s">
        <v>3833</v>
      </c>
      <c r="O1076" s="14" t="s">
        <v>3486</v>
      </c>
      <c r="P1076" s="14" t="s">
        <v>12071</v>
      </c>
      <c r="Q1076" s="44" t="s">
        <v>8224</v>
      </c>
      <c r="R1076" s="44" t="s">
        <v>8203</v>
      </c>
      <c r="S1076" s="14">
        <v>100</v>
      </c>
      <c r="T1076" s="5">
        <v>2848</v>
      </c>
      <c r="U1076" s="5">
        <f t="shared" si="48"/>
        <v>284800</v>
      </c>
      <c r="V1076" s="47">
        <f t="shared" si="49"/>
        <v>318976.00000000006</v>
      </c>
      <c r="W1076" s="48"/>
      <c r="X1076" s="49">
        <v>2017</v>
      </c>
      <c r="Y1076" s="50" t="s">
        <v>4944</v>
      </c>
      <c r="Z1076" s="51">
        <f t="shared" si="50"/>
        <v>791.11111111111109</v>
      </c>
      <c r="AA1076" s="16">
        <f t="shared" si="50"/>
        <v>886.04444444444459</v>
      </c>
    </row>
    <row r="1077" spans="2:27" ht="20.25" x14ac:dyDescent="0.3">
      <c r="B1077" s="43" t="s">
        <v>1138</v>
      </c>
      <c r="C1077" s="14" t="s">
        <v>4521</v>
      </c>
      <c r="D1077" s="14" t="s">
        <v>4682</v>
      </c>
      <c r="E1077" s="14" t="s">
        <v>7690</v>
      </c>
      <c r="F1077" s="14" t="s">
        <v>7784</v>
      </c>
      <c r="G1077" s="14" t="s">
        <v>6577</v>
      </c>
      <c r="H1077" s="44" t="s">
        <v>3466</v>
      </c>
      <c r="I1077" s="45">
        <v>0</v>
      </c>
      <c r="J1077" s="14">
        <v>150000000</v>
      </c>
      <c r="K1077" s="14" t="s">
        <v>3458</v>
      </c>
      <c r="L1077" s="46" t="s">
        <v>3471</v>
      </c>
      <c r="M1077" s="14" t="s">
        <v>12072</v>
      </c>
      <c r="N1077" s="14" t="s">
        <v>3833</v>
      </c>
      <c r="O1077" s="14" t="s">
        <v>3486</v>
      </c>
      <c r="P1077" s="14" t="s">
        <v>12071</v>
      </c>
      <c r="Q1077" s="44" t="s">
        <v>8224</v>
      </c>
      <c r="R1077" s="44" t="s">
        <v>8203</v>
      </c>
      <c r="S1077" s="14">
        <v>225</v>
      </c>
      <c r="T1077" s="5">
        <v>990</v>
      </c>
      <c r="U1077" s="5">
        <f t="shared" si="48"/>
        <v>222750</v>
      </c>
      <c r="V1077" s="47">
        <f t="shared" si="49"/>
        <v>249480.00000000003</v>
      </c>
      <c r="W1077" s="48"/>
      <c r="X1077" s="49">
        <v>2017</v>
      </c>
      <c r="Y1077" s="50" t="s">
        <v>4944</v>
      </c>
      <c r="Z1077" s="51">
        <f t="shared" si="50"/>
        <v>618.75</v>
      </c>
      <c r="AA1077" s="16">
        <f t="shared" si="50"/>
        <v>693.00000000000011</v>
      </c>
    </row>
    <row r="1078" spans="2:27" ht="20.25" x14ac:dyDescent="0.3">
      <c r="B1078" s="43" t="s">
        <v>1139</v>
      </c>
      <c r="C1078" s="14" t="s">
        <v>4521</v>
      </c>
      <c r="D1078" s="14" t="s">
        <v>4612</v>
      </c>
      <c r="E1078" s="14" t="s">
        <v>7690</v>
      </c>
      <c r="F1078" s="14" t="s">
        <v>7691</v>
      </c>
      <c r="G1078" s="14" t="s">
        <v>6578</v>
      </c>
      <c r="H1078" s="44" t="s">
        <v>3466</v>
      </c>
      <c r="I1078" s="45">
        <v>0</v>
      </c>
      <c r="J1078" s="14">
        <v>150000000</v>
      </c>
      <c r="K1078" s="14" t="s">
        <v>3458</v>
      </c>
      <c r="L1078" s="46" t="s">
        <v>3471</v>
      </c>
      <c r="M1078" s="14" t="s">
        <v>12072</v>
      </c>
      <c r="N1078" s="14" t="s">
        <v>3833</v>
      </c>
      <c r="O1078" s="14" t="s">
        <v>3486</v>
      </c>
      <c r="P1078" s="14" t="s">
        <v>12071</v>
      </c>
      <c r="Q1078" s="44" t="s">
        <v>8224</v>
      </c>
      <c r="R1078" s="44" t="s">
        <v>8203</v>
      </c>
      <c r="S1078" s="14">
        <v>200</v>
      </c>
      <c r="T1078" s="5">
        <v>1534</v>
      </c>
      <c r="U1078" s="5">
        <f t="shared" si="48"/>
        <v>306800</v>
      </c>
      <c r="V1078" s="47">
        <f t="shared" si="49"/>
        <v>343616.00000000006</v>
      </c>
      <c r="W1078" s="48"/>
      <c r="X1078" s="49">
        <v>2017</v>
      </c>
      <c r="Y1078" s="50" t="s">
        <v>4944</v>
      </c>
      <c r="Z1078" s="51">
        <f t="shared" si="50"/>
        <v>852.22222222222217</v>
      </c>
      <c r="AA1078" s="16">
        <f t="shared" si="50"/>
        <v>954.48888888888905</v>
      </c>
    </row>
    <row r="1079" spans="2:27" ht="20.25" x14ac:dyDescent="0.3">
      <c r="B1079" s="43" t="s">
        <v>1140</v>
      </c>
      <c r="C1079" s="14" t="s">
        <v>4521</v>
      </c>
      <c r="D1079" s="14" t="s">
        <v>4683</v>
      </c>
      <c r="E1079" s="14" t="s">
        <v>7690</v>
      </c>
      <c r="F1079" s="14" t="s">
        <v>7785</v>
      </c>
      <c r="G1079" s="14" t="s">
        <v>6579</v>
      </c>
      <c r="H1079" s="44" t="s">
        <v>3466</v>
      </c>
      <c r="I1079" s="45">
        <v>0</v>
      </c>
      <c r="J1079" s="14">
        <v>150000000</v>
      </c>
      <c r="K1079" s="14" t="s">
        <v>3458</v>
      </c>
      <c r="L1079" s="46" t="s">
        <v>3471</v>
      </c>
      <c r="M1079" s="14" t="s">
        <v>12072</v>
      </c>
      <c r="N1079" s="14" t="s">
        <v>3833</v>
      </c>
      <c r="O1079" s="14" t="s">
        <v>3486</v>
      </c>
      <c r="P1079" s="14" t="s">
        <v>12071</v>
      </c>
      <c r="Q1079" s="44" t="s">
        <v>8224</v>
      </c>
      <c r="R1079" s="44" t="s">
        <v>8203</v>
      </c>
      <c r="S1079" s="14">
        <v>150</v>
      </c>
      <c r="T1079" s="5">
        <v>2032</v>
      </c>
      <c r="U1079" s="5">
        <f t="shared" si="48"/>
        <v>304800</v>
      </c>
      <c r="V1079" s="47">
        <f t="shared" si="49"/>
        <v>341376.00000000006</v>
      </c>
      <c r="W1079" s="48"/>
      <c r="X1079" s="49">
        <v>2017</v>
      </c>
      <c r="Y1079" s="50" t="s">
        <v>4944</v>
      </c>
      <c r="Z1079" s="51">
        <f t="shared" si="50"/>
        <v>846.66666666666663</v>
      </c>
      <c r="AA1079" s="16">
        <f t="shared" si="50"/>
        <v>948.26666666666688</v>
      </c>
    </row>
    <row r="1080" spans="2:27" ht="20.25" x14ac:dyDescent="0.3">
      <c r="B1080" s="43" t="s">
        <v>1141</v>
      </c>
      <c r="C1080" s="14" t="s">
        <v>4521</v>
      </c>
      <c r="D1080" s="14" t="s">
        <v>4613</v>
      </c>
      <c r="E1080" s="14" t="s">
        <v>4121</v>
      </c>
      <c r="F1080" s="14" t="s">
        <v>7692</v>
      </c>
      <c r="G1080" s="14" t="s">
        <v>6580</v>
      </c>
      <c r="H1080" s="44" t="s">
        <v>3466</v>
      </c>
      <c r="I1080" s="45">
        <v>0</v>
      </c>
      <c r="J1080" s="14">
        <v>150000000</v>
      </c>
      <c r="K1080" s="14" t="s">
        <v>3458</v>
      </c>
      <c r="L1080" s="46" t="s">
        <v>3471</v>
      </c>
      <c r="M1080" s="14" t="s">
        <v>12072</v>
      </c>
      <c r="N1080" s="14" t="s">
        <v>3833</v>
      </c>
      <c r="O1080" s="14" t="s">
        <v>3486</v>
      </c>
      <c r="P1080" s="14" t="s">
        <v>12071</v>
      </c>
      <c r="Q1080" s="44" t="s">
        <v>8224</v>
      </c>
      <c r="R1080" s="44" t="s">
        <v>8203</v>
      </c>
      <c r="S1080" s="14">
        <v>50</v>
      </c>
      <c r="T1080" s="5">
        <v>274</v>
      </c>
      <c r="U1080" s="5">
        <f t="shared" si="48"/>
        <v>13700</v>
      </c>
      <c r="V1080" s="47">
        <f t="shared" si="49"/>
        <v>15344.000000000002</v>
      </c>
      <c r="W1080" s="48"/>
      <c r="X1080" s="49">
        <v>2017</v>
      </c>
      <c r="Y1080" s="50" t="s">
        <v>4944</v>
      </c>
      <c r="Z1080" s="51">
        <f t="shared" si="50"/>
        <v>38.055555555555557</v>
      </c>
      <c r="AA1080" s="16">
        <f t="shared" si="50"/>
        <v>42.622222222222227</v>
      </c>
    </row>
    <row r="1081" spans="2:27" ht="20.25" x14ac:dyDescent="0.3">
      <c r="B1081" s="43" t="s">
        <v>1142</v>
      </c>
      <c r="C1081" s="14" t="s">
        <v>4521</v>
      </c>
      <c r="D1081" s="14" t="s">
        <v>4610</v>
      </c>
      <c r="E1081" s="14" t="s">
        <v>4121</v>
      </c>
      <c r="F1081" s="14" t="s">
        <v>7688</v>
      </c>
      <c r="G1081" s="14" t="s">
        <v>6581</v>
      </c>
      <c r="H1081" s="44" t="s">
        <v>3466</v>
      </c>
      <c r="I1081" s="45">
        <v>0</v>
      </c>
      <c r="J1081" s="14">
        <v>150000000</v>
      </c>
      <c r="K1081" s="14" t="s">
        <v>3458</v>
      </c>
      <c r="L1081" s="46" t="s">
        <v>3471</v>
      </c>
      <c r="M1081" s="14" t="s">
        <v>12072</v>
      </c>
      <c r="N1081" s="14" t="s">
        <v>3833</v>
      </c>
      <c r="O1081" s="14" t="s">
        <v>3486</v>
      </c>
      <c r="P1081" s="14" t="s">
        <v>12071</v>
      </c>
      <c r="Q1081" s="44" t="s">
        <v>8224</v>
      </c>
      <c r="R1081" s="44" t="s">
        <v>8203</v>
      </c>
      <c r="S1081" s="14">
        <v>150</v>
      </c>
      <c r="T1081" s="5">
        <v>2089</v>
      </c>
      <c r="U1081" s="5">
        <f t="shared" si="48"/>
        <v>313350</v>
      </c>
      <c r="V1081" s="47">
        <f t="shared" si="49"/>
        <v>350952.00000000006</v>
      </c>
      <c r="W1081" s="48"/>
      <c r="X1081" s="49">
        <v>2017</v>
      </c>
      <c r="Y1081" s="50" t="s">
        <v>4944</v>
      </c>
      <c r="Z1081" s="51">
        <f t="shared" si="50"/>
        <v>870.41666666666663</v>
      </c>
      <c r="AA1081" s="16">
        <f t="shared" si="50"/>
        <v>974.86666666666679</v>
      </c>
    </row>
    <row r="1082" spans="2:27" ht="20.25" x14ac:dyDescent="0.3">
      <c r="B1082" s="43" t="s">
        <v>1143</v>
      </c>
      <c r="C1082" s="14" t="s">
        <v>4521</v>
      </c>
      <c r="D1082" s="14" t="s">
        <v>4610</v>
      </c>
      <c r="E1082" s="14" t="s">
        <v>4121</v>
      </c>
      <c r="F1082" s="14" t="s">
        <v>7688</v>
      </c>
      <c r="G1082" s="14" t="s">
        <v>6582</v>
      </c>
      <c r="H1082" s="44" t="s">
        <v>3466</v>
      </c>
      <c r="I1082" s="45">
        <v>0</v>
      </c>
      <c r="J1082" s="14">
        <v>150000000</v>
      </c>
      <c r="K1082" s="14" t="s">
        <v>3458</v>
      </c>
      <c r="L1082" s="46" t="s">
        <v>3471</v>
      </c>
      <c r="M1082" s="14" t="s">
        <v>12072</v>
      </c>
      <c r="N1082" s="14" t="s">
        <v>3833</v>
      </c>
      <c r="O1082" s="14" t="s">
        <v>3486</v>
      </c>
      <c r="P1082" s="14" t="s">
        <v>12071</v>
      </c>
      <c r="Q1082" s="44" t="s">
        <v>8224</v>
      </c>
      <c r="R1082" s="44" t="s">
        <v>8203</v>
      </c>
      <c r="S1082" s="14">
        <v>100</v>
      </c>
      <c r="T1082" s="5">
        <v>2089</v>
      </c>
      <c r="U1082" s="5">
        <f t="shared" si="48"/>
        <v>208900</v>
      </c>
      <c r="V1082" s="47">
        <f t="shared" si="49"/>
        <v>233968.00000000003</v>
      </c>
      <c r="W1082" s="48"/>
      <c r="X1082" s="49">
        <v>2017</v>
      </c>
      <c r="Y1082" s="50" t="s">
        <v>4944</v>
      </c>
      <c r="Z1082" s="51">
        <f t="shared" si="50"/>
        <v>580.27777777777783</v>
      </c>
      <c r="AA1082" s="16">
        <f t="shared" si="50"/>
        <v>649.91111111111115</v>
      </c>
    </row>
    <row r="1083" spans="2:27" ht="20.25" x14ac:dyDescent="0.3">
      <c r="B1083" s="43" t="s">
        <v>1144</v>
      </c>
      <c r="C1083" s="14" t="s">
        <v>4521</v>
      </c>
      <c r="D1083" s="14" t="s">
        <v>4611</v>
      </c>
      <c r="E1083" s="14" t="s">
        <v>4980</v>
      </c>
      <c r="F1083" s="14" t="s">
        <v>7689</v>
      </c>
      <c r="G1083" s="14" t="s">
        <v>6583</v>
      </c>
      <c r="H1083" s="44" t="s">
        <v>3466</v>
      </c>
      <c r="I1083" s="45">
        <v>0</v>
      </c>
      <c r="J1083" s="14">
        <v>150000000</v>
      </c>
      <c r="K1083" s="14" t="s">
        <v>3458</v>
      </c>
      <c r="L1083" s="46" t="s">
        <v>3471</v>
      </c>
      <c r="M1083" s="14" t="s">
        <v>12072</v>
      </c>
      <c r="N1083" s="14" t="s">
        <v>3833</v>
      </c>
      <c r="O1083" s="14" t="s">
        <v>3486</v>
      </c>
      <c r="P1083" s="14" t="s">
        <v>12071</v>
      </c>
      <c r="Q1083" s="44" t="s">
        <v>8224</v>
      </c>
      <c r="R1083" s="44" t="s">
        <v>8203</v>
      </c>
      <c r="S1083" s="14">
        <v>100</v>
      </c>
      <c r="T1083" s="5">
        <v>2089</v>
      </c>
      <c r="U1083" s="5">
        <f t="shared" si="48"/>
        <v>208900</v>
      </c>
      <c r="V1083" s="47">
        <f t="shared" si="49"/>
        <v>233968.00000000003</v>
      </c>
      <c r="W1083" s="48"/>
      <c r="X1083" s="49">
        <v>2017</v>
      </c>
      <c r="Y1083" s="50" t="s">
        <v>4944</v>
      </c>
      <c r="Z1083" s="51">
        <f t="shared" si="50"/>
        <v>580.27777777777783</v>
      </c>
      <c r="AA1083" s="16">
        <f t="shared" si="50"/>
        <v>649.91111111111115</v>
      </c>
    </row>
    <row r="1084" spans="2:27" ht="20.25" x14ac:dyDescent="0.3">
      <c r="B1084" s="43" t="s">
        <v>1145</v>
      </c>
      <c r="C1084" s="14" t="s">
        <v>4521</v>
      </c>
      <c r="D1084" s="14" t="s">
        <v>4608</v>
      </c>
      <c r="E1084" s="14" t="s">
        <v>7685</v>
      </c>
      <c r="F1084" s="14" t="s">
        <v>7686</v>
      </c>
      <c r="G1084" s="14" t="s">
        <v>6584</v>
      </c>
      <c r="H1084" s="44" t="s">
        <v>3466</v>
      </c>
      <c r="I1084" s="45">
        <v>0</v>
      </c>
      <c r="J1084" s="14">
        <v>150000000</v>
      </c>
      <c r="K1084" s="14" t="s">
        <v>3458</v>
      </c>
      <c r="L1084" s="46" t="s">
        <v>3471</v>
      </c>
      <c r="M1084" s="14" t="s">
        <v>12072</v>
      </c>
      <c r="N1084" s="14" t="s">
        <v>3833</v>
      </c>
      <c r="O1084" s="14" t="s">
        <v>3486</v>
      </c>
      <c r="P1084" s="14" t="s">
        <v>12071</v>
      </c>
      <c r="Q1084" s="44" t="s">
        <v>8224</v>
      </c>
      <c r="R1084" s="44" t="s">
        <v>8203</v>
      </c>
      <c r="S1084" s="14">
        <v>100</v>
      </c>
      <c r="T1084" s="5">
        <v>2089</v>
      </c>
      <c r="U1084" s="5">
        <f t="shared" si="48"/>
        <v>208900</v>
      </c>
      <c r="V1084" s="47">
        <f t="shared" si="49"/>
        <v>233968.00000000003</v>
      </c>
      <c r="W1084" s="48"/>
      <c r="X1084" s="49">
        <v>2017</v>
      </c>
      <c r="Y1084" s="50" t="s">
        <v>4944</v>
      </c>
      <c r="Z1084" s="51">
        <f t="shared" si="50"/>
        <v>580.27777777777783</v>
      </c>
      <c r="AA1084" s="16">
        <f t="shared" si="50"/>
        <v>649.91111111111115</v>
      </c>
    </row>
    <row r="1085" spans="2:27" ht="20.25" x14ac:dyDescent="0.3">
      <c r="B1085" s="43" t="s">
        <v>1146</v>
      </c>
      <c r="C1085" s="14" t="s">
        <v>4521</v>
      </c>
      <c r="D1085" s="14" t="s">
        <v>4180</v>
      </c>
      <c r="E1085" s="14" t="s">
        <v>4959</v>
      </c>
      <c r="F1085" s="14" t="s">
        <v>4181</v>
      </c>
      <c r="G1085" s="14" t="s">
        <v>6585</v>
      </c>
      <c r="H1085" s="44" t="s">
        <v>3466</v>
      </c>
      <c r="I1085" s="45">
        <v>0</v>
      </c>
      <c r="J1085" s="14">
        <v>150000000</v>
      </c>
      <c r="K1085" s="14" t="s">
        <v>3458</v>
      </c>
      <c r="L1085" s="46" t="s">
        <v>3471</v>
      </c>
      <c r="M1085" s="14" t="s">
        <v>12072</v>
      </c>
      <c r="N1085" s="14" t="s">
        <v>3833</v>
      </c>
      <c r="O1085" s="14" t="s">
        <v>3486</v>
      </c>
      <c r="P1085" s="14" t="s">
        <v>12071</v>
      </c>
      <c r="Q1085" s="44" t="s">
        <v>8224</v>
      </c>
      <c r="R1085" s="44" t="s">
        <v>8203</v>
      </c>
      <c r="S1085" s="14">
        <v>5</v>
      </c>
      <c r="T1085" s="5">
        <v>26528</v>
      </c>
      <c r="U1085" s="5">
        <f t="shared" si="48"/>
        <v>132640</v>
      </c>
      <c r="V1085" s="47">
        <f t="shared" si="49"/>
        <v>148556.80000000002</v>
      </c>
      <c r="W1085" s="48"/>
      <c r="X1085" s="49">
        <v>2017</v>
      </c>
      <c r="Y1085" s="50" t="s">
        <v>4944</v>
      </c>
      <c r="Z1085" s="51">
        <f t="shared" si="50"/>
        <v>368.44444444444446</v>
      </c>
      <c r="AA1085" s="16">
        <f t="shared" si="50"/>
        <v>412.65777777777782</v>
      </c>
    </row>
    <row r="1086" spans="2:27" ht="20.25" x14ac:dyDescent="0.3">
      <c r="B1086" s="43" t="s">
        <v>1147</v>
      </c>
      <c r="C1086" s="14" t="s">
        <v>4521</v>
      </c>
      <c r="D1086" s="14" t="s">
        <v>4684</v>
      </c>
      <c r="E1086" s="14" t="s">
        <v>4980</v>
      </c>
      <c r="F1086" s="14" t="s">
        <v>7786</v>
      </c>
      <c r="G1086" s="14" t="s">
        <v>6586</v>
      </c>
      <c r="H1086" s="44" t="s">
        <v>3466</v>
      </c>
      <c r="I1086" s="45">
        <v>0</v>
      </c>
      <c r="J1086" s="14">
        <v>150000000</v>
      </c>
      <c r="K1086" s="14" t="s">
        <v>3458</v>
      </c>
      <c r="L1086" s="46" t="s">
        <v>3471</v>
      </c>
      <c r="M1086" s="14" t="s">
        <v>12072</v>
      </c>
      <c r="N1086" s="14" t="s">
        <v>3833</v>
      </c>
      <c r="O1086" s="14" t="s">
        <v>3486</v>
      </c>
      <c r="P1086" s="14" t="s">
        <v>12071</v>
      </c>
      <c r="Q1086" s="44" t="s">
        <v>8224</v>
      </c>
      <c r="R1086" s="44" t="s">
        <v>8203</v>
      </c>
      <c r="S1086" s="14">
        <v>20</v>
      </c>
      <c r="T1086" s="5">
        <v>496</v>
      </c>
      <c r="U1086" s="5">
        <f t="shared" si="48"/>
        <v>9920</v>
      </c>
      <c r="V1086" s="47">
        <f t="shared" si="49"/>
        <v>11110.400000000001</v>
      </c>
      <c r="W1086" s="48"/>
      <c r="X1086" s="49">
        <v>2017</v>
      </c>
      <c r="Y1086" s="50" t="s">
        <v>4944</v>
      </c>
      <c r="Z1086" s="51">
        <f t="shared" si="50"/>
        <v>27.555555555555557</v>
      </c>
      <c r="AA1086" s="16">
        <f t="shared" si="50"/>
        <v>30.862222222222226</v>
      </c>
    </row>
    <row r="1087" spans="2:27" ht="20.25" x14ac:dyDescent="0.3">
      <c r="B1087" s="43" t="s">
        <v>1148</v>
      </c>
      <c r="C1087" s="14" t="s">
        <v>4521</v>
      </c>
      <c r="D1087" s="14" t="s">
        <v>4613</v>
      </c>
      <c r="E1087" s="14" t="s">
        <v>4121</v>
      </c>
      <c r="F1087" s="14" t="s">
        <v>7692</v>
      </c>
      <c r="G1087" s="14" t="s">
        <v>6587</v>
      </c>
      <c r="H1087" s="44" t="s">
        <v>3466</v>
      </c>
      <c r="I1087" s="45">
        <v>0</v>
      </c>
      <c r="J1087" s="14">
        <v>150000000</v>
      </c>
      <c r="K1087" s="14" t="s">
        <v>3458</v>
      </c>
      <c r="L1087" s="46" t="s">
        <v>3471</v>
      </c>
      <c r="M1087" s="14" t="s">
        <v>12072</v>
      </c>
      <c r="N1087" s="14" t="s">
        <v>3833</v>
      </c>
      <c r="O1087" s="14" t="s">
        <v>3486</v>
      </c>
      <c r="P1087" s="14" t="s">
        <v>12071</v>
      </c>
      <c r="Q1087" s="44" t="s">
        <v>8224</v>
      </c>
      <c r="R1087" s="44" t="s">
        <v>8203</v>
      </c>
      <c r="S1087" s="14">
        <v>45</v>
      </c>
      <c r="T1087" s="5">
        <v>6660</v>
      </c>
      <c r="U1087" s="5">
        <f t="shared" si="48"/>
        <v>299700</v>
      </c>
      <c r="V1087" s="47">
        <f t="shared" si="49"/>
        <v>335664.00000000006</v>
      </c>
      <c r="W1087" s="48"/>
      <c r="X1087" s="49">
        <v>2017</v>
      </c>
      <c r="Y1087" s="50" t="s">
        <v>4944</v>
      </c>
      <c r="Z1087" s="51">
        <f t="shared" si="50"/>
        <v>832.5</v>
      </c>
      <c r="AA1087" s="16">
        <f t="shared" si="50"/>
        <v>932.4000000000002</v>
      </c>
    </row>
    <row r="1088" spans="2:27" ht="20.25" x14ac:dyDescent="0.3">
      <c r="B1088" s="43" t="s">
        <v>1149</v>
      </c>
      <c r="C1088" s="14" t="s">
        <v>4521</v>
      </c>
      <c r="D1088" s="14" t="s">
        <v>4608</v>
      </c>
      <c r="E1088" s="14" t="s">
        <v>7685</v>
      </c>
      <c r="F1088" s="14" t="s">
        <v>7686</v>
      </c>
      <c r="G1088" s="14" t="s">
        <v>6588</v>
      </c>
      <c r="H1088" s="44" t="s">
        <v>3466</v>
      </c>
      <c r="I1088" s="45">
        <v>0</v>
      </c>
      <c r="J1088" s="14">
        <v>150000000</v>
      </c>
      <c r="K1088" s="14" t="s">
        <v>3458</v>
      </c>
      <c r="L1088" s="46" t="s">
        <v>3471</v>
      </c>
      <c r="M1088" s="14" t="s">
        <v>12072</v>
      </c>
      <c r="N1088" s="14" t="s">
        <v>3833</v>
      </c>
      <c r="O1088" s="14" t="s">
        <v>3486</v>
      </c>
      <c r="P1088" s="14" t="s">
        <v>12071</v>
      </c>
      <c r="Q1088" s="44" t="s">
        <v>8224</v>
      </c>
      <c r="R1088" s="44" t="s">
        <v>8203</v>
      </c>
      <c r="S1088" s="14">
        <v>80</v>
      </c>
      <c r="T1088" s="5">
        <v>3397</v>
      </c>
      <c r="U1088" s="5">
        <f t="shared" ref="U1088:U1149" si="51">S1088*T1088</f>
        <v>271760</v>
      </c>
      <c r="V1088" s="47">
        <f t="shared" ref="V1088:V1149" si="52">U1088*1.12</f>
        <v>304371.20000000001</v>
      </c>
      <c r="W1088" s="48"/>
      <c r="X1088" s="49">
        <v>2017</v>
      </c>
      <c r="Y1088" s="50" t="s">
        <v>4944</v>
      </c>
      <c r="Z1088" s="51">
        <f t="shared" ref="Z1088:AA1149" si="53">U1088/360</f>
        <v>754.88888888888891</v>
      </c>
      <c r="AA1088" s="16">
        <f t="shared" si="53"/>
        <v>845.47555555555562</v>
      </c>
    </row>
    <row r="1089" spans="2:27" ht="20.25" x14ac:dyDescent="0.3">
      <c r="B1089" s="43" t="s">
        <v>1150</v>
      </c>
      <c r="C1089" s="14" t="s">
        <v>4521</v>
      </c>
      <c r="D1089" s="14" t="s">
        <v>4685</v>
      </c>
      <c r="E1089" s="14" t="s">
        <v>4799</v>
      </c>
      <c r="F1089" s="14" t="s">
        <v>7667</v>
      </c>
      <c r="G1089" s="14" t="s">
        <v>6589</v>
      </c>
      <c r="H1089" s="44" t="s">
        <v>3466</v>
      </c>
      <c r="I1089" s="45">
        <v>0</v>
      </c>
      <c r="J1089" s="14">
        <v>150000000</v>
      </c>
      <c r="K1089" s="14" t="s">
        <v>3458</v>
      </c>
      <c r="L1089" s="46" t="s">
        <v>3471</v>
      </c>
      <c r="M1089" s="14" t="s">
        <v>12072</v>
      </c>
      <c r="N1089" s="14" t="s">
        <v>3833</v>
      </c>
      <c r="O1089" s="14" t="s">
        <v>3486</v>
      </c>
      <c r="P1089" s="14" t="s">
        <v>12071</v>
      </c>
      <c r="Q1089" s="44" t="s">
        <v>8237</v>
      </c>
      <c r="R1089" s="44" t="s">
        <v>8214</v>
      </c>
      <c r="S1089" s="14">
        <v>100</v>
      </c>
      <c r="T1089" s="5">
        <v>591</v>
      </c>
      <c r="U1089" s="5">
        <f t="shared" si="51"/>
        <v>59100</v>
      </c>
      <c r="V1089" s="47">
        <f t="shared" si="52"/>
        <v>66192</v>
      </c>
      <c r="W1089" s="48"/>
      <c r="X1089" s="49">
        <v>2017</v>
      </c>
      <c r="Y1089" s="50" t="s">
        <v>4944</v>
      </c>
      <c r="Z1089" s="51">
        <f t="shared" si="53"/>
        <v>164.16666666666666</v>
      </c>
      <c r="AA1089" s="16">
        <f t="shared" si="53"/>
        <v>183.86666666666667</v>
      </c>
    </row>
    <row r="1090" spans="2:27" ht="20.25" x14ac:dyDescent="0.3">
      <c r="B1090" s="43" t="s">
        <v>1151</v>
      </c>
      <c r="C1090" s="14" t="s">
        <v>4521</v>
      </c>
      <c r="D1090" s="14" t="s">
        <v>4686</v>
      </c>
      <c r="E1090" s="14" t="s">
        <v>4799</v>
      </c>
      <c r="F1090" s="14" t="s">
        <v>7787</v>
      </c>
      <c r="G1090" s="14" t="s">
        <v>6590</v>
      </c>
      <c r="H1090" s="44" t="s">
        <v>3466</v>
      </c>
      <c r="I1090" s="45">
        <v>0</v>
      </c>
      <c r="J1090" s="14">
        <v>150000000</v>
      </c>
      <c r="K1090" s="14" t="s">
        <v>3458</v>
      </c>
      <c r="L1090" s="46" t="s">
        <v>3471</v>
      </c>
      <c r="M1090" s="14" t="s">
        <v>12072</v>
      </c>
      <c r="N1090" s="14" t="s">
        <v>3833</v>
      </c>
      <c r="O1090" s="14" t="s">
        <v>3486</v>
      </c>
      <c r="P1090" s="14" t="s">
        <v>12071</v>
      </c>
      <c r="Q1090" s="44" t="s">
        <v>8237</v>
      </c>
      <c r="R1090" s="44" t="s">
        <v>8214</v>
      </c>
      <c r="S1090" s="14">
        <v>100</v>
      </c>
      <c r="T1090" s="5">
        <v>896</v>
      </c>
      <c r="U1090" s="5">
        <f t="shared" si="51"/>
        <v>89600</v>
      </c>
      <c r="V1090" s="47">
        <f t="shared" si="52"/>
        <v>100352.00000000001</v>
      </c>
      <c r="W1090" s="48"/>
      <c r="X1090" s="49">
        <v>2017</v>
      </c>
      <c r="Y1090" s="50" t="s">
        <v>4944</v>
      </c>
      <c r="Z1090" s="51">
        <f t="shared" si="53"/>
        <v>248.88888888888889</v>
      </c>
      <c r="AA1090" s="16">
        <f t="shared" si="53"/>
        <v>278.75555555555559</v>
      </c>
    </row>
    <row r="1091" spans="2:27" ht="20.25" x14ac:dyDescent="0.3">
      <c r="B1091" s="43" t="s">
        <v>1152</v>
      </c>
      <c r="C1091" s="14" t="s">
        <v>4521</v>
      </c>
      <c r="D1091" s="14" t="s">
        <v>4687</v>
      </c>
      <c r="E1091" s="14" t="s">
        <v>4799</v>
      </c>
      <c r="F1091" s="14" t="s">
        <v>7788</v>
      </c>
      <c r="G1091" s="14" t="s">
        <v>6591</v>
      </c>
      <c r="H1091" s="44" t="s">
        <v>3466</v>
      </c>
      <c r="I1091" s="45">
        <v>0</v>
      </c>
      <c r="J1091" s="14">
        <v>150000000</v>
      </c>
      <c r="K1091" s="14" t="s">
        <v>3458</v>
      </c>
      <c r="L1091" s="46" t="s">
        <v>3471</v>
      </c>
      <c r="M1091" s="14" t="s">
        <v>12072</v>
      </c>
      <c r="N1091" s="14" t="s">
        <v>3833</v>
      </c>
      <c r="O1091" s="14" t="s">
        <v>3486</v>
      </c>
      <c r="P1091" s="14" t="s">
        <v>12071</v>
      </c>
      <c r="Q1091" s="44" t="s">
        <v>8225</v>
      </c>
      <c r="R1091" s="44" t="s">
        <v>8204</v>
      </c>
      <c r="S1091" s="14">
        <v>100</v>
      </c>
      <c r="T1091" s="5">
        <v>1460</v>
      </c>
      <c r="U1091" s="5">
        <f t="shared" si="51"/>
        <v>146000</v>
      </c>
      <c r="V1091" s="47">
        <f t="shared" si="52"/>
        <v>163520.00000000003</v>
      </c>
      <c r="W1091" s="48"/>
      <c r="X1091" s="49">
        <v>2017</v>
      </c>
      <c r="Y1091" s="50" t="s">
        <v>4944</v>
      </c>
      <c r="Z1091" s="51">
        <f t="shared" si="53"/>
        <v>405.55555555555554</v>
      </c>
      <c r="AA1091" s="16">
        <f t="shared" si="53"/>
        <v>454.22222222222229</v>
      </c>
    </row>
    <row r="1092" spans="2:27" ht="20.25" x14ac:dyDescent="0.3">
      <c r="B1092" s="43" t="s">
        <v>1153</v>
      </c>
      <c r="C1092" s="14" t="s">
        <v>4521</v>
      </c>
      <c r="D1092" s="14" t="s">
        <v>4688</v>
      </c>
      <c r="E1092" s="14" t="s">
        <v>4799</v>
      </c>
      <c r="F1092" s="14" t="s">
        <v>7789</v>
      </c>
      <c r="G1092" s="14" t="s">
        <v>6592</v>
      </c>
      <c r="H1092" s="44" t="s">
        <v>3466</v>
      </c>
      <c r="I1092" s="45">
        <v>0</v>
      </c>
      <c r="J1092" s="14">
        <v>150000000</v>
      </c>
      <c r="K1092" s="14" t="s">
        <v>3458</v>
      </c>
      <c r="L1092" s="46" t="s">
        <v>3471</v>
      </c>
      <c r="M1092" s="14" t="s">
        <v>12072</v>
      </c>
      <c r="N1092" s="14" t="s">
        <v>3833</v>
      </c>
      <c r="O1092" s="14" t="s">
        <v>3486</v>
      </c>
      <c r="P1092" s="14" t="s">
        <v>12071</v>
      </c>
      <c r="Q1092" s="44" t="s">
        <v>8237</v>
      </c>
      <c r="R1092" s="44" t="s">
        <v>8214</v>
      </c>
      <c r="S1092" s="14">
        <v>100</v>
      </c>
      <c r="T1092" s="5">
        <v>1712</v>
      </c>
      <c r="U1092" s="5">
        <f t="shared" si="51"/>
        <v>171200</v>
      </c>
      <c r="V1092" s="47">
        <f t="shared" si="52"/>
        <v>191744.00000000003</v>
      </c>
      <c r="W1092" s="48"/>
      <c r="X1092" s="49">
        <v>2017</v>
      </c>
      <c r="Y1092" s="50" t="s">
        <v>4944</v>
      </c>
      <c r="Z1092" s="51">
        <f t="shared" si="53"/>
        <v>475.55555555555554</v>
      </c>
      <c r="AA1092" s="16">
        <f t="shared" si="53"/>
        <v>532.62222222222226</v>
      </c>
    </row>
    <row r="1093" spans="2:27" ht="20.25" x14ac:dyDescent="0.3">
      <c r="B1093" s="43" t="s">
        <v>1154</v>
      </c>
      <c r="C1093" s="14" t="s">
        <v>4521</v>
      </c>
      <c r="D1093" s="14" t="s">
        <v>4688</v>
      </c>
      <c r="E1093" s="14" t="s">
        <v>4799</v>
      </c>
      <c r="F1093" s="14" t="s">
        <v>7789</v>
      </c>
      <c r="G1093" s="14" t="s">
        <v>6593</v>
      </c>
      <c r="H1093" s="44" t="s">
        <v>3466</v>
      </c>
      <c r="I1093" s="45">
        <v>0</v>
      </c>
      <c r="J1093" s="14">
        <v>150000000</v>
      </c>
      <c r="K1093" s="14" t="s">
        <v>3458</v>
      </c>
      <c r="L1093" s="46" t="s">
        <v>3471</v>
      </c>
      <c r="M1093" s="14" t="s">
        <v>12072</v>
      </c>
      <c r="N1093" s="14" t="s">
        <v>3833</v>
      </c>
      <c r="O1093" s="14" t="s">
        <v>3486</v>
      </c>
      <c r="P1093" s="14" t="s">
        <v>12071</v>
      </c>
      <c r="Q1093" s="44" t="s">
        <v>8237</v>
      </c>
      <c r="R1093" s="44" t="s">
        <v>8214</v>
      </c>
      <c r="S1093" s="14">
        <v>100</v>
      </c>
      <c r="T1093" s="5">
        <v>1712</v>
      </c>
      <c r="U1093" s="5">
        <f t="shared" si="51"/>
        <v>171200</v>
      </c>
      <c r="V1093" s="47">
        <f t="shared" si="52"/>
        <v>191744.00000000003</v>
      </c>
      <c r="W1093" s="48"/>
      <c r="X1093" s="49">
        <v>2017</v>
      </c>
      <c r="Y1093" s="50" t="s">
        <v>4944</v>
      </c>
      <c r="Z1093" s="51">
        <f t="shared" si="53"/>
        <v>475.55555555555554</v>
      </c>
      <c r="AA1093" s="16">
        <f t="shared" si="53"/>
        <v>532.62222222222226</v>
      </c>
    </row>
    <row r="1094" spans="2:27" ht="20.25" x14ac:dyDescent="0.3">
      <c r="B1094" s="43" t="s">
        <v>1155</v>
      </c>
      <c r="C1094" s="14" t="s">
        <v>4521</v>
      </c>
      <c r="D1094" s="14" t="s">
        <v>4686</v>
      </c>
      <c r="E1094" s="14" t="s">
        <v>4799</v>
      </c>
      <c r="F1094" s="14" t="s">
        <v>7787</v>
      </c>
      <c r="G1094" s="14" t="s">
        <v>6594</v>
      </c>
      <c r="H1094" s="44" t="s">
        <v>3466</v>
      </c>
      <c r="I1094" s="45">
        <v>0</v>
      </c>
      <c r="J1094" s="14">
        <v>150000000</v>
      </c>
      <c r="K1094" s="14" t="s">
        <v>3458</v>
      </c>
      <c r="L1094" s="46" t="s">
        <v>3471</v>
      </c>
      <c r="M1094" s="14" t="s">
        <v>12072</v>
      </c>
      <c r="N1094" s="14" t="s">
        <v>3833</v>
      </c>
      <c r="O1094" s="14" t="s">
        <v>3486</v>
      </c>
      <c r="P1094" s="14" t="s">
        <v>12071</v>
      </c>
      <c r="Q1094" s="44" t="s">
        <v>8237</v>
      </c>
      <c r="R1094" s="44" t="s">
        <v>8214</v>
      </c>
      <c r="S1094" s="14">
        <v>100</v>
      </c>
      <c r="T1094" s="5">
        <v>591</v>
      </c>
      <c r="U1094" s="5">
        <f t="shared" si="51"/>
        <v>59100</v>
      </c>
      <c r="V1094" s="47">
        <f t="shared" si="52"/>
        <v>66192</v>
      </c>
      <c r="W1094" s="48"/>
      <c r="X1094" s="49">
        <v>2017</v>
      </c>
      <c r="Y1094" s="50" t="s">
        <v>4944</v>
      </c>
      <c r="Z1094" s="51">
        <f t="shared" si="53"/>
        <v>164.16666666666666</v>
      </c>
      <c r="AA1094" s="16">
        <f t="shared" si="53"/>
        <v>183.86666666666667</v>
      </c>
    </row>
    <row r="1095" spans="2:27" ht="20.25" x14ac:dyDescent="0.3">
      <c r="B1095" s="43" t="s">
        <v>1156</v>
      </c>
      <c r="C1095" s="14" t="s">
        <v>4521</v>
      </c>
      <c r="D1095" s="14" t="s">
        <v>4689</v>
      </c>
      <c r="E1095" s="14" t="s">
        <v>4799</v>
      </c>
      <c r="F1095" s="14" t="s">
        <v>7790</v>
      </c>
      <c r="G1095" s="14" t="s">
        <v>6595</v>
      </c>
      <c r="H1095" s="44" t="s">
        <v>3466</v>
      </c>
      <c r="I1095" s="45">
        <v>0</v>
      </c>
      <c r="J1095" s="14">
        <v>150000000</v>
      </c>
      <c r="K1095" s="14" t="s">
        <v>3458</v>
      </c>
      <c r="L1095" s="46" t="s">
        <v>3471</v>
      </c>
      <c r="M1095" s="14" t="s">
        <v>12072</v>
      </c>
      <c r="N1095" s="14" t="s">
        <v>3833</v>
      </c>
      <c r="O1095" s="14" t="s">
        <v>3486</v>
      </c>
      <c r="P1095" s="14" t="s">
        <v>12071</v>
      </c>
      <c r="Q1095" s="44" t="s">
        <v>8237</v>
      </c>
      <c r="R1095" s="44" t="s">
        <v>8214</v>
      </c>
      <c r="S1095" s="14">
        <v>100</v>
      </c>
      <c r="T1095" s="5">
        <v>665</v>
      </c>
      <c r="U1095" s="5">
        <f t="shared" si="51"/>
        <v>66500</v>
      </c>
      <c r="V1095" s="47">
        <f t="shared" si="52"/>
        <v>74480</v>
      </c>
      <c r="W1095" s="48"/>
      <c r="X1095" s="49">
        <v>2017</v>
      </c>
      <c r="Y1095" s="50" t="s">
        <v>4944</v>
      </c>
      <c r="Z1095" s="51">
        <f t="shared" si="53"/>
        <v>184.72222222222223</v>
      </c>
      <c r="AA1095" s="16">
        <f t="shared" si="53"/>
        <v>206.88888888888889</v>
      </c>
    </row>
    <row r="1096" spans="2:27" ht="20.25" x14ac:dyDescent="0.3">
      <c r="B1096" s="43" t="s">
        <v>1157</v>
      </c>
      <c r="C1096" s="14" t="s">
        <v>4521</v>
      </c>
      <c r="D1096" s="14" t="s">
        <v>4099</v>
      </c>
      <c r="E1096" s="14" t="s">
        <v>4100</v>
      </c>
      <c r="F1096" s="14" t="s">
        <v>4101</v>
      </c>
      <c r="G1096" s="14" t="s">
        <v>6596</v>
      </c>
      <c r="H1096" s="44" t="s">
        <v>3466</v>
      </c>
      <c r="I1096" s="45">
        <v>0</v>
      </c>
      <c r="J1096" s="14">
        <v>150000000</v>
      </c>
      <c r="K1096" s="14" t="s">
        <v>3458</v>
      </c>
      <c r="L1096" s="46" t="s">
        <v>3471</v>
      </c>
      <c r="M1096" s="14" t="s">
        <v>12072</v>
      </c>
      <c r="N1096" s="14" t="s">
        <v>3833</v>
      </c>
      <c r="O1096" s="14" t="s">
        <v>3486</v>
      </c>
      <c r="P1096" s="14" t="s">
        <v>12071</v>
      </c>
      <c r="Q1096" s="44" t="s">
        <v>8225</v>
      </c>
      <c r="R1096" s="44" t="s">
        <v>8204</v>
      </c>
      <c r="S1096" s="14">
        <v>200</v>
      </c>
      <c r="T1096" s="5">
        <v>12172</v>
      </c>
      <c r="U1096" s="5">
        <f t="shared" si="51"/>
        <v>2434400</v>
      </c>
      <c r="V1096" s="47">
        <f t="shared" si="52"/>
        <v>2726528.0000000005</v>
      </c>
      <c r="W1096" s="48"/>
      <c r="X1096" s="49">
        <v>2017</v>
      </c>
      <c r="Y1096" s="50" t="s">
        <v>4944</v>
      </c>
      <c r="Z1096" s="51">
        <f t="shared" si="53"/>
        <v>6762.2222222222226</v>
      </c>
      <c r="AA1096" s="16">
        <f t="shared" si="53"/>
        <v>7573.6888888888898</v>
      </c>
    </row>
    <row r="1097" spans="2:27" ht="20.25" x14ac:dyDescent="0.3">
      <c r="B1097" s="43" t="s">
        <v>1158</v>
      </c>
      <c r="C1097" s="14" t="s">
        <v>4521</v>
      </c>
      <c r="D1097" s="14" t="s">
        <v>4099</v>
      </c>
      <c r="E1097" s="14" t="s">
        <v>4100</v>
      </c>
      <c r="F1097" s="14" t="s">
        <v>4101</v>
      </c>
      <c r="G1097" s="14" t="s">
        <v>6597</v>
      </c>
      <c r="H1097" s="44" t="s">
        <v>3466</v>
      </c>
      <c r="I1097" s="45">
        <v>0</v>
      </c>
      <c r="J1097" s="14">
        <v>150000000</v>
      </c>
      <c r="K1097" s="14" t="s">
        <v>3458</v>
      </c>
      <c r="L1097" s="46" t="s">
        <v>3471</v>
      </c>
      <c r="M1097" s="14" t="s">
        <v>12072</v>
      </c>
      <c r="N1097" s="14" t="s">
        <v>3833</v>
      </c>
      <c r="O1097" s="14" t="s">
        <v>3486</v>
      </c>
      <c r="P1097" s="14" t="s">
        <v>12071</v>
      </c>
      <c r="Q1097" s="44" t="s">
        <v>8225</v>
      </c>
      <c r="R1097" s="44" t="s">
        <v>8204</v>
      </c>
      <c r="S1097" s="14">
        <v>200</v>
      </c>
      <c r="T1097" s="5">
        <v>11413</v>
      </c>
      <c r="U1097" s="5">
        <f t="shared" si="51"/>
        <v>2282600</v>
      </c>
      <c r="V1097" s="47">
        <f t="shared" si="52"/>
        <v>2556512.0000000005</v>
      </c>
      <c r="W1097" s="48"/>
      <c r="X1097" s="49">
        <v>2017</v>
      </c>
      <c r="Y1097" s="50" t="s">
        <v>4944</v>
      </c>
      <c r="Z1097" s="51">
        <f t="shared" si="53"/>
        <v>6340.5555555555557</v>
      </c>
      <c r="AA1097" s="16">
        <f t="shared" si="53"/>
        <v>7101.4222222222234</v>
      </c>
    </row>
    <row r="1098" spans="2:27" ht="20.25" x14ac:dyDescent="0.3">
      <c r="B1098" s="43" t="s">
        <v>1159</v>
      </c>
      <c r="C1098" s="14" t="s">
        <v>4521</v>
      </c>
      <c r="D1098" s="14" t="s">
        <v>4690</v>
      </c>
      <c r="E1098" s="14" t="s">
        <v>7791</v>
      </c>
      <c r="F1098" s="14" t="s">
        <v>7792</v>
      </c>
      <c r="G1098" s="14" t="s">
        <v>6598</v>
      </c>
      <c r="H1098" s="44" t="s">
        <v>3466</v>
      </c>
      <c r="I1098" s="45">
        <v>0</v>
      </c>
      <c r="J1098" s="14">
        <v>150000000</v>
      </c>
      <c r="K1098" s="14" t="s">
        <v>3458</v>
      </c>
      <c r="L1098" s="46" t="s">
        <v>3471</v>
      </c>
      <c r="M1098" s="14" t="s">
        <v>12072</v>
      </c>
      <c r="N1098" s="14" t="s">
        <v>3833</v>
      </c>
      <c r="O1098" s="14" t="s">
        <v>3486</v>
      </c>
      <c r="P1098" s="14" t="s">
        <v>12071</v>
      </c>
      <c r="Q1098" s="44" t="s">
        <v>8224</v>
      </c>
      <c r="R1098" s="44" t="s">
        <v>8203</v>
      </c>
      <c r="S1098" s="14">
        <v>15</v>
      </c>
      <c r="T1098" s="5">
        <v>3190</v>
      </c>
      <c r="U1098" s="5">
        <f t="shared" si="51"/>
        <v>47850</v>
      </c>
      <c r="V1098" s="47">
        <f t="shared" si="52"/>
        <v>53592.000000000007</v>
      </c>
      <c r="W1098" s="48"/>
      <c r="X1098" s="49">
        <v>2017</v>
      </c>
      <c r="Y1098" s="50" t="s">
        <v>4944</v>
      </c>
      <c r="Z1098" s="51">
        <f t="shared" si="53"/>
        <v>132.91666666666666</v>
      </c>
      <c r="AA1098" s="16">
        <f t="shared" si="53"/>
        <v>148.86666666666667</v>
      </c>
    </row>
    <row r="1099" spans="2:27" ht="20.25" x14ac:dyDescent="0.3">
      <c r="B1099" s="43" t="s">
        <v>1160</v>
      </c>
      <c r="C1099" s="14" t="s">
        <v>4521</v>
      </c>
      <c r="D1099" s="14" t="s">
        <v>4093</v>
      </c>
      <c r="E1099" s="14" t="s">
        <v>4094</v>
      </c>
      <c r="F1099" s="14" t="s">
        <v>4095</v>
      </c>
      <c r="G1099" s="14" t="s">
        <v>6599</v>
      </c>
      <c r="H1099" s="44" t="s">
        <v>3466</v>
      </c>
      <c r="I1099" s="45">
        <v>0</v>
      </c>
      <c r="J1099" s="14">
        <v>150000000</v>
      </c>
      <c r="K1099" s="14" t="s">
        <v>3458</v>
      </c>
      <c r="L1099" s="46" t="s">
        <v>3471</v>
      </c>
      <c r="M1099" s="14" t="s">
        <v>12072</v>
      </c>
      <c r="N1099" s="14" t="s">
        <v>3833</v>
      </c>
      <c r="O1099" s="14" t="s">
        <v>3486</v>
      </c>
      <c r="P1099" s="14" t="s">
        <v>12071</v>
      </c>
      <c r="Q1099" s="44" t="s">
        <v>8226</v>
      </c>
      <c r="R1099" s="44" t="s">
        <v>8205</v>
      </c>
      <c r="S1099" s="14">
        <v>45</v>
      </c>
      <c r="T1099" s="5">
        <v>1479</v>
      </c>
      <c r="U1099" s="5">
        <f t="shared" si="51"/>
        <v>66555</v>
      </c>
      <c r="V1099" s="47">
        <f t="shared" si="52"/>
        <v>74541.600000000006</v>
      </c>
      <c r="W1099" s="48"/>
      <c r="X1099" s="49">
        <v>2017</v>
      </c>
      <c r="Y1099" s="50" t="s">
        <v>4944</v>
      </c>
      <c r="Z1099" s="51">
        <f t="shared" si="53"/>
        <v>184.875</v>
      </c>
      <c r="AA1099" s="16">
        <f t="shared" si="53"/>
        <v>207.06</v>
      </c>
    </row>
    <row r="1100" spans="2:27" ht="20.25" x14ac:dyDescent="0.3">
      <c r="B1100" s="43" t="s">
        <v>1161</v>
      </c>
      <c r="C1100" s="14" t="s">
        <v>4521</v>
      </c>
      <c r="D1100" s="14" t="s">
        <v>4691</v>
      </c>
      <c r="E1100" s="14" t="s">
        <v>4961</v>
      </c>
      <c r="F1100" s="14" t="s">
        <v>7793</v>
      </c>
      <c r="G1100" s="14" t="s">
        <v>6600</v>
      </c>
      <c r="H1100" s="44" t="s">
        <v>3466</v>
      </c>
      <c r="I1100" s="45">
        <v>0</v>
      </c>
      <c r="J1100" s="14">
        <v>150000000</v>
      </c>
      <c r="K1100" s="14" t="s">
        <v>3458</v>
      </c>
      <c r="L1100" s="46" t="s">
        <v>3471</v>
      </c>
      <c r="M1100" s="14" t="s">
        <v>12072</v>
      </c>
      <c r="N1100" s="14" t="s">
        <v>3833</v>
      </c>
      <c r="O1100" s="14" t="s">
        <v>3486</v>
      </c>
      <c r="P1100" s="14" t="s">
        <v>12071</v>
      </c>
      <c r="Q1100" s="44" t="s">
        <v>8224</v>
      </c>
      <c r="R1100" s="44" t="s">
        <v>8203</v>
      </c>
      <c r="S1100" s="14">
        <v>5</v>
      </c>
      <c r="T1100" s="5">
        <v>1053</v>
      </c>
      <c r="U1100" s="5">
        <f t="shared" si="51"/>
        <v>5265</v>
      </c>
      <c r="V1100" s="47">
        <f t="shared" si="52"/>
        <v>5896.8</v>
      </c>
      <c r="W1100" s="48"/>
      <c r="X1100" s="49">
        <v>2017</v>
      </c>
      <c r="Y1100" s="50" t="s">
        <v>4944</v>
      </c>
      <c r="Z1100" s="51">
        <f t="shared" si="53"/>
        <v>14.625</v>
      </c>
      <c r="AA1100" s="16">
        <f t="shared" si="53"/>
        <v>16.38</v>
      </c>
    </row>
    <row r="1101" spans="2:27" ht="20.25" x14ac:dyDescent="0.3">
      <c r="B1101" s="43" t="s">
        <v>1162</v>
      </c>
      <c r="C1101" s="14" t="s">
        <v>4521</v>
      </c>
      <c r="D1101" s="14" t="s">
        <v>4692</v>
      </c>
      <c r="E1101" s="14" t="s">
        <v>7794</v>
      </c>
      <c r="F1101" s="14" t="s">
        <v>7795</v>
      </c>
      <c r="G1101" s="14" t="s">
        <v>6601</v>
      </c>
      <c r="H1101" s="44" t="s">
        <v>3466</v>
      </c>
      <c r="I1101" s="45">
        <v>0</v>
      </c>
      <c r="J1101" s="14">
        <v>150000000</v>
      </c>
      <c r="K1101" s="14" t="s">
        <v>3458</v>
      </c>
      <c r="L1101" s="46" t="s">
        <v>3471</v>
      </c>
      <c r="M1101" s="14" t="s">
        <v>12072</v>
      </c>
      <c r="N1101" s="14" t="s">
        <v>3833</v>
      </c>
      <c r="O1101" s="14" t="s">
        <v>3486</v>
      </c>
      <c r="P1101" s="14" t="s">
        <v>12071</v>
      </c>
      <c r="Q1101" s="44" t="s">
        <v>8224</v>
      </c>
      <c r="R1101" s="44" t="s">
        <v>8203</v>
      </c>
      <c r="S1101" s="14">
        <v>2</v>
      </c>
      <c r="T1101" s="5">
        <v>67524</v>
      </c>
      <c r="U1101" s="5">
        <f t="shared" si="51"/>
        <v>135048</v>
      </c>
      <c r="V1101" s="47">
        <f t="shared" si="52"/>
        <v>151253.76000000001</v>
      </c>
      <c r="W1101" s="48"/>
      <c r="X1101" s="49">
        <v>2017</v>
      </c>
      <c r="Y1101" s="50" t="s">
        <v>4944</v>
      </c>
      <c r="Z1101" s="51">
        <f t="shared" si="53"/>
        <v>375.13333333333333</v>
      </c>
      <c r="AA1101" s="16">
        <f t="shared" si="53"/>
        <v>420.14933333333335</v>
      </c>
    </row>
    <row r="1102" spans="2:27" ht="20.25" x14ac:dyDescent="0.3">
      <c r="B1102" s="43" t="s">
        <v>1163</v>
      </c>
      <c r="C1102" s="14" t="s">
        <v>4521</v>
      </c>
      <c r="D1102" s="14" t="s">
        <v>4548</v>
      </c>
      <c r="E1102" s="14" t="s">
        <v>7402</v>
      </c>
      <c r="F1102" s="14" t="s">
        <v>7608</v>
      </c>
      <c r="G1102" s="14" t="s">
        <v>6602</v>
      </c>
      <c r="H1102" s="44" t="s">
        <v>3466</v>
      </c>
      <c r="I1102" s="45">
        <v>0</v>
      </c>
      <c r="J1102" s="14">
        <v>150000000</v>
      </c>
      <c r="K1102" s="14" t="s">
        <v>3458</v>
      </c>
      <c r="L1102" s="46" t="s">
        <v>3471</v>
      </c>
      <c r="M1102" s="14" t="s">
        <v>12072</v>
      </c>
      <c r="N1102" s="14" t="s">
        <v>3833</v>
      </c>
      <c r="O1102" s="14" t="s">
        <v>3486</v>
      </c>
      <c r="P1102" s="14" t="s">
        <v>12071</v>
      </c>
      <c r="Q1102" s="44" t="s">
        <v>8224</v>
      </c>
      <c r="R1102" s="44" t="s">
        <v>8203</v>
      </c>
      <c r="S1102" s="14">
        <v>12</v>
      </c>
      <c r="T1102" s="5">
        <v>7380</v>
      </c>
      <c r="U1102" s="5">
        <f t="shared" si="51"/>
        <v>88560</v>
      </c>
      <c r="V1102" s="47">
        <f t="shared" si="52"/>
        <v>99187.200000000012</v>
      </c>
      <c r="W1102" s="48"/>
      <c r="X1102" s="49">
        <v>2017</v>
      </c>
      <c r="Y1102" s="50" t="s">
        <v>4944</v>
      </c>
      <c r="Z1102" s="51">
        <f t="shared" si="53"/>
        <v>246</v>
      </c>
      <c r="AA1102" s="16">
        <f t="shared" si="53"/>
        <v>275.52000000000004</v>
      </c>
    </row>
    <row r="1103" spans="2:27" ht="20.25" x14ac:dyDescent="0.3">
      <c r="B1103" s="43" t="s">
        <v>1164</v>
      </c>
      <c r="C1103" s="14" t="s">
        <v>4521</v>
      </c>
      <c r="D1103" s="14" t="s">
        <v>4693</v>
      </c>
      <c r="E1103" s="14" t="s">
        <v>7402</v>
      </c>
      <c r="F1103" s="14" t="s">
        <v>7796</v>
      </c>
      <c r="G1103" s="14" t="s">
        <v>6603</v>
      </c>
      <c r="H1103" s="44" t="s">
        <v>3466</v>
      </c>
      <c r="I1103" s="45">
        <v>0</v>
      </c>
      <c r="J1103" s="14">
        <v>150000000</v>
      </c>
      <c r="K1103" s="14" t="s">
        <v>3458</v>
      </c>
      <c r="L1103" s="46" t="s">
        <v>3471</v>
      </c>
      <c r="M1103" s="14" t="s">
        <v>12072</v>
      </c>
      <c r="N1103" s="14" t="s">
        <v>3833</v>
      </c>
      <c r="O1103" s="14" t="s">
        <v>3486</v>
      </c>
      <c r="P1103" s="14" t="s">
        <v>12071</v>
      </c>
      <c r="Q1103" s="44" t="s">
        <v>8224</v>
      </c>
      <c r="R1103" s="44" t="s">
        <v>8203</v>
      </c>
      <c r="S1103" s="14">
        <v>10</v>
      </c>
      <c r="T1103" s="5">
        <v>25650</v>
      </c>
      <c r="U1103" s="5">
        <f t="shared" si="51"/>
        <v>256500</v>
      </c>
      <c r="V1103" s="47">
        <f t="shared" si="52"/>
        <v>287280</v>
      </c>
      <c r="W1103" s="48"/>
      <c r="X1103" s="49">
        <v>2017</v>
      </c>
      <c r="Y1103" s="50" t="s">
        <v>4944</v>
      </c>
      <c r="Z1103" s="51">
        <f t="shared" si="53"/>
        <v>712.5</v>
      </c>
      <c r="AA1103" s="16">
        <f t="shared" si="53"/>
        <v>798</v>
      </c>
    </row>
    <row r="1104" spans="2:27" ht="20.25" x14ac:dyDescent="0.3">
      <c r="B1104" s="43" t="s">
        <v>1165</v>
      </c>
      <c r="C1104" s="14" t="s">
        <v>4521</v>
      </c>
      <c r="D1104" s="14" t="s">
        <v>4693</v>
      </c>
      <c r="E1104" s="14" t="s">
        <v>7402</v>
      </c>
      <c r="F1104" s="14" t="s">
        <v>7796</v>
      </c>
      <c r="G1104" s="14" t="s">
        <v>6604</v>
      </c>
      <c r="H1104" s="44" t="s">
        <v>3466</v>
      </c>
      <c r="I1104" s="45">
        <v>0</v>
      </c>
      <c r="J1104" s="14">
        <v>150000000</v>
      </c>
      <c r="K1104" s="14" t="s">
        <v>3458</v>
      </c>
      <c r="L1104" s="46" t="s">
        <v>3471</v>
      </c>
      <c r="M1104" s="14" t="s">
        <v>12072</v>
      </c>
      <c r="N1104" s="14" t="s">
        <v>3833</v>
      </c>
      <c r="O1104" s="14" t="s">
        <v>3486</v>
      </c>
      <c r="P1104" s="14" t="s">
        <v>12071</v>
      </c>
      <c r="Q1104" s="44" t="s">
        <v>8224</v>
      </c>
      <c r="R1104" s="44" t="s">
        <v>8203</v>
      </c>
      <c r="S1104" s="14">
        <v>10</v>
      </c>
      <c r="T1104" s="5">
        <v>25650</v>
      </c>
      <c r="U1104" s="5">
        <f t="shared" si="51"/>
        <v>256500</v>
      </c>
      <c r="V1104" s="47">
        <f t="shared" si="52"/>
        <v>287280</v>
      </c>
      <c r="W1104" s="48"/>
      <c r="X1104" s="49">
        <v>2017</v>
      </c>
      <c r="Y1104" s="50" t="s">
        <v>4944</v>
      </c>
      <c r="Z1104" s="51">
        <f t="shared" si="53"/>
        <v>712.5</v>
      </c>
      <c r="AA1104" s="16">
        <f t="shared" si="53"/>
        <v>798</v>
      </c>
    </row>
    <row r="1105" spans="2:27" ht="20.25" x14ac:dyDescent="0.3">
      <c r="B1105" s="43" t="s">
        <v>1166</v>
      </c>
      <c r="C1105" s="14" t="s">
        <v>4521</v>
      </c>
      <c r="D1105" s="14" t="s">
        <v>4693</v>
      </c>
      <c r="E1105" s="14" t="s">
        <v>7402</v>
      </c>
      <c r="F1105" s="14" t="s">
        <v>7796</v>
      </c>
      <c r="G1105" s="14" t="s">
        <v>6605</v>
      </c>
      <c r="H1105" s="44" t="s">
        <v>3466</v>
      </c>
      <c r="I1105" s="45">
        <v>0</v>
      </c>
      <c r="J1105" s="14">
        <v>150000000</v>
      </c>
      <c r="K1105" s="14" t="s">
        <v>3458</v>
      </c>
      <c r="L1105" s="46" t="s">
        <v>3471</v>
      </c>
      <c r="M1105" s="14" t="s">
        <v>12072</v>
      </c>
      <c r="N1105" s="14" t="s">
        <v>3833</v>
      </c>
      <c r="O1105" s="14" t="s">
        <v>3486</v>
      </c>
      <c r="P1105" s="14" t="s">
        <v>12071</v>
      </c>
      <c r="Q1105" s="44" t="s">
        <v>8224</v>
      </c>
      <c r="R1105" s="44" t="s">
        <v>8203</v>
      </c>
      <c r="S1105" s="14">
        <v>20</v>
      </c>
      <c r="T1105" s="5">
        <v>21400</v>
      </c>
      <c r="U1105" s="5">
        <f t="shared" si="51"/>
        <v>428000</v>
      </c>
      <c r="V1105" s="47">
        <f t="shared" si="52"/>
        <v>479360.00000000006</v>
      </c>
      <c r="W1105" s="48"/>
      <c r="X1105" s="49">
        <v>2017</v>
      </c>
      <c r="Y1105" s="50" t="s">
        <v>4944</v>
      </c>
      <c r="Z1105" s="51">
        <f t="shared" si="53"/>
        <v>1188.8888888888889</v>
      </c>
      <c r="AA1105" s="16">
        <f t="shared" si="53"/>
        <v>1331.5555555555557</v>
      </c>
    </row>
    <row r="1106" spans="2:27" ht="20.25" x14ac:dyDescent="0.3">
      <c r="B1106" s="43" t="s">
        <v>1167</v>
      </c>
      <c r="C1106" s="14" t="s">
        <v>4521</v>
      </c>
      <c r="D1106" s="14" t="s">
        <v>4693</v>
      </c>
      <c r="E1106" s="14" t="s">
        <v>7402</v>
      </c>
      <c r="F1106" s="14" t="s">
        <v>7796</v>
      </c>
      <c r="G1106" s="14" t="s">
        <v>6606</v>
      </c>
      <c r="H1106" s="44" t="s">
        <v>3466</v>
      </c>
      <c r="I1106" s="45">
        <v>0</v>
      </c>
      <c r="J1106" s="14">
        <v>150000000</v>
      </c>
      <c r="K1106" s="14" t="s">
        <v>3458</v>
      </c>
      <c r="L1106" s="46" t="s">
        <v>3471</v>
      </c>
      <c r="M1106" s="14" t="s">
        <v>12072</v>
      </c>
      <c r="N1106" s="14" t="s">
        <v>3833</v>
      </c>
      <c r="O1106" s="14" t="s">
        <v>3486</v>
      </c>
      <c r="P1106" s="14" t="s">
        <v>12071</v>
      </c>
      <c r="Q1106" s="44" t="s">
        <v>8224</v>
      </c>
      <c r="R1106" s="44" t="s">
        <v>8203</v>
      </c>
      <c r="S1106" s="14">
        <v>20</v>
      </c>
      <c r="T1106" s="5">
        <v>18470</v>
      </c>
      <c r="U1106" s="5">
        <f t="shared" si="51"/>
        <v>369400</v>
      </c>
      <c r="V1106" s="47">
        <f t="shared" si="52"/>
        <v>413728.00000000006</v>
      </c>
      <c r="W1106" s="48"/>
      <c r="X1106" s="49">
        <v>2017</v>
      </c>
      <c r="Y1106" s="50" t="s">
        <v>4944</v>
      </c>
      <c r="Z1106" s="51">
        <f t="shared" si="53"/>
        <v>1026.1111111111111</v>
      </c>
      <c r="AA1106" s="16">
        <f t="shared" si="53"/>
        <v>1149.2444444444445</v>
      </c>
    </row>
    <row r="1107" spans="2:27" ht="20.25" x14ac:dyDescent="0.3">
      <c r="B1107" s="43" t="s">
        <v>1168</v>
      </c>
      <c r="C1107" s="14" t="s">
        <v>4521</v>
      </c>
      <c r="D1107" s="14" t="s">
        <v>4548</v>
      </c>
      <c r="E1107" s="14" t="s">
        <v>7402</v>
      </c>
      <c r="F1107" s="14" t="s">
        <v>7608</v>
      </c>
      <c r="G1107" s="14" t="s">
        <v>6607</v>
      </c>
      <c r="H1107" s="44" t="s">
        <v>3466</v>
      </c>
      <c r="I1107" s="45">
        <v>0</v>
      </c>
      <c r="J1107" s="14">
        <v>150000000</v>
      </c>
      <c r="K1107" s="14" t="s">
        <v>3458</v>
      </c>
      <c r="L1107" s="46" t="s">
        <v>3471</v>
      </c>
      <c r="M1107" s="14" t="s">
        <v>12072</v>
      </c>
      <c r="N1107" s="14" t="s">
        <v>3833</v>
      </c>
      <c r="O1107" s="14" t="s">
        <v>3486</v>
      </c>
      <c r="P1107" s="14" t="s">
        <v>12071</v>
      </c>
      <c r="Q1107" s="44" t="s">
        <v>8224</v>
      </c>
      <c r="R1107" s="44" t="s">
        <v>8203</v>
      </c>
      <c r="S1107" s="14">
        <v>10</v>
      </c>
      <c r="T1107" s="5">
        <v>17426</v>
      </c>
      <c r="U1107" s="5">
        <f t="shared" si="51"/>
        <v>174260</v>
      </c>
      <c r="V1107" s="47">
        <f t="shared" si="52"/>
        <v>195171.20000000001</v>
      </c>
      <c r="W1107" s="48"/>
      <c r="X1107" s="49">
        <v>2017</v>
      </c>
      <c r="Y1107" s="50" t="s">
        <v>4944</v>
      </c>
      <c r="Z1107" s="51">
        <f t="shared" si="53"/>
        <v>484.05555555555554</v>
      </c>
      <c r="AA1107" s="16">
        <f t="shared" si="53"/>
        <v>542.14222222222224</v>
      </c>
    </row>
    <row r="1108" spans="2:27" ht="20.25" x14ac:dyDescent="0.3">
      <c r="B1108" s="43" t="s">
        <v>1169</v>
      </c>
      <c r="C1108" s="14" t="s">
        <v>4521</v>
      </c>
      <c r="D1108" s="14" t="s">
        <v>4548</v>
      </c>
      <c r="E1108" s="14" t="s">
        <v>7402</v>
      </c>
      <c r="F1108" s="14" t="s">
        <v>7608</v>
      </c>
      <c r="G1108" s="14" t="s">
        <v>6608</v>
      </c>
      <c r="H1108" s="44" t="s">
        <v>3466</v>
      </c>
      <c r="I1108" s="45">
        <v>0</v>
      </c>
      <c r="J1108" s="14">
        <v>150000000</v>
      </c>
      <c r="K1108" s="14" t="s">
        <v>3458</v>
      </c>
      <c r="L1108" s="46" t="s">
        <v>3471</v>
      </c>
      <c r="M1108" s="14" t="s">
        <v>12072</v>
      </c>
      <c r="N1108" s="14" t="s">
        <v>3833</v>
      </c>
      <c r="O1108" s="14" t="s">
        <v>3486</v>
      </c>
      <c r="P1108" s="14" t="s">
        <v>12071</v>
      </c>
      <c r="Q1108" s="44" t="s">
        <v>8224</v>
      </c>
      <c r="R1108" s="44" t="s">
        <v>8203</v>
      </c>
      <c r="S1108" s="14">
        <v>10</v>
      </c>
      <c r="T1108" s="5">
        <v>15909</v>
      </c>
      <c r="U1108" s="5">
        <f t="shared" si="51"/>
        <v>159090</v>
      </c>
      <c r="V1108" s="47">
        <f t="shared" si="52"/>
        <v>178180.80000000002</v>
      </c>
      <c r="W1108" s="48"/>
      <c r="X1108" s="49">
        <v>2017</v>
      </c>
      <c r="Y1108" s="50" t="s">
        <v>4944</v>
      </c>
      <c r="Z1108" s="51">
        <f t="shared" si="53"/>
        <v>441.91666666666669</v>
      </c>
      <c r="AA1108" s="16">
        <f t="shared" si="53"/>
        <v>494.94666666666672</v>
      </c>
    </row>
    <row r="1109" spans="2:27" ht="20.25" x14ac:dyDescent="0.3">
      <c r="B1109" s="43" t="s">
        <v>1170</v>
      </c>
      <c r="C1109" s="14" t="s">
        <v>4521</v>
      </c>
      <c r="D1109" s="14" t="s">
        <v>4548</v>
      </c>
      <c r="E1109" s="14" t="s">
        <v>7402</v>
      </c>
      <c r="F1109" s="14" t="s">
        <v>7608</v>
      </c>
      <c r="G1109" s="14" t="s">
        <v>6609</v>
      </c>
      <c r="H1109" s="44" t="s">
        <v>3466</v>
      </c>
      <c r="I1109" s="45">
        <v>0</v>
      </c>
      <c r="J1109" s="14">
        <v>150000000</v>
      </c>
      <c r="K1109" s="14" t="s">
        <v>3458</v>
      </c>
      <c r="L1109" s="46" t="s">
        <v>3471</v>
      </c>
      <c r="M1109" s="14" t="s">
        <v>12072</v>
      </c>
      <c r="N1109" s="14" t="s">
        <v>3833</v>
      </c>
      <c r="O1109" s="14" t="s">
        <v>3486</v>
      </c>
      <c r="P1109" s="14" t="s">
        <v>12071</v>
      </c>
      <c r="Q1109" s="44" t="s">
        <v>8224</v>
      </c>
      <c r="R1109" s="44" t="s">
        <v>8203</v>
      </c>
      <c r="S1109" s="14">
        <v>10</v>
      </c>
      <c r="T1109" s="5">
        <v>13115</v>
      </c>
      <c r="U1109" s="5">
        <f t="shared" si="51"/>
        <v>131150</v>
      </c>
      <c r="V1109" s="47">
        <f t="shared" si="52"/>
        <v>146888</v>
      </c>
      <c r="W1109" s="48"/>
      <c r="X1109" s="49">
        <v>2017</v>
      </c>
      <c r="Y1109" s="50" t="s">
        <v>4944</v>
      </c>
      <c r="Z1109" s="51">
        <f t="shared" si="53"/>
        <v>364.30555555555554</v>
      </c>
      <c r="AA1109" s="16">
        <f t="shared" si="53"/>
        <v>408.02222222222224</v>
      </c>
    </row>
    <row r="1110" spans="2:27" ht="20.25" x14ac:dyDescent="0.3">
      <c r="B1110" s="43" t="s">
        <v>1171</v>
      </c>
      <c r="C1110" s="14" t="s">
        <v>4521</v>
      </c>
      <c r="D1110" s="14" t="s">
        <v>4660</v>
      </c>
      <c r="E1110" s="14" t="s">
        <v>7747</v>
      </c>
      <c r="F1110" s="14" t="s">
        <v>7755</v>
      </c>
      <c r="G1110" s="14" t="s">
        <v>6610</v>
      </c>
      <c r="H1110" s="44" t="s">
        <v>3466</v>
      </c>
      <c r="I1110" s="45">
        <v>0</v>
      </c>
      <c r="J1110" s="14">
        <v>150000000</v>
      </c>
      <c r="K1110" s="14" t="s">
        <v>3458</v>
      </c>
      <c r="L1110" s="46" t="s">
        <v>3471</v>
      </c>
      <c r="M1110" s="14" t="s">
        <v>12072</v>
      </c>
      <c r="N1110" s="14" t="s">
        <v>3833</v>
      </c>
      <c r="O1110" s="14" t="s">
        <v>3486</v>
      </c>
      <c r="P1110" s="14" t="s">
        <v>12071</v>
      </c>
      <c r="Q1110" s="44" t="s">
        <v>8226</v>
      </c>
      <c r="R1110" s="44" t="s">
        <v>8205</v>
      </c>
      <c r="S1110" s="14">
        <v>50</v>
      </c>
      <c r="T1110" s="5">
        <v>702</v>
      </c>
      <c r="U1110" s="5">
        <f t="shared" si="51"/>
        <v>35100</v>
      </c>
      <c r="V1110" s="47">
        <f t="shared" si="52"/>
        <v>39312.000000000007</v>
      </c>
      <c r="W1110" s="48"/>
      <c r="X1110" s="49">
        <v>2017</v>
      </c>
      <c r="Y1110" s="50" t="s">
        <v>4944</v>
      </c>
      <c r="Z1110" s="51">
        <f t="shared" si="53"/>
        <v>97.5</v>
      </c>
      <c r="AA1110" s="16">
        <f t="shared" si="53"/>
        <v>109.20000000000002</v>
      </c>
    </row>
    <row r="1111" spans="2:27" ht="20.25" x14ac:dyDescent="0.3">
      <c r="B1111" s="43" t="s">
        <v>1172</v>
      </c>
      <c r="C1111" s="14" t="s">
        <v>4521</v>
      </c>
      <c r="D1111" s="14" t="s">
        <v>4654</v>
      </c>
      <c r="E1111" s="14" t="s">
        <v>4105</v>
      </c>
      <c r="F1111" s="14" t="s">
        <v>7749</v>
      </c>
      <c r="G1111" s="14" t="s">
        <v>6611</v>
      </c>
      <c r="H1111" s="44" t="s">
        <v>3466</v>
      </c>
      <c r="I1111" s="45">
        <v>0</v>
      </c>
      <c r="J1111" s="14">
        <v>150000000</v>
      </c>
      <c r="K1111" s="14" t="s">
        <v>3458</v>
      </c>
      <c r="L1111" s="46" t="s">
        <v>3471</v>
      </c>
      <c r="M1111" s="14" t="s">
        <v>12072</v>
      </c>
      <c r="N1111" s="14" t="s">
        <v>3833</v>
      </c>
      <c r="O1111" s="14" t="s">
        <v>3486</v>
      </c>
      <c r="P1111" s="14" t="s">
        <v>12071</v>
      </c>
      <c r="Q1111" s="44" t="s">
        <v>8224</v>
      </c>
      <c r="R1111" s="44" t="s">
        <v>8203</v>
      </c>
      <c r="S1111" s="14">
        <v>5</v>
      </c>
      <c r="T1111" s="5">
        <v>1122</v>
      </c>
      <c r="U1111" s="5">
        <f t="shared" si="51"/>
        <v>5610</v>
      </c>
      <c r="V1111" s="47">
        <f t="shared" si="52"/>
        <v>6283.2000000000007</v>
      </c>
      <c r="W1111" s="48"/>
      <c r="X1111" s="49">
        <v>2017</v>
      </c>
      <c r="Y1111" s="50" t="s">
        <v>4944</v>
      </c>
      <c r="Z1111" s="51">
        <f t="shared" si="53"/>
        <v>15.583333333333334</v>
      </c>
      <c r="AA1111" s="16">
        <f t="shared" si="53"/>
        <v>17.453333333333337</v>
      </c>
    </row>
    <row r="1112" spans="2:27" ht="20.25" x14ac:dyDescent="0.3">
      <c r="B1112" s="43" t="s">
        <v>1173</v>
      </c>
      <c r="C1112" s="14" t="s">
        <v>4521</v>
      </c>
      <c r="D1112" s="14" t="s">
        <v>4694</v>
      </c>
      <c r="E1112" s="14" t="s">
        <v>7401</v>
      </c>
      <c r="F1112" s="14" t="s">
        <v>7797</v>
      </c>
      <c r="G1112" s="14" t="s">
        <v>6612</v>
      </c>
      <c r="H1112" s="44" t="s">
        <v>3466</v>
      </c>
      <c r="I1112" s="45">
        <v>0</v>
      </c>
      <c r="J1112" s="14">
        <v>150000000</v>
      </c>
      <c r="K1112" s="14" t="s">
        <v>3458</v>
      </c>
      <c r="L1112" s="46" t="s">
        <v>3471</v>
      </c>
      <c r="M1112" s="14" t="s">
        <v>12072</v>
      </c>
      <c r="N1112" s="14" t="s">
        <v>3833</v>
      </c>
      <c r="O1112" s="14" t="s">
        <v>3486</v>
      </c>
      <c r="P1112" s="14" t="s">
        <v>12071</v>
      </c>
      <c r="Q1112" s="44" t="s">
        <v>8224</v>
      </c>
      <c r="R1112" s="44" t="s">
        <v>8203</v>
      </c>
      <c r="S1112" s="14">
        <v>6</v>
      </c>
      <c r="T1112" s="5">
        <v>1122</v>
      </c>
      <c r="U1112" s="5">
        <f t="shared" si="51"/>
        <v>6732</v>
      </c>
      <c r="V1112" s="47">
        <f t="shared" si="52"/>
        <v>7539.8400000000011</v>
      </c>
      <c r="W1112" s="48"/>
      <c r="X1112" s="49">
        <v>2017</v>
      </c>
      <c r="Y1112" s="50" t="s">
        <v>4944</v>
      </c>
      <c r="Z1112" s="51">
        <f t="shared" si="53"/>
        <v>18.7</v>
      </c>
      <c r="AA1112" s="16">
        <f t="shared" si="53"/>
        <v>20.944000000000003</v>
      </c>
    </row>
    <row r="1113" spans="2:27" ht="20.25" x14ac:dyDescent="0.3">
      <c r="B1113" s="43" t="s">
        <v>1174</v>
      </c>
      <c r="C1113" s="14" t="s">
        <v>4521</v>
      </c>
      <c r="D1113" s="14" t="s">
        <v>4188</v>
      </c>
      <c r="E1113" s="14" t="s">
        <v>4189</v>
      </c>
      <c r="F1113" s="14" t="s">
        <v>4190</v>
      </c>
      <c r="G1113" s="14" t="s">
        <v>6613</v>
      </c>
      <c r="H1113" s="44" t="s">
        <v>3466</v>
      </c>
      <c r="I1113" s="45">
        <v>0</v>
      </c>
      <c r="J1113" s="14">
        <v>150000000</v>
      </c>
      <c r="K1113" s="14" t="s">
        <v>3458</v>
      </c>
      <c r="L1113" s="46" t="s">
        <v>3471</v>
      </c>
      <c r="M1113" s="14" t="s">
        <v>12072</v>
      </c>
      <c r="N1113" s="14" t="s">
        <v>3833</v>
      </c>
      <c r="O1113" s="14" t="s">
        <v>3486</v>
      </c>
      <c r="P1113" s="14" t="s">
        <v>12071</v>
      </c>
      <c r="Q1113" s="44" t="s">
        <v>8226</v>
      </c>
      <c r="R1113" s="44" t="s">
        <v>8205</v>
      </c>
      <c r="S1113" s="14">
        <v>50</v>
      </c>
      <c r="T1113" s="5">
        <v>1325</v>
      </c>
      <c r="U1113" s="5">
        <f t="shared" si="51"/>
        <v>66250</v>
      </c>
      <c r="V1113" s="47">
        <f t="shared" si="52"/>
        <v>74200</v>
      </c>
      <c r="W1113" s="48"/>
      <c r="X1113" s="49">
        <v>2017</v>
      </c>
      <c r="Y1113" s="50" t="s">
        <v>4944</v>
      </c>
      <c r="Z1113" s="51">
        <f t="shared" si="53"/>
        <v>184.02777777777777</v>
      </c>
      <c r="AA1113" s="16">
        <f t="shared" si="53"/>
        <v>206.11111111111111</v>
      </c>
    </row>
    <row r="1114" spans="2:27" ht="20.25" x14ac:dyDescent="0.3">
      <c r="B1114" s="43" t="s">
        <v>1175</v>
      </c>
      <c r="C1114" s="14" t="s">
        <v>4521</v>
      </c>
      <c r="D1114" s="14" t="s">
        <v>4188</v>
      </c>
      <c r="E1114" s="14" t="s">
        <v>4189</v>
      </c>
      <c r="F1114" s="14" t="s">
        <v>4190</v>
      </c>
      <c r="G1114" s="14" t="s">
        <v>6614</v>
      </c>
      <c r="H1114" s="44" t="s">
        <v>3466</v>
      </c>
      <c r="I1114" s="45">
        <v>0</v>
      </c>
      <c r="J1114" s="14">
        <v>150000000</v>
      </c>
      <c r="K1114" s="14" t="s">
        <v>3458</v>
      </c>
      <c r="L1114" s="46" t="s">
        <v>3471</v>
      </c>
      <c r="M1114" s="14" t="s">
        <v>12072</v>
      </c>
      <c r="N1114" s="14" t="s">
        <v>3833</v>
      </c>
      <c r="O1114" s="14" t="s">
        <v>3486</v>
      </c>
      <c r="P1114" s="14" t="s">
        <v>12071</v>
      </c>
      <c r="Q1114" s="44" t="s">
        <v>8226</v>
      </c>
      <c r="R1114" s="44" t="s">
        <v>8205</v>
      </c>
      <c r="S1114" s="14">
        <v>50</v>
      </c>
      <c r="T1114" s="5">
        <v>1325</v>
      </c>
      <c r="U1114" s="5">
        <f t="shared" si="51"/>
        <v>66250</v>
      </c>
      <c r="V1114" s="47">
        <f t="shared" si="52"/>
        <v>74200</v>
      </c>
      <c r="W1114" s="48"/>
      <c r="X1114" s="49">
        <v>2017</v>
      </c>
      <c r="Y1114" s="50" t="s">
        <v>4944</v>
      </c>
      <c r="Z1114" s="51">
        <f t="shared" si="53"/>
        <v>184.02777777777777</v>
      </c>
      <c r="AA1114" s="16">
        <f t="shared" si="53"/>
        <v>206.11111111111111</v>
      </c>
    </row>
    <row r="1115" spans="2:27" ht="20.25" x14ac:dyDescent="0.3">
      <c r="B1115" s="43" t="s">
        <v>1176</v>
      </c>
      <c r="C1115" s="14" t="s">
        <v>4521</v>
      </c>
      <c r="D1115" s="14" t="s">
        <v>4695</v>
      </c>
      <c r="E1115" s="14" t="s">
        <v>7718</v>
      </c>
      <c r="F1115" s="14" t="s">
        <v>7798</v>
      </c>
      <c r="G1115" s="14" t="s">
        <v>6615</v>
      </c>
      <c r="H1115" s="44" t="s">
        <v>3466</v>
      </c>
      <c r="I1115" s="45">
        <v>0</v>
      </c>
      <c r="J1115" s="14">
        <v>150000000</v>
      </c>
      <c r="K1115" s="14" t="s">
        <v>3458</v>
      </c>
      <c r="L1115" s="46" t="s">
        <v>3471</v>
      </c>
      <c r="M1115" s="14" t="s">
        <v>12072</v>
      </c>
      <c r="N1115" s="14" t="s">
        <v>3833</v>
      </c>
      <c r="O1115" s="14" t="s">
        <v>3486</v>
      </c>
      <c r="P1115" s="14" t="s">
        <v>12071</v>
      </c>
      <c r="Q1115" s="44" t="s">
        <v>8224</v>
      </c>
      <c r="R1115" s="44" t="s">
        <v>8203</v>
      </c>
      <c r="S1115" s="14">
        <v>20</v>
      </c>
      <c r="T1115" s="5">
        <v>9249</v>
      </c>
      <c r="U1115" s="5">
        <f t="shared" si="51"/>
        <v>184980</v>
      </c>
      <c r="V1115" s="47">
        <f t="shared" si="52"/>
        <v>207177.60000000001</v>
      </c>
      <c r="W1115" s="48"/>
      <c r="X1115" s="49">
        <v>2017</v>
      </c>
      <c r="Y1115" s="50" t="s">
        <v>4944</v>
      </c>
      <c r="Z1115" s="51">
        <f t="shared" si="53"/>
        <v>513.83333333333337</v>
      </c>
      <c r="AA1115" s="16">
        <f t="shared" si="53"/>
        <v>575.49333333333334</v>
      </c>
    </row>
    <row r="1116" spans="2:27" ht="20.25" x14ac:dyDescent="0.3">
      <c r="B1116" s="43" t="s">
        <v>1177</v>
      </c>
      <c r="C1116" s="14" t="s">
        <v>4521</v>
      </c>
      <c r="D1116" s="14" t="s">
        <v>4696</v>
      </c>
      <c r="E1116" s="14" t="s">
        <v>7718</v>
      </c>
      <c r="F1116" s="14" t="s">
        <v>7799</v>
      </c>
      <c r="G1116" s="14" t="s">
        <v>6616</v>
      </c>
      <c r="H1116" s="44" t="s">
        <v>3466</v>
      </c>
      <c r="I1116" s="45">
        <v>0</v>
      </c>
      <c r="J1116" s="14">
        <v>150000000</v>
      </c>
      <c r="K1116" s="14" t="s">
        <v>3458</v>
      </c>
      <c r="L1116" s="46" t="s">
        <v>3471</v>
      </c>
      <c r="M1116" s="14" t="s">
        <v>12072</v>
      </c>
      <c r="N1116" s="14" t="s">
        <v>3833</v>
      </c>
      <c r="O1116" s="14" t="s">
        <v>3486</v>
      </c>
      <c r="P1116" s="14" t="s">
        <v>12071</v>
      </c>
      <c r="Q1116" s="44" t="s">
        <v>8224</v>
      </c>
      <c r="R1116" s="44" t="s">
        <v>8203</v>
      </c>
      <c r="S1116" s="14">
        <v>20</v>
      </c>
      <c r="T1116" s="5">
        <v>3791</v>
      </c>
      <c r="U1116" s="5">
        <f t="shared" si="51"/>
        <v>75820</v>
      </c>
      <c r="V1116" s="47">
        <f t="shared" si="52"/>
        <v>84918.400000000009</v>
      </c>
      <c r="W1116" s="48"/>
      <c r="X1116" s="49">
        <v>2017</v>
      </c>
      <c r="Y1116" s="50" t="s">
        <v>4944</v>
      </c>
      <c r="Z1116" s="51">
        <f t="shared" si="53"/>
        <v>210.61111111111111</v>
      </c>
      <c r="AA1116" s="16">
        <f t="shared" si="53"/>
        <v>235.88444444444445</v>
      </c>
    </row>
    <row r="1117" spans="2:27" ht="20.25" x14ac:dyDescent="0.3">
      <c r="B1117" s="43" t="s">
        <v>1178</v>
      </c>
      <c r="C1117" s="14" t="s">
        <v>4521</v>
      </c>
      <c r="D1117" s="14" t="s">
        <v>4696</v>
      </c>
      <c r="E1117" s="14" t="s">
        <v>7718</v>
      </c>
      <c r="F1117" s="14" t="s">
        <v>7799</v>
      </c>
      <c r="G1117" s="14" t="s">
        <v>6617</v>
      </c>
      <c r="H1117" s="44" t="s">
        <v>3466</v>
      </c>
      <c r="I1117" s="45">
        <v>0</v>
      </c>
      <c r="J1117" s="14">
        <v>150000000</v>
      </c>
      <c r="K1117" s="14" t="s">
        <v>3458</v>
      </c>
      <c r="L1117" s="46" t="s">
        <v>3471</v>
      </c>
      <c r="M1117" s="14" t="s">
        <v>12072</v>
      </c>
      <c r="N1117" s="14" t="s">
        <v>3833</v>
      </c>
      <c r="O1117" s="14" t="s">
        <v>3486</v>
      </c>
      <c r="P1117" s="14" t="s">
        <v>12071</v>
      </c>
      <c r="Q1117" s="44" t="s">
        <v>8224</v>
      </c>
      <c r="R1117" s="44" t="s">
        <v>8203</v>
      </c>
      <c r="S1117" s="14">
        <v>20</v>
      </c>
      <c r="T1117" s="5">
        <v>3791</v>
      </c>
      <c r="U1117" s="5">
        <f t="shared" si="51"/>
        <v>75820</v>
      </c>
      <c r="V1117" s="47">
        <f t="shared" si="52"/>
        <v>84918.400000000009</v>
      </c>
      <c r="W1117" s="48"/>
      <c r="X1117" s="49">
        <v>2017</v>
      </c>
      <c r="Y1117" s="50" t="s">
        <v>4944</v>
      </c>
      <c r="Z1117" s="51">
        <f t="shared" si="53"/>
        <v>210.61111111111111</v>
      </c>
      <c r="AA1117" s="16">
        <f t="shared" si="53"/>
        <v>235.88444444444445</v>
      </c>
    </row>
    <row r="1118" spans="2:27" ht="20.25" x14ac:dyDescent="0.3">
      <c r="B1118" s="43" t="s">
        <v>1179</v>
      </c>
      <c r="C1118" s="14" t="s">
        <v>4521</v>
      </c>
      <c r="D1118" s="14" t="s">
        <v>4697</v>
      </c>
      <c r="E1118" s="14" t="s">
        <v>7398</v>
      </c>
      <c r="F1118" s="14" t="s">
        <v>7800</v>
      </c>
      <c r="G1118" s="14" t="s">
        <v>6618</v>
      </c>
      <c r="H1118" s="44" t="s">
        <v>3466</v>
      </c>
      <c r="I1118" s="45">
        <v>0</v>
      </c>
      <c r="J1118" s="14">
        <v>150000000</v>
      </c>
      <c r="K1118" s="14" t="s">
        <v>3458</v>
      </c>
      <c r="L1118" s="46" t="s">
        <v>3471</v>
      </c>
      <c r="M1118" s="14" t="s">
        <v>12072</v>
      </c>
      <c r="N1118" s="14" t="s">
        <v>3833</v>
      </c>
      <c r="O1118" s="14" t="s">
        <v>3486</v>
      </c>
      <c r="P1118" s="14" t="s">
        <v>12071</v>
      </c>
      <c r="Q1118" s="44" t="s">
        <v>8224</v>
      </c>
      <c r="R1118" s="44" t="s">
        <v>8203</v>
      </c>
      <c r="S1118" s="14">
        <v>10</v>
      </c>
      <c r="T1118" s="5">
        <v>19424</v>
      </c>
      <c r="U1118" s="5">
        <f t="shared" si="51"/>
        <v>194240</v>
      </c>
      <c r="V1118" s="47">
        <f t="shared" si="52"/>
        <v>217548.80000000002</v>
      </c>
      <c r="W1118" s="48"/>
      <c r="X1118" s="49">
        <v>2017</v>
      </c>
      <c r="Y1118" s="50" t="s">
        <v>4944</v>
      </c>
      <c r="Z1118" s="51">
        <f t="shared" si="53"/>
        <v>539.55555555555554</v>
      </c>
      <c r="AA1118" s="16">
        <f t="shared" si="53"/>
        <v>604.30222222222233</v>
      </c>
    </row>
    <row r="1119" spans="2:27" ht="20.25" x14ac:dyDescent="0.3">
      <c r="B1119" s="43" t="s">
        <v>1180</v>
      </c>
      <c r="C1119" s="14" t="s">
        <v>4521</v>
      </c>
      <c r="D1119" s="14" t="s">
        <v>4698</v>
      </c>
      <c r="E1119" s="14" t="s">
        <v>7613</v>
      </c>
      <c r="F1119" s="14" t="s">
        <v>7801</v>
      </c>
      <c r="G1119" s="14" t="s">
        <v>6619</v>
      </c>
      <c r="H1119" s="44" t="s">
        <v>3466</v>
      </c>
      <c r="I1119" s="45">
        <v>0</v>
      </c>
      <c r="J1119" s="14">
        <v>150000000</v>
      </c>
      <c r="K1119" s="14" t="s">
        <v>3458</v>
      </c>
      <c r="L1119" s="46" t="s">
        <v>3471</v>
      </c>
      <c r="M1119" s="14" t="s">
        <v>12072</v>
      </c>
      <c r="N1119" s="14" t="s">
        <v>3833</v>
      </c>
      <c r="O1119" s="14" t="s">
        <v>3486</v>
      </c>
      <c r="P1119" s="14" t="s">
        <v>12071</v>
      </c>
      <c r="Q1119" s="44" t="s">
        <v>8224</v>
      </c>
      <c r="R1119" s="44" t="s">
        <v>8203</v>
      </c>
      <c r="S1119" s="14">
        <v>20</v>
      </c>
      <c r="T1119" s="5">
        <v>2774</v>
      </c>
      <c r="U1119" s="5">
        <f t="shared" si="51"/>
        <v>55480</v>
      </c>
      <c r="V1119" s="47">
        <f t="shared" si="52"/>
        <v>62137.600000000006</v>
      </c>
      <c r="W1119" s="48"/>
      <c r="X1119" s="49">
        <v>2017</v>
      </c>
      <c r="Y1119" s="50" t="s">
        <v>4944</v>
      </c>
      <c r="Z1119" s="51">
        <f t="shared" si="53"/>
        <v>154.11111111111111</v>
      </c>
      <c r="AA1119" s="16">
        <f t="shared" si="53"/>
        <v>172.60444444444445</v>
      </c>
    </row>
    <row r="1120" spans="2:27" ht="20.25" x14ac:dyDescent="0.3">
      <c r="B1120" s="43" t="s">
        <v>1181</v>
      </c>
      <c r="C1120" s="14" t="s">
        <v>4521</v>
      </c>
      <c r="D1120" s="14" t="s">
        <v>4698</v>
      </c>
      <c r="E1120" s="14" t="s">
        <v>7613</v>
      </c>
      <c r="F1120" s="14" t="s">
        <v>7801</v>
      </c>
      <c r="G1120" s="14" t="s">
        <v>6620</v>
      </c>
      <c r="H1120" s="44" t="s">
        <v>3466</v>
      </c>
      <c r="I1120" s="45">
        <v>0</v>
      </c>
      <c r="J1120" s="14">
        <v>150000000</v>
      </c>
      <c r="K1120" s="14" t="s">
        <v>3458</v>
      </c>
      <c r="L1120" s="46" t="s">
        <v>3471</v>
      </c>
      <c r="M1120" s="14" t="s">
        <v>12072</v>
      </c>
      <c r="N1120" s="14" t="s">
        <v>3833</v>
      </c>
      <c r="O1120" s="14" t="s">
        <v>3486</v>
      </c>
      <c r="P1120" s="14" t="s">
        <v>12071</v>
      </c>
      <c r="Q1120" s="44" t="s">
        <v>8224</v>
      </c>
      <c r="R1120" s="44" t="s">
        <v>8203</v>
      </c>
      <c r="S1120" s="14">
        <v>20</v>
      </c>
      <c r="T1120" s="5">
        <v>2774</v>
      </c>
      <c r="U1120" s="5">
        <f t="shared" si="51"/>
        <v>55480</v>
      </c>
      <c r="V1120" s="47">
        <f t="shared" si="52"/>
        <v>62137.600000000006</v>
      </c>
      <c r="W1120" s="48"/>
      <c r="X1120" s="49">
        <v>2017</v>
      </c>
      <c r="Y1120" s="50" t="s">
        <v>4944</v>
      </c>
      <c r="Z1120" s="51">
        <f t="shared" si="53"/>
        <v>154.11111111111111</v>
      </c>
      <c r="AA1120" s="16">
        <f t="shared" si="53"/>
        <v>172.60444444444445</v>
      </c>
    </row>
    <row r="1121" spans="2:27" ht="20.25" x14ac:dyDescent="0.3">
      <c r="B1121" s="43" t="s">
        <v>1182</v>
      </c>
      <c r="C1121" s="14" t="s">
        <v>4521</v>
      </c>
      <c r="D1121" s="14" t="s">
        <v>4698</v>
      </c>
      <c r="E1121" s="14" t="s">
        <v>7613</v>
      </c>
      <c r="F1121" s="14" t="s">
        <v>7801</v>
      </c>
      <c r="G1121" s="14" t="s">
        <v>6621</v>
      </c>
      <c r="H1121" s="44" t="s">
        <v>3466</v>
      </c>
      <c r="I1121" s="45">
        <v>0</v>
      </c>
      <c r="J1121" s="14">
        <v>150000000</v>
      </c>
      <c r="K1121" s="14" t="s">
        <v>3458</v>
      </c>
      <c r="L1121" s="46" t="s">
        <v>3471</v>
      </c>
      <c r="M1121" s="14" t="s">
        <v>12072</v>
      </c>
      <c r="N1121" s="14" t="s">
        <v>3833</v>
      </c>
      <c r="O1121" s="14" t="s">
        <v>3486</v>
      </c>
      <c r="P1121" s="14" t="s">
        <v>12071</v>
      </c>
      <c r="Q1121" s="44" t="s">
        <v>8224</v>
      </c>
      <c r="R1121" s="44" t="s">
        <v>8203</v>
      </c>
      <c r="S1121" s="14">
        <v>20</v>
      </c>
      <c r="T1121" s="5">
        <v>2774</v>
      </c>
      <c r="U1121" s="5">
        <f t="shared" si="51"/>
        <v>55480</v>
      </c>
      <c r="V1121" s="47">
        <f t="shared" si="52"/>
        <v>62137.600000000006</v>
      </c>
      <c r="W1121" s="48"/>
      <c r="X1121" s="49">
        <v>2017</v>
      </c>
      <c r="Y1121" s="50" t="s">
        <v>4944</v>
      </c>
      <c r="Z1121" s="51">
        <f t="shared" si="53"/>
        <v>154.11111111111111</v>
      </c>
      <c r="AA1121" s="16">
        <f t="shared" si="53"/>
        <v>172.60444444444445</v>
      </c>
    </row>
    <row r="1122" spans="2:27" ht="20.25" x14ac:dyDescent="0.3">
      <c r="B1122" s="43" t="s">
        <v>1183</v>
      </c>
      <c r="C1122" s="14" t="s">
        <v>4521</v>
      </c>
      <c r="D1122" s="14" t="s">
        <v>4698</v>
      </c>
      <c r="E1122" s="14" t="s">
        <v>7613</v>
      </c>
      <c r="F1122" s="14" t="s">
        <v>7801</v>
      </c>
      <c r="G1122" s="14" t="s">
        <v>6622</v>
      </c>
      <c r="H1122" s="44" t="s">
        <v>3466</v>
      </c>
      <c r="I1122" s="45">
        <v>0</v>
      </c>
      <c r="J1122" s="14">
        <v>150000000</v>
      </c>
      <c r="K1122" s="14" t="s">
        <v>3458</v>
      </c>
      <c r="L1122" s="46" t="s">
        <v>3471</v>
      </c>
      <c r="M1122" s="14" t="s">
        <v>12072</v>
      </c>
      <c r="N1122" s="14" t="s">
        <v>3833</v>
      </c>
      <c r="O1122" s="14" t="s">
        <v>3486</v>
      </c>
      <c r="P1122" s="14" t="s">
        <v>12071</v>
      </c>
      <c r="Q1122" s="44" t="s">
        <v>8224</v>
      </c>
      <c r="R1122" s="44" t="s">
        <v>8203</v>
      </c>
      <c r="S1122" s="14">
        <v>20</v>
      </c>
      <c r="T1122" s="5">
        <v>2774</v>
      </c>
      <c r="U1122" s="5">
        <f t="shared" si="51"/>
        <v>55480</v>
      </c>
      <c r="V1122" s="47">
        <f t="shared" si="52"/>
        <v>62137.600000000006</v>
      </c>
      <c r="W1122" s="48"/>
      <c r="X1122" s="49">
        <v>2017</v>
      </c>
      <c r="Y1122" s="50" t="s">
        <v>4944</v>
      </c>
      <c r="Z1122" s="51">
        <f t="shared" si="53"/>
        <v>154.11111111111111</v>
      </c>
      <c r="AA1122" s="16">
        <f t="shared" si="53"/>
        <v>172.60444444444445</v>
      </c>
    </row>
    <row r="1123" spans="2:27" ht="20.25" x14ac:dyDescent="0.3">
      <c r="B1123" s="43" t="s">
        <v>1184</v>
      </c>
      <c r="C1123" s="14" t="s">
        <v>4521</v>
      </c>
      <c r="D1123" s="14" t="s">
        <v>4699</v>
      </c>
      <c r="E1123" s="14" t="s">
        <v>7715</v>
      </c>
      <c r="F1123" s="14" t="s">
        <v>7802</v>
      </c>
      <c r="G1123" s="14" t="s">
        <v>6623</v>
      </c>
      <c r="H1123" s="44" t="s">
        <v>3466</v>
      </c>
      <c r="I1123" s="45">
        <v>0</v>
      </c>
      <c r="J1123" s="14">
        <v>150000000</v>
      </c>
      <c r="K1123" s="14" t="s">
        <v>3458</v>
      </c>
      <c r="L1123" s="46" t="s">
        <v>3471</v>
      </c>
      <c r="M1123" s="14" t="s">
        <v>12072</v>
      </c>
      <c r="N1123" s="14" t="s">
        <v>3833</v>
      </c>
      <c r="O1123" s="14" t="s">
        <v>3486</v>
      </c>
      <c r="P1123" s="14" t="s">
        <v>12071</v>
      </c>
      <c r="Q1123" s="44" t="s">
        <v>8224</v>
      </c>
      <c r="R1123" s="44" t="s">
        <v>8203</v>
      </c>
      <c r="S1123" s="14">
        <v>250</v>
      </c>
      <c r="T1123" s="5">
        <v>2404</v>
      </c>
      <c r="U1123" s="5">
        <f t="shared" si="51"/>
        <v>601000</v>
      </c>
      <c r="V1123" s="47">
        <f t="shared" si="52"/>
        <v>673120.00000000012</v>
      </c>
      <c r="W1123" s="48"/>
      <c r="X1123" s="49">
        <v>2017</v>
      </c>
      <c r="Y1123" s="50" t="s">
        <v>4944</v>
      </c>
      <c r="Z1123" s="51">
        <f t="shared" si="53"/>
        <v>1669.4444444444443</v>
      </c>
      <c r="AA1123" s="16">
        <f t="shared" si="53"/>
        <v>1869.7777777777781</v>
      </c>
    </row>
    <row r="1124" spans="2:27" ht="20.25" x14ac:dyDescent="0.3">
      <c r="B1124" s="43" t="s">
        <v>1185</v>
      </c>
      <c r="C1124" s="14" t="s">
        <v>4521</v>
      </c>
      <c r="D1124" s="14" t="s">
        <v>4700</v>
      </c>
      <c r="E1124" s="14" t="s">
        <v>7715</v>
      </c>
      <c r="F1124" s="14" t="s">
        <v>7803</v>
      </c>
      <c r="G1124" s="14" t="s">
        <v>6624</v>
      </c>
      <c r="H1124" s="44" t="s">
        <v>3466</v>
      </c>
      <c r="I1124" s="45">
        <v>0</v>
      </c>
      <c r="J1124" s="14">
        <v>150000000</v>
      </c>
      <c r="K1124" s="14" t="s">
        <v>3458</v>
      </c>
      <c r="L1124" s="46" t="s">
        <v>3471</v>
      </c>
      <c r="M1124" s="14" t="s">
        <v>12072</v>
      </c>
      <c r="N1124" s="14" t="s">
        <v>3833</v>
      </c>
      <c r="O1124" s="14" t="s">
        <v>3486</v>
      </c>
      <c r="P1124" s="14" t="s">
        <v>12071</v>
      </c>
      <c r="Q1124" s="44" t="s">
        <v>8224</v>
      </c>
      <c r="R1124" s="44" t="s">
        <v>8203</v>
      </c>
      <c r="S1124" s="14">
        <v>250</v>
      </c>
      <c r="T1124" s="5">
        <v>2034</v>
      </c>
      <c r="U1124" s="5">
        <f t="shared" si="51"/>
        <v>508500</v>
      </c>
      <c r="V1124" s="47">
        <f t="shared" si="52"/>
        <v>569520</v>
      </c>
      <c r="W1124" s="48"/>
      <c r="X1124" s="49">
        <v>2017</v>
      </c>
      <c r="Y1124" s="50" t="s">
        <v>4944</v>
      </c>
      <c r="Z1124" s="51">
        <f t="shared" si="53"/>
        <v>1412.5</v>
      </c>
      <c r="AA1124" s="16">
        <f t="shared" si="53"/>
        <v>1582</v>
      </c>
    </row>
    <row r="1125" spans="2:27" ht="20.25" x14ac:dyDescent="0.3">
      <c r="B1125" s="43" t="s">
        <v>1186</v>
      </c>
      <c r="C1125" s="14" t="s">
        <v>4521</v>
      </c>
      <c r="D1125" s="14" t="s">
        <v>12221</v>
      </c>
      <c r="E1125" s="14" t="s">
        <v>4127</v>
      </c>
      <c r="F1125" s="14" t="s">
        <v>9410</v>
      </c>
      <c r="G1125" s="14" t="s">
        <v>6625</v>
      </c>
      <c r="H1125" s="44" t="s">
        <v>3466</v>
      </c>
      <c r="I1125" s="45">
        <v>0</v>
      </c>
      <c r="J1125" s="14">
        <v>150000000</v>
      </c>
      <c r="K1125" s="14" t="s">
        <v>3458</v>
      </c>
      <c r="L1125" s="46" t="s">
        <v>3471</v>
      </c>
      <c r="M1125" s="14" t="s">
        <v>12072</v>
      </c>
      <c r="N1125" s="14" t="s">
        <v>3833</v>
      </c>
      <c r="O1125" s="14" t="s">
        <v>3486</v>
      </c>
      <c r="P1125" s="14" t="s">
        <v>12071</v>
      </c>
      <c r="Q1125" s="44" t="s">
        <v>8224</v>
      </c>
      <c r="R1125" s="44" t="s">
        <v>8203</v>
      </c>
      <c r="S1125" s="14">
        <v>64</v>
      </c>
      <c r="T1125" s="5">
        <v>914</v>
      </c>
      <c r="U1125" s="5">
        <f t="shared" si="51"/>
        <v>58496</v>
      </c>
      <c r="V1125" s="47">
        <f t="shared" si="52"/>
        <v>65515.520000000004</v>
      </c>
      <c r="W1125" s="48"/>
      <c r="X1125" s="49">
        <v>2017</v>
      </c>
      <c r="Y1125" s="50" t="s">
        <v>4944</v>
      </c>
      <c r="Z1125" s="51">
        <f t="shared" si="53"/>
        <v>162.48888888888888</v>
      </c>
      <c r="AA1125" s="16">
        <f t="shared" si="53"/>
        <v>181.98755555555556</v>
      </c>
    </row>
    <row r="1126" spans="2:27" ht="20.25" x14ac:dyDescent="0.3">
      <c r="B1126" s="43" t="s">
        <v>1187</v>
      </c>
      <c r="C1126" s="14" t="s">
        <v>4521</v>
      </c>
      <c r="D1126" s="14" t="s">
        <v>5521</v>
      </c>
      <c r="E1126" s="14" t="s">
        <v>4124</v>
      </c>
      <c r="F1126" s="14" t="s">
        <v>5522</v>
      </c>
      <c r="G1126" s="14" t="s">
        <v>6626</v>
      </c>
      <c r="H1126" s="44" t="s">
        <v>3466</v>
      </c>
      <c r="I1126" s="45">
        <v>0</v>
      </c>
      <c r="J1126" s="14">
        <v>150000000</v>
      </c>
      <c r="K1126" s="14" t="s">
        <v>3458</v>
      </c>
      <c r="L1126" s="46" t="s">
        <v>3471</v>
      </c>
      <c r="M1126" s="14" t="s">
        <v>12072</v>
      </c>
      <c r="N1126" s="14" t="s">
        <v>3833</v>
      </c>
      <c r="O1126" s="14" t="s">
        <v>3486</v>
      </c>
      <c r="P1126" s="14" t="s">
        <v>12071</v>
      </c>
      <c r="Q1126" s="44" t="s">
        <v>8229</v>
      </c>
      <c r="R1126" s="44" t="s">
        <v>3676</v>
      </c>
      <c r="S1126" s="14">
        <v>60</v>
      </c>
      <c r="T1126" s="5">
        <v>6512</v>
      </c>
      <c r="U1126" s="5">
        <f t="shared" si="51"/>
        <v>390720</v>
      </c>
      <c r="V1126" s="47">
        <f t="shared" si="52"/>
        <v>437606.40000000002</v>
      </c>
      <c r="W1126" s="48"/>
      <c r="X1126" s="49">
        <v>2017</v>
      </c>
      <c r="Y1126" s="50" t="s">
        <v>4944</v>
      </c>
      <c r="Z1126" s="51">
        <f t="shared" si="53"/>
        <v>1085.3333333333333</v>
      </c>
      <c r="AA1126" s="16">
        <f t="shared" si="53"/>
        <v>1215.5733333333335</v>
      </c>
    </row>
    <row r="1127" spans="2:27" ht="20.25" x14ac:dyDescent="0.3">
      <c r="B1127" s="43" t="s">
        <v>1188</v>
      </c>
      <c r="C1127" s="14" t="s">
        <v>4521</v>
      </c>
      <c r="D1127" s="14" t="s">
        <v>4701</v>
      </c>
      <c r="E1127" s="14" t="s">
        <v>4192</v>
      </c>
      <c r="F1127" s="14" t="s">
        <v>7804</v>
      </c>
      <c r="G1127" s="14" t="s">
        <v>6627</v>
      </c>
      <c r="H1127" s="44" t="s">
        <v>3466</v>
      </c>
      <c r="I1127" s="45">
        <v>0</v>
      </c>
      <c r="J1127" s="14">
        <v>150000000</v>
      </c>
      <c r="K1127" s="14" t="s">
        <v>3458</v>
      </c>
      <c r="L1127" s="46" t="s">
        <v>3471</v>
      </c>
      <c r="M1127" s="14" t="s">
        <v>12072</v>
      </c>
      <c r="N1127" s="14" t="s">
        <v>3833</v>
      </c>
      <c r="O1127" s="14" t="s">
        <v>3486</v>
      </c>
      <c r="P1127" s="14" t="s">
        <v>12071</v>
      </c>
      <c r="Q1127" s="44" t="s">
        <v>8227</v>
      </c>
      <c r="R1127" s="44" t="s">
        <v>8206</v>
      </c>
      <c r="S1127" s="14">
        <v>84</v>
      </c>
      <c r="T1127" s="5">
        <v>6512</v>
      </c>
      <c r="U1127" s="5">
        <f t="shared" si="51"/>
        <v>547008</v>
      </c>
      <c r="V1127" s="47">
        <f t="shared" si="52"/>
        <v>612648.96000000008</v>
      </c>
      <c r="W1127" s="48"/>
      <c r="X1127" s="49">
        <v>2017</v>
      </c>
      <c r="Y1127" s="50" t="s">
        <v>4944</v>
      </c>
      <c r="Z1127" s="51">
        <f t="shared" si="53"/>
        <v>1519.4666666666667</v>
      </c>
      <c r="AA1127" s="16">
        <f t="shared" si="53"/>
        <v>1701.8026666666669</v>
      </c>
    </row>
    <row r="1128" spans="2:27" ht="20.25" x14ac:dyDescent="0.3">
      <c r="B1128" s="43" t="s">
        <v>1189</v>
      </c>
      <c r="C1128" s="14" t="s">
        <v>4521</v>
      </c>
      <c r="D1128" s="14" t="s">
        <v>4701</v>
      </c>
      <c r="E1128" s="14" t="s">
        <v>4192</v>
      </c>
      <c r="F1128" s="14" t="s">
        <v>7804</v>
      </c>
      <c r="G1128" s="14" t="s">
        <v>6628</v>
      </c>
      <c r="H1128" s="44" t="s">
        <v>3466</v>
      </c>
      <c r="I1128" s="45">
        <v>0</v>
      </c>
      <c r="J1128" s="14">
        <v>150000000</v>
      </c>
      <c r="K1128" s="14" t="s">
        <v>3458</v>
      </c>
      <c r="L1128" s="46" t="s">
        <v>3471</v>
      </c>
      <c r="M1128" s="14" t="s">
        <v>12072</v>
      </c>
      <c r="N1128" s="14" t="s">
        <v>3833</v>
      </c>
      <c r="O1128" s="14" t="s">
        <v>3489</v>
      </c>
      <c r="P1128" s="14" t="s">
        <v>12071</v>
      </c>
      <c r="Q1128" s="44" t="s">
        <v>8227</v>
      </c>
      <c r="R1128" s="44" t="s">
        <v>8206</v>
      </c>
      <c r="S1128" s="14">
        <v>36</v>
      </c>
      <c r="T1128" s="5">
        <v>6512</v>
      </c>
      <c r="U1128" s="5">
        <f t="shared" si="51"/>
        <v>234432</v>
      </c>
      <c r="V1128" s="47">
        <f t="shared" si="52"/>
        <v>262563.84000000003</v>
      </c>
      <c r="W1128" s="48"/>
      <c r="X1128" s="49">
        <v>2017</v>
      </c>
      <c r="Y1128" s="50" t="s">
        <v>4944</v>
      </c>
      <c r="Z1128" s="51">
        <f t="shared" si="53"/>
        <v>651.20000000000005</v>
      </c>
      <c r="AA1128" s="16">
        <f t="shared" si="53"/>
        <v>729.34400000000005</v>
      </c>
    </row>
    <row r="1129" spans="2:27" ht="20.25" x14ac:dyDescent="0.3">
      <c r="B1129" s="43" t="s">
        <v>1190</v>
      </c>
      <c r="C1129" s="14" t="s">
        <v>4521</v>
      </c>
      <c r="D1129" s="14" t="s">
        <v>4702</v>
      </c>
      <c r="E1129" s="14" t="s">
        <v>4703</v>
      </c>
      <c r="F1129" s="14" t="s">
        <v>7805</v>
      </c>
      <c r="G1129" s="14" t="s">
        <v>6629</v>
      </c>
      <c r="H1129" s="44" t="s">
        <v>3466</v>
      </c>
      <c r="I1129" s="45">
        <v>100</v>
      </c>
      <c r="J1129" s="14">
        <v>150000000</v>
      </c>
      <c r="K1129" s="14" t="s">
        <v>3458</v>
      </c>
      <c r="L1129" s="46" t="s">
        <v>12129</v>
      </c>
      <c r="M1129" s="14" t="s">
        <v>12072</v>
      </c>
      <c r="N1129" s="14" t="s">
        <v>3833</v>
      </c>
      <c r="O1129" s="14" t="s">
        <v>4704</v>
      </c>
      <c r="P1129" s="14" t="s">
        <v>12071</v>
      </c>
      <c r="Q1129" s="44" t="s">
        <v>8239</v>
      </c>
      <c r="R1129" s="44" t="s">
        <v>8216</v>
      </c>
      <c r="S1129" s="14">
        <v>76749.637000000002</v>
      </c>
      <c r="T1129" s="5">
        <v>16.63</v>
      </c>
      <c r="U1129" s="5">
        <f>S1129*T1129*1000</f>
        <v>1276346463.3099999</v>
      </c>
      <c r="V1129" s="47">
        <f t="shared" si="52"/>
        <v>1429508038.9072001</v>
      </c>
      <c r="W1129" s="48"/>
      <c r="X1129" s="49">
        <v>2017</v>
      </c>
      <c r="Y1129" s="50" t="s">
        <v>4944</v>
      </c>
      <c r="Z1129" s="51">
        <f t="shared" si="53"/>
        <v>3545406.8425277774</v>
      </c>
      <c r="AA1129" s="16">
        <f t="shared" si="53"/>
        <v>3970855.6636311114</v>
      </c>
    </row>
    <row r="1130" spans="2:27" ht="20.25" x14ac:dyDescent="0.3">
      <c r="B1130" s="43" t="s">
        <v>1191</v>
      </c>
      <c r="C1130" s="14" t="s">
        <v>4521</v>
      </c>
      <c r="D1130" s="14" t="s">
        <v>3564</v>
      </c>
      <c r="E1130" s="14" t="s">
        <v>7398</v>
      </c>
      <c r="F1130" s="14" t="s">
        <v>7399</v>
      </c>
      <c r="G1130" s="14" t="s">
        <v>6630</v>
      </c>
      <c r="H1130" s="44" t="s">
        <v>3466</v>
      </c>
      <c r="I1130" s="45">
        <v>0</v>
      </c>
      <c r="J1130" s="14">
        <v>150000000</v>
      </c>
      <c r="K1130" s="14" t="s">
        <v>3458</v>
      </c>
      <c r="L1130" s="46" t="s">
        <v>3471</v>
      </c>
      <c r="M1130" s="14" t="s">
        <v>12072</v>
      </c>
      <c r="N1130" s="14" t="s">
        <v>3833</v>
      </c>
      <c r="O1130" s="14" t="s">
        <v>3486</v>
      </c>
      <c r="P1130" s="14" t="s">
        <v>12071</v>
      </c>
      <c r="Q1130" s="44" t="s">
        <v>8224</v>
      </c>
      <c r="R1130" s="44" t="s">
        <v>8203</v>
      </c>
      <c r="S1130" s="14">
        <v>1</v>
      </c>
      <c r="T1130" s="5">
        <v>1500000</v>
      </c>
      <c r="U1130" s="5">
        <f t="shared" si="51"/>
        <v>1500000</v>
      </c>
      <c r="V1130" s="47">
        <f t="shared" si="52"/>
        <v>1680000.0000000002</v>
      </c>
      <c r="W1130" s="48"/>
      <c r="X1130" s="49">
        <v>2017</v>
      </c>
      <c r="Y1130" s="50" t="s">
        <v>4944</v>
      </c>
      <c r="Z1130" s="51">
        <f t="shared" si="53"/>
        <v>4166.666666666667</v>
      </c>
      <c r="AA1130" s="16">
        <f t="shared" si="53"/>
        <v>4666.666666666667</v>
      </c>
    </row>
    <row r="1131" spans="2:27" ht="20.25" x14ac:dyDescent="0.3">
      <c r="B1131" s="43" t="s">
        <v>1192</v>
      </c>
      <c r="C1131" s="14" t="s">
        <v>4521</v>
      </c>
      <c r="D1131" s="14" t="s">
        <v>4705</v>
      </c>
      <c r="E1131" s="14" t="s">
        <v>7398</v>
      </c>
      <c r="F1131" s="14" t="s">
        <v>7806</v>
      </c>
      <c r="G1131" s="14" t="s">
        <v>6631</v>
      </c>
      <c r="H1131" s="44" t="s">
        <v>3466</v>
      </c>
      <c r="I1131" s="45">
        <v>0</v>
      </c>
      <c r="J1131" s="14">
        <v>150000000</v>
      </c>
      <c r="K1131" s="14" t="s">
        <v>3458</v>
      </c>
      <c r="L1131" s="46" t="s">
        <v>3471</v>
      </c>
      <c r="M1131" s="14" t="s">
        <v>12072</v>
      </c>
      <c r="N1131" s="14" t="s">
        <v>3833</v>
      </c>
      <c r="O1131" s="14" t="s">
        <v>3486</v>
      </c>
      <c r="P1131" s="14" t="s">
        <v>12071</v>
      </c>
      <c r="Q1131" s="44" t="s">
        <v>8234</v>
      </c>
      <c r="R1131" s="44" t="s">
        <v>8211</v>
      </c>
      <c r="S1131" s="14">
        <v>1</v>
      </c>
      <c r="T1131" s="5">
        <v>1300000</v>
      </c>
      <c r="U1131" s="5">
        <f t="shared" si="51"/>
        <v>1300000</v>
      </c>
      <c r="V1131" s="47">
        <f t="shared" si="52"/>
        <v>1456000.0000000002</v>
      </c>
      <c r="W1131" s="48"/>
      <c r="X1131" s="49">
        <v>2017</v>
      </c>
      <c r="Y1131" s="50" t="s">
        <v>4944</v>
      </c>
      <c r="Z1131" s="51">
        <f t="shared" si="53"/>
        <v>3611.1111111111113</v>
      </c>
      <c r="AA1131" s="16">
        <f t="shared" si="53"/>
        <v>4044.4444444444453</v>
      </c>
    </row>
    <row r="1132" spans="2:27" ht="20.25" x14ac:dyDescent="0.3">
      <c r="B1132" s="43" t="s">
        <v>1193</v>
      </c>
      <c r="C1132" s="14" t="s">
        <v>4521</v>
      </c>
      <c r="D1132" s="14" t="s">
        <v>4705</v>
      </c>
      <c r="E1132" s="14" t="s">
        <v>7398</v>
      </c>
      <c r="F1132" s="14" t="s">
        <v>7806</v>
      </c>
      <c r="G1132" s="14" t="s">
        <v>6632</v>
      </c>
      <c r="H1132" s="44" t="s">
        <v>3466</v>
      </c>
      <c r="I1132" s="45">
        <v>0</v>
      </c>
      <c r="J1132" s="14">
        <v>150000000</v>
      </c>
      <c r="K1132" s="14" t="s">
        <v>3458</v>
      </c>
      <c r="L1132" s="46" t="s">
        <v>3471</v>
      </c>
      <c r="M1132" s="14" t="s">
        <v>12072</v>
      </c>
      <c r="N1132" s="14" t="s">
        <v>3833</v>
      </c>
      <c r="O1132" s="14" t="s">
        <v>3486</v>
      </c>
      <c r="P1132" s="14" t="s">
        <v>12071</v>
      </c>
      <c r="Q1132" s="44" t="s">
        <v>8234</v>
      </c>
      <c r="R1132" s="44" t="s">
        <v>8211</v>
      </c>
      <c r="S1132" s="14">
        <v>1</v>
      </c>
      <c r="T1132" s="5">
        <v>1950000</v>
      </c>
      <c r="U1132" s="5">
        <f t="shared" si="51"/>
        <v>1950000</v>
      </c>
      <c r="V1132" s="47">
        <f t="shared" si="52"/>
        <v>2184000</v>
      </c>
      <c r="W1132" s="48"/>
      <c r="X1132" s="49">
        <v>2017</v>
      </c>
      <c r="Y1132" s="50" t="s">
        <v>4944</v>
      </c>
      <c r="Z1132" s="51">
        <f t="shared" si="53"/>
        <v>5416.666666666667</v>
      </c>
      <c r="AA1132" s="16">
        <f t="shared" si="53"/>
        <v>6066.666666666667</v>
      </c>
    </row>
    <row r="1133" spans="2:27" ht="20.25" x14ac:dyDescent="0.3">
      <c r="B1133" s="43" t="s">
        <v>1194</v>
      </c>
      <c r="C1133" s="14" t="s">
        <v>4521</v>
      </c>
      <c r="D1133" s="14" t="s">
        <v>4705</v>
      </c>
      <c r="E1133" s="14" t="s">
        <v>7398</v>
      </c>
      <c r="F1133" s="14" t="s">
        <v>7806</v>
      </c>
      <c r="G1133" s="14" t="s">
        <v>6633</v>
      </c>
      <c r="H1133" s="44" t="s">
        <v>3466</v>
      </c>
      <c r="I1133" s="45">
        <v>0</v>
      </c>
      <c r="J1133" s="14">
        <v>150000000</v>
      </c>
      <c r="K1133" s="14" t="s">
        <v>3458</v>
      </c>
      <c r="L1133" s="46" t="s">
        <v>3471</v>
      </c>
      <c r="M1133" s="14" t="s">
        <v>12072</v>
      </c>
      <c r="N1133" s="14" t="s">
        <v>3833</v>
      </c>
      <c r="O1133" s="14" t="s">
        <v>3486</v>
      </c>
      <c r="P1133" s="14" t="s">
        <v>12071</v>
      </c>
      <c r="Q1133" s="44" t="s">
        <v>8234</v>
      </c>
      <c r="R1133" s="44" t="s">
        <v>8211</v>
      </c>
      <c r="S1133" s="14">
        <v>1</v>
      </c>
      <c r="T1133" s="5">
        <v>1200000</v>
      </c>
      <c r="U1133" s="5">
        <f t="shared" si="51"/>
        <v>1200000</v>
      </c>
      <c r="V1133" s="47">
        <f t="shared" si="52"/>
        <v>1344000.0000000002</v>
      </c>
      <c r="W1133" s="48"/>
      <c r="X1133" s="49">
        <v>2017</v>
      </c>
      <c r="Y1133" s="50" t="s">
        <v>4944</v>
      </c>
      <c r="Z1133" s="51">
        <f t="shared" si="53"/>
        <v>3333.3333333333335</v>
      </c>
      <c r="AA1133" s="16">
        <f t="shared" si="53"/>
        <v>3733.3333333333339</v>
      </c>
    </row>
    <row r="1134" spans="2:27" ht="20.25" x14ac:dyDescent="0.3">
      <c r="B1134" s="43" t="s">
        <v>1195</v>
      </c>
      <c r="C1134" s="14" t="s">
        <v>4521</v>
      </c>
      <c r="D1134" s="14" t="s">
        <v>4705</v>
      </c>
      <c r="E1134" s="14" t="s">
        <v>7398</v>
      </c>
      <c r="F1134" s="14" t="s">
        <v>7806</v>
      </c>
      <c r="G1134" s="14" t="s">
        <v>6634</v>
      </c>
      <c r="H1134" s="44" t="s">
        <v>3466</v>
      </c>
      <c r="I1134" s="45">
        <v>0</v>
      </c>
      <c r="J1134" s="14">
        <v>150000000</v>
      </c>
      <c r="K1134" s="14" t="s">
        <v>3458</v>
      </c>
      <c r="L1134" s="46" t="s">
        <v>3471</v>
      </c>
      <c r="M1134" s="14" t="s">
        <v>12072</v>
      </c>
      <c r="N1134" s="14" t="s">
        <v>3833</v>
      </c>
      <c r="O1134" s="14" t="s">
        <v>3486</v>
      </c>
      <c r="P1134" s="14" t="s">
        <v>12071</v>
      </c>
      <c r="Q1134" s="44" t="s">
        <v>8234</v>
      </c>
      <c r="R1134" s="44" t="s">
        <v>8211</v>
      </c>
      <c r="S1134" s="14">
        <v>1</v>
      </c>
      <c r="T1134" s="5">
        <v>1090000</v>
      </c>
      <c r="U1134" s="5">
        <f t="shared" si="51"/>
        <v>1090000</v>
      </c>
      <c r="V1134" s="47">
        <f t="shared" si="52"/>
        <v>1220800</v>
      </c>
      <c r="W1134" s="48"/>
      <c r="X1134" s="49">
        <v>2017</v>
      </c>
      <c r="Y1134" s="50" t="s">
        <v>4944</v>
      </c>
      <c r="Z1134" s="51">
        <f t="shared" si="53"/>
        <v>3027.7777777777778</v>
      </c>
      <c r="AA1134" s="16">
        <f t="shared" si="53"/>
        <v>3391.1111111111113</v>
      </c>
    </row>
    <row r="1135" spans="2:27" ht="20.25" x14ac:dyDescent="0.3">
      <c r="B1135" s="43" t="s">
        <v>1196</v>
      </c>
      <c r="C1135" s="14" t="s">
        <v>4521</v>
      </c>
      <c r="D1135" s="14" t="s">
        <v>4705</v>
      </c>
      <c r="E1135" s="14" t="s">
        <v>7398</v>
      </c>
      <c r="F1135" s="14" t="s">
        <v>7806</v>
      </c>
      <c r="G1135" s="14" t="s">
        <v>6635</v>
      </c>
      <c r="H1135" s="44" t="s">
        <v>3466</v>
      </c>
      <c r="I1135" s="45">
        <v>0</v>
      </c>
      <c r="J1135" s="14">
        <v>150000000</v>
      </c>
      <c r="K1135" s="14" t="s">
        <v>3458</v>
      </c>
      <c r="L1135" s="46" t="s">
        <v>3471</v>
      </c>
      <c r="M1135" s="14" t="s">
        <v>12072</v>
      </c>
      <c r="N1135" s="14" t="s">
        <v>3833</v>
      </c>
      <c r="O1135" s="14" t="s">
        <v>3486</v>
      </c>
      <c r="P1135" s="14" t="s">
        <v>12071</v>
      </c>
      <c r="Q1135" s="44" t="s">
        <v>8234</v>
      </c>
      <c r="R1135" s="44" t="s">
        <v>8211</v>
      </c>
      <c r="S1135" s="14">
        <v>1</v>
      </c>
      <c r="T1135" s="5">
        <v>1000100</v>
      </c>
      <c r="U1135" s="5">
        <f t="shared" si="51"/>
        <v>1000100</v>
      </c>
      <c r="V1135" s="47">
        <f t="shared" si="52"/>
        <v>1120112</v>
      </c>
      <c r="W1135" s="48"/>
      <c r="X1135" s="49">
        <v>2017</v>
      </c>
      <c r="Y1135" s="50" t="s">
        <v>4944</v>
      </c>
      <c r="Z1135" s="51">
        <f t="shared" si="53"/>
        <v>2778.0555555555557</v>
      </c>
      <c r="AA1135" s="16">
        <f t="shared" si="53"/>
        <v>3111.4222222222224</v>
      </c>
    </row>
    <row r="1136" spans="2:27" ht="20.25" x14ac:dyDescent="0.3">
      <c r="B1136" s="43" t="s">
        <v>1197</v>
      </c>
      <c r="C1136" s="14" t="s">
        <v>4521</v>
      </c>
      <c r="D1136" s="14" t="s">
        <v>4706</v>
      </c>
      <c r="E1136" s="14" t="s">
        <v>7807</v>
      </c>
      <c r="F1136" s="14" t="s">
        <v>7808</v>
      </c>
      <c r="G1136" s="14" t="s">
        <v>6636</v>
      </c>
      <c r="H1136" s="44" t="s">
        <v>3466</v>
      </c>
      <c r="I1136" s="45">
        <v>0</v>
      </c>
      <c r="J1136" s="14">
        <v>150000000</v>
      </c>
      <c r="K1136" s="14" t="s">
        <v>3458</v>
      </c>
      <c r="L1136" s="46" t="s">
        <v>3471</v>
      </c>
      <c r="M1136" s="14" t="s">
        <v>12072</v>
      </c>
      <c r="N1136" s="14" t="s">
        <v>3833</v>
      </c>
      <c r="O1136" s="14" t="s">
        <v>3486</v>
      </c>
      <c r="P1136" s="14" t="s">
        <v>12071</v>
      </c>
      <c r="Q1136" s="44" t="s">
        <v>8224</v>
      </c>
      <c r="R1136" s="44" t="s">
        <v>8203</v>
      </c>
      <c r="S1136" s="14">
        <v>1</v>
      </c>
      <c r="T1136" s="5">
        <v>1020000</v>
      </c>
      <c r="U1136" s="5">
        <f t="shared" si="51"/>
        <v>1020000</v>
      </c>
      <c r="V1136" s="47">
        <f t="shared" si="52"/>
        <v>1142400</v>
      </c>
      <c r="W1136" s="48"/>
      <c r="X1136" s="49">
        <v>2017</v>
      </c>
      <c r="Y1136" s="50" t="s">
        <v>4944</v>
      </c>
      <c r="Z1136" s="51">
        <f t="shared" si="53"/>
        <v>2833.3333333333335</v>
      </c>
      <c r="AA1136" s="16">
        <f t="shared" si="53"/>
        <v>3173.3333333333335</v>
      </c>
    </row>
    <row r="1137" spans="2:27" ht="20.25" x14ac:dyDescent="0.3">
      <c r="B1137" s="43" t="s">
        <v>1198</v>
      </c>
      <c r="C1137" s="14" t="s">
        <v>4521</v>
      </c>
      <c r="D1137" s="14" t="s">
        <v>3780</v>
      </c>
      <c r="E1137" s="14" t="s">
        <v>3781</v>
      </c>
      <c r="F1137" s="14" t="s">
        <v>3782</v>
      </c>
      <c r="G1137" s="14" t="s">
        <v>6637</v>
      </c>
      <c r="H1137" s="44" t="s">
        <v>3466</v>
      </c>
      <c r="I1137" s="45">
        <v>0</v>
      </c>
      <c r="J1137" s="14">
        <v>150000000</v>
      </c>
      <c r="K1137" s="14" t="s">
        <v>3458</v>
      </c>
      <c r="L1137" s="46" t="s">
        <v>3471</v>
      </c>
      <c r="M1137" s="14" t="s">
        <v>12072</v>
      </c>
      <c r="N1137" s="14" t="s">
        <v>3833</v>
      </c>
      <c r="O1137" s="14" t="s">
        <v>3486</v>
      </c>
      <c r="P1137" s="14" t="s">
        <v>12071</v>
      </c>
      <c r="Q1137" s="44" t="s">
        <v>8224</v>
      </c>
      <c r="R1137" s="44" t="s">
        <v>8203</v>
      </c>
      <c r="S1137" s="14">
        <v>2</v>
      </c>
      <c r="T1137" s="5">
        <v>386000</v>
      </c>
      <c r="U1137" s="5">
        <f t="shared" si="51"/>
        <v>772000</v>
      </c>
      <c r="V1137" s="47">
        <f t="shared" si="52"/>
        <v>864640.00000000012</v>
      </c>
      <c r="W1137" s="48"/>
      <c r="X1137" s="49">
        <v>2017</v>
      </c>
      <c r="Y1137" s="50" t="s">
        <v>4944</v>
      </c>
      <c r="Z1137" s="51">
        <f t="shared" si="53"/>
        <v>2144.4444444444443</v>
      </c>
      <c r="AA1137" s="16">
        <f t="shared" si="53"/>
        <v>2401.7777777777783</v>
      </c>
    </row>
    <row r="1138" spans="2:27" ht="20.25" x14ac:dyDescent="0.3">
      <c r="B1138" s="43" t="s">
        <v>1199</v>
      </c>
      <c r="C1138" s="14" t="s">
        <v>4521</v>
      </c>
      <c r="D1138" s="14" t="s">
        <v>4707</v>
      </c>
      <c r="E1138" s="14" t="s">
        <v>3781</v>
      </c>
      <c r="F1138" s="14" t="s">
        <v>7809</v>
      </c>
      <c r="G1138" s="14" t="s">
        <v>6638</v>
      </c>
      <c r="H1138" s="44" t="s">
        <v>3466</v>
      </c>
      <c r="I1138" s="45">
        <v>0</v>
      </c>
      <c r="J1138" s="14">
        <v>150000000</v>
      </c>
      <c r="K1138" s="14" t="s">
        <v>3458</v>
      </c>
      <c r="L1138" s="46" t="s">
        <v>3471</v>
      </c>
      <c r="M1138" s="14" t="s">
        <v>12072</v>
      </c>
      <c r="N1138" s="14" t="s">
        <v>3833</v>
      </c>
      <c r="O1138" s="14" t="s">
        <v>3486</v>
      </c>
      <c r="P1138" s="14" t="s">
        <v>12071</v>
      </c>
      <c r="Q1138" s="44" t="s">
        <v>8224</v>
      </c>
      <c r="R1138" s="44" t="s">
        <v>8203</v>
      </c>
      <c r="S1138" s="14">
        <v>1</v>
      </c>
      <c r="T1138" s="5">
        <v>480000</v>
      </c>
      <c r="U1138" s="5">
        <f t="shared" si="51"/>
        <v>480000</v>
      </c>
      <c r="V1138" s="47">
        <f t="shared" si="52"/>
        <v>537600</v>
      </c>
      <c r="W1138" s="48"/>
      <c r="X1138" s="49">
        <v>2017</v>
      </c>
      <c r="Y1138" s="50" t="s">
        <v>4944</v>
      </c>
      <c r="Z1138" s="51">
        <f t="shared" si="53"/>
        <v>1333.3333333333333</v>
      </c>
      <c r="AA1138" s="16">
        <f t="shared" si="53"/>
        <v>1493.3333333333333</v>
      </c>
    </row>
    <row r="1139" spans="2:27" ht="20.25" x14ac:dyDescent="0.3">
      <c r="B1139" s="43" t="s">
        <v>1200</v>
      </c>
      <c r="C1139" s="14" t="s">
        <v>4521</v>
      </c>
      <c r="D1139" s="14" t="s">
        <v>4708</v>
      </c>
      <c r="E1139" s="14" t="s">
        <v>7810</v>
      </c>
      <c r="F1139" s="14" t="s">
        <v>7811</v>
      </c>
      <c r="G1139" s="14" t="s">
        <v>6639</v>
      </c>
      <c r="H1139" s="44" t="s">
        <v>3466</v>
      </c>
      <c r="I1139" s="45">
        <v>0</v>
      </c>
      <c r="J1139" s="14">
        <v>150000000</v>
      </c>
      <c r="K1139" s="14" t="s">
        <v>3458</v>
      </c>
      <c r="L1139" s="46" t="s">
        <v>3471</v>
      </c>
      <c r="M1139" s="14" t="s">
        <v>12072</v>
      </c>
      <c r="N1139" s="14" t="s">
        <v>3833</v>
      </c>
      <c r="O1139" s="14" t="s">
        <v>3486</v>
      </c>
      <c r="P1139" s="14" t="s">
        <v>12071</v>
      </c>
      <c r="Q1139" s="44" t="s">
        <v>8224</v>
      </c>
      <c r="R1139" s="44" t="s">
        <v>8203</v>
      </c>
      <c r="S1139" s="14">
        <v>1</v>
      </c>
      <c r="T1139" s="5">
        <v>3750000</v>
      </c>
      <c r="U1139" s="5">
        <f t="shared" si="51"/>
        <v>3750000</v>
      </c>
      <c r="V1139" s="47">
        <f t="shared" si="52"/>
        <v>4200000</v>
      </c>
      <c r="W1139" s="48"/>
      <c r="X1139" s="49">
        <v>2017</v>
      </c>
      <c r="Y1139" s="50" t="s">
        <v>4944</v>
      </c>
      <c r="Z1139" s="51">
        <f t="shared" si="53"/>
        <v>10416.666666666666</v>
      </c>
      <c r="AA1139" s="16">
        <f t="shared" si="53"/>
        <v>11666.666666666666</v>
      </c>
    </row>
    <row r="1140" spans="2:27" ht="20.25" x14ac:dyDescent="0.3">
      <c r="B1140" s="43" t="s">
        <v>1201</v>
      </c>
      <c r="C1140" s="14" t="s">
        <v>4521</v>
      </c>
      <c r="D1140" s="14" t="s">
        <v>4709</v>
      </c>
      <c r="E1140" s="14" t="s">
        <v>7460</v>
      </c>
      <c r="F1140" s="14" t="s">
        <v>7812</v>
      </c>
      <c r="G1140" s="14" t="s">
        <v>6640</v>
      </c>
      <c r="H1140" s="44" t="s">
        <v>3466</v>
      </c>
      <c r="I1140" s="45">
        <v>0</v>
      </c>
      <c r="J1140" s="14">
        <v>150000000</v>
      </c>
      <c r="K1140" s="14" t="s">
        <v>3458</v>
      </c>
      <c r="L1140" s="46" t="s">
        <v>3471</v>
      </c>
      <c r="M1140" s="14" t="s">
        <v>12072</v>
      </c>
      <c r="N1140" s="14" t="s">
        <v>3833</v>
      </c>
      <c r="O1140" s="14" t="s">
        <v>3486</v>
      </c>
      <c r="P1140" s="14" t="s">
        <v>12071</v>
      </c>
      <c r="Q1140" s="44" t="s">
        <v>8224</v>
      </c>
      <c r="R1140" s="44" t="s">
        <v>8203</v>
      </c>
      <c r="S1140" s="14">
        <v>1</v>
      </c>
      <c r="T1140" s="5">
        <v>1225000</v>
      </c>
      <c r="U1140" s="5">
        <f t="shared" si="51"/>
        <v>1225000</v>
      </c>
      <c r="V1140" s="47">
        <f t="shared" si="52"/>
        <v>1372000.0000000002</v>
      </c>
      <c r="W1140" s="48"/>
      <c r="X1140" s="49">
        <v>2017</v>
      </c>
      <c r="Y1140" s="50" t="s">
        <v>4944</v>
      </c>
      <c r="Z1140" s="51">
        <f t="shared" si="53"/>
        <v>3402.7777777777778</v>
      </c>
      <c r="AA1140" s="16">
        <f t="shared" si="53"/>
        <v>3811.1111111111118</v>
      </c>
    </row>
    <row r="1141" spans="2:27" ht="20.25" x14ac:dyDescent="0.3">
      <c r="B1141" s="43" t="s">
        <v>1202</v>
      </c>
      <c r="C1141" s="14" t="s">
        <v>4521</v>
      </c>
      <c r="D1141" s="14" t="s">
        <v>4710</v>
      </c>
      <c r="E1141" s="14" t="s">
        <v>4192</v>
      </c>
      <c r="F1141" s="14" t="s">
        <v>4711</v>
      </c>
      <c r="G1141" s="14" t="s">
        <v>6641</v>
      </c>
      <c r="H1141" s="44" t="s">
        <v>3466</v>
      </c>
      <c r="I1141" s="45">
        <v>0</v>
      </c>
      <c r="J1141" s="14">
        <v>150000000</v>
      </c>
      <c r="K1141" s="14" t="s">
        <v>3458</v>
      </c>
      <c r="L1141" s="46" t="s">
        <v>3483</v>
      </c>
      <c r="M1141" s="14" t="s">
        <v>12072</v>
      </c>
      <c r="N1141" s="14" t="s">
        <v>3833</v>
      </c>
      <c r="O1141" s="14" t="s">
        <v>3468</v>
      </c>
      <c r="P1141" s="14" t="s">
        <v>12071</v>
      </c>
      <c r="Q1141" s="44" t="s">
        <v>8226</v>
      </c>
      <c r="R1141" s="44" t="s">
        <v>8205</v>
      </c>
      <c r="S1141" s="14">
        <v>20</v>
      </c>
      <c r="T1141" s="5">
        <v>34425.7381780508</v>
      </c>
      <c r="U1141" s="5">
        <f t="shared" si="51"/>
        <v>688514.76356101595</v>
      </c>
      <c r="V1141" s="47">
        <f t="shared" si="52"/>
        <v>771136.5351883379</v>
      </c>
      <c r="W1141" s="48"/>
      <c r="X1141" s="49">
        <v>2017</v>
      </c>
      <c r="Y1141" s="50" t="s">
        <v>4944</v>
      </c>
      <c r="Z1141" s="51">
        <f t="shared" si="53"/>
        <v>1912.5410098917109</v>
      </c>
      <c r="AA1141" s="16">
        <f t="shared" si="53"/>
        <v>2142.0459310787164</v>
      </c>
    </row>
    <row r="1142" spans="2:27" ht="20.25" x14ac:dyDescent="0.3">
      <c r="B1142" s="43" t="s">
        <v>1203</v>
      </c>
      <c r="C1142" s="14" t="s">
        <v>4521</v>
      </c>
      <c r="D1142" s="14" t="s">
        <v>4712</v>
      </c>
      <c r="E1142" s="14" t="s">
        <v>4232</v>
      </c>
      <c r="F1142" s="14" t="s">
        <v>4713</v>
      </c>
      <c r="G1142" s="14" t="s">
        <v>6642</v>
      </c>
      <c r="H1142" s="44" t="s">
        <v>3466</v>
      </c>
      <c r="I1142" s="45">
        <v>0</v>
      </c>
      <c r="J1142" s="14">
        <v>150000000</v>
      </c>
      <c r="K1142" s="14" t="s">
        <v>3458</v>
      </c>
      <c r="L1142" s="46" t="s">
        <v>3483</v>
      </c>
      <c r="M1142" s="14" t="s">
        <v>12072</v>
      </c>
      <c r="N1142" s="14" t="s">
        <v>3833</v>
      </c>
      <c r="O1142" s="14" t="s">
        <v>3468</v>
      </c>
      <c r="P1142" s="14" t="s">
        <v>12071</v>
      </c>
      <c r="Q1142" s="44" t="s">
        <v>8225</v>
      </c>
      <c r="R1142" s="44" t="s">
        <v>8204</v>
      </c>
      <c r="S1142" s="14">
        <v>1000</v>
      </c>
      <c r="T1142" s="5">
        <v>420</v>
      </c>
      <c r="U1142" s="5">
        <f t="shared" si="51"/>
        <v>420000</v>
      </c>
      <c r="V1142" s="47">
        <f t="shared" si="52"/>
        <v>470400.00000000006</v>
      </c>
      <c r="W1142" s="48"/>
      <c r="X1142" s="49">
        <v>2017</v>
      </c>
      <c r="Y1142" s="50" t="s">
        <v>4944</v>
      </c>
      <c r="Z1142" s="51">
        <f t="shared" si="53"/>
        <v>1166.6666666666667</v>
      </c>
      <c r="AA1142" s="16">
        <f t="shared" si="53"/>
        <v>1306.6666666666667</v>
      </c>
    </row>
    <row r="1143" spans="2:27" ht="20.25" x14ac:dyDescent="0.3">
      <c r="B1143" s="43" t="s">
        <v>1204</v>
      </c>
      <c r="C1143" s="14" t="s">
        <v>4521</v>
      </c>
      <c r="D1143" s="14" t="s">
        <v>4714</v>
      </c>
      <c r="E1143" s="14" t="s">
        <v>4232</v>
      </c>
      <c r="F1143" s="14" t="s">
        <v>4715</v>
      </c>
      <c r="G1143" s="14" t="s">
        <v>6643</v>
      </c>
      <c r="H1143" s="44" t="s">
        <v>3466</v>
      </c>
      <c r="I1143" s="45">
        <v>0</v>
      </c>
      <c r="J1143" s="14">
        <v>150000000</v>
      </c>
      <c r="K1143" s="14" t="s">
        <v>3458</v>
      </c>
      <c r="L1143" s="46" t="s">
        <v>3483</v>
      </c>
      <c r="M1143" s="14" t="s">
        <v>12072</v>
      </c>
      <c r="N1143" s="14" t="s">
        <v>3833</v>
      </c>
      <c r="O1143" s="14" t="s">
        <v>3468</v>
      </c>
      <c r="P1143" s="14" t="s">
        <v>12071</v>
      </c>
      <c r="Q1143" s="44" t="s">
        <v>8225</v>
      </c>
      <c r="R1143" s="44" t="s">
        <v>8204</v>
      </c>
      <c r="S1143" s="14">
        <v>1000</v>
      </c>
      <c r="T1143" s="5">
        <v>270</v>
      </c>
      <c r="U1143" s="5">
        <f t="shared" si="51"/>
        <v>270000</v>
      </c>
      <c r="V1143" s="47">
        <f t="shared" si="52"/>
        <v>302400</v>
      </c>
      <c r="W1143" s="48"/>
      <c r="X1143" s="49">
        <v>2017</v>
      </c>
      <c r="Y1143" s="50" t="s">
        <v>4944</v>
      </c>
      <c r="Z1143" s="51">
        <f t="shared" si="53"/>
        <v>750</v>
      </c>
      <c r="AA1143" s="16">
        <f t="shared" si="53"/>
        <v>840</v>
      </c>
    </row>
    <row r="1144" spans="2:27" ht="20.25" x14ac:dyDescent="0.3">
      <c r="B1144" s="43" t="s">
        <v>1205</v>
      </c>
      <c r="C1144" s="14" t="s">
        <v>4521</v>
      </c>
      <c r="D1144" s="14" t="s">
        <v>4716</v>
      </c>
      <c r="E1144" s="14" t="s">
        <v>4232</v>
      </c>
      <c r="F1144" s="14" t="s">
        <v>4717</v>
      </c>
      <c r="G1144" s="14" t="s">
        <v>6644</v>
      </c>
      <c r="H1144" s="44" t="s">
        <v>3466</v>
      </c>
      <c r="I1144" s="45">
        <v>0</v>
      </c>
      <c r="J1144" s="14">
        <v>150000000</v>
      </c>
      <c r="K1144" s="14" t="s">
        <v>3458</v>
      </c>
      <c r="L1144" s="46" t="s">
        <v>3483</v>
      </c>
      <c r="M1144" s="14" t="s">
        <v>12072</v>
      </c>
      <c r="N1144" s="14" t="s">
        <v>3833</v>
      </c>
      <c r="O1144" s="14" t="s">
        <v>3468</v>
      </c>
      <c r="P1144" s="14" t="s">
        <v>12071</v>
      </c>
      <c r="Q1144" s="44" t="s">
        <v>8225</v>
      </c>
      <c r="R1144" s="44" t="s">
        <v>8204</v>
      </c>
      <c r="S1144" s="14">
        <v>200</v>
      </c>
      <c r="T1144" s="5">
        <v>222.14</v>
      </c>
      <c r="U1144" s="5">
        <f t="shared" si="51"/>
        <v>44428</v>
      </c>
      <c r="V1144" s="47">
        <f t="shared" si="52"/>
        <v>49759.360000000008</v>
      </c>
      <c r="W1144" s="48"/>
      <c r="X1144" s="49">
        <v>2017</v>
      </c>
      <c r="Y1144" s="50" t="s">
        <v>4944</v>
      </c>
      <c r="Z1144" s="51">
        <f t="shared" si="53"/>
        <v>123.41111111111111</v>
      </c>
      <c r="AA1144" s="16">
        <f t="shared" si="53"/>
        <v>138.22044444444447</v>
      </c>
    </row>
    <row r="1145" spans="2:27" ht="20.25" x14ac:dyDescent="0.3">
      <c r="B1145" s="43" t="s">
        <v>1206</v>
      </c>
      <c r="C1145" s="14" t="s">
        <v>4521</v>
      </c>
      <c r="D1145" s="14" t="s">
        <v>4719</v>
      </c>
      <c r="E1145" s="14" t="s">
        <v>4894</v>
      </c>
      <c r="F1145" s="14" t="s">
        <v>4720</v>
      </c>
      <c r="G1145" s="14" t="s">
        <v>6645</v>
      </c>
      <c r="H1145" s="44" t="s">
        <v>3466</v>
      </c>
      <c r="I1145" s="45">
        <v>0</v>
      </c>
      <c r="J1145" s="14">
        <v>150000000</v>
      </c>
      <c r="K1145" s="14" t="s">
        <v>3458</v>
      </c>
      <c r="L1145" s="46" t="s">
        <v>3483</v>
      </c>
      <c r="M1145" s="14" t="s">
        <v>12072</v>
      </c>
      <c r="N1145" s="14" t="s">
        <v>3833</v>
      </c>
      <c r="O1145" s="14" t="s">
        <v>3468</v>
      </c>
      <c r="P1145" s="14" t="s">
        <v>12071</v>
      </c>
      <c r="Q1145" s="44" t="s">
        <v>8224</v>
      </c>
      <c r="R1145" s="44" t="s">
        <v>8203</v>
      </c>
      <c r="S1145" s="14">
        <v>200</v>
      </c>
      <c r="T1145" s="5">
        <v>862.5</v>
      </c>
      <c r="U1145" s="5">
        <f t="shared" si="51"/>
        <v>172500</v>
      </c>
      <c r="V1145" s="47">
        <f t="shared" si="52"/>
        <v>193200.00000000003</v>
      </c>
      <c r="W1145" s="48"/>
      <c r="X1145" s="49">
        <v>2017</v>
      </c>
      <c r="Y1145" s="50" t="s">
        <v>4944</v>
      </c>
      <c r="Z1145" s="51">
        <f t="shared" si="53"/>
        <v>479.16666666666669</v>
      </c>
      <c r="AA1145" s="16">
        <f t="shared" si="53"/>
        <v>536.66666666666674</v>
      </c>
    </row>
    <row r="1146" spans="2:27" ht="20.25" x14ac:dyDescent="0.3">
      <c r="B1146" s="43" t="s">
        <v>1207</v>
      </c>
      <c r="C1146" s="14" t="s">
        <v>4521</v>
      </c>
      <c r="D1146" s="14" t="s">
        <v>4719</v>
      </c>
      <c r="E1146" s="14" t="s">
        <v>4894</v>
      </c>
      <c r="F1146" s="14" t="s">
        <v>4720</v>
      </c>
      <c r="G1146" s="14" t="s">
        <v>6646</v>
      </c>
      <c r="H1146" s="44" t="s">
        <v>3466</v>
      </c>
      <c r="I1146" s="45">
        <v>0</v>
      </c>
      <c r="J1146" s="14">
        <v>150000000</v>
      </c>
      <c r="K1146" s="14" t="s">
        <v>3458</v>
      </c>
      <c r="L1146" s="46" t="s">
        <v>3483</v>
      </c>
      <c r="M1146" s="14" t="s">
        <v>12072</v>
      </c>
      <c r="N1146" s="14" t="s">
        <v>3833</v>
      </c>
      <c r="O1146" s="14" t="s">
        <v>3468</v>
      </c>
      <c r="P1146" s="14" t="s">
        <v>12071</v>
      </c>
      <c r="Q1146" s="44" t="s">
        <v>8224</v>
      </c>
      <c r="R1146" s="44" t="s">
        <v>8203</v>
      </c>
      <c r="S1146" s="14">
        <v>200</v>
      </c>
      <c r="T1146" s="5">
        <v>457.5</v>
      </c>
      <c r="U1146" s="5">
        <f t="shared" si="51"/>
        <v>91500</v>
      </c>
      <c r="V1146" s="47">
        <f t="shared" si="52"/>
        <v>102480.00000000001</v>
      </c>
      <c r="W1146" s="48"/>
      <c r="X1146" s="49">
        <v>2017</v>
      </c>
      <c r="Y1146" s="50" t="s">
        <v>4944</v>
      </c>
      <c r="Z1146" s="51">
        <f t="shared" si="53"/>
        <v>254.16666666666666</v>
      </c>
      <c r="AA1146" s="16">
        <f t="shared" si="53"/>
        <v>284.66666666666669</v>
      </c>
    </row>
    <row r="1147" spans="2:27" ht="20.25" x14ac:dyDescent="0.3">
      <c r="B1147" s="43" t="s">
        <v>1208</v>
      </c>
      <c r="C1147" s="14" t="s">
        <v>4521</v>
      </c>
      <c r="D1147" s="14" t="s">
        <v>4719</v>
      </c>
      <c r="E1147" s="14" t="s">
        <v>4894</v>
      </c>
      <c r="F1147" s="14" t="s">
        <v>4720</v>
      </c>
      <c r="G1147" s="14" t="s">
        <v>6647</v>
      </c>
      <c r="H1147" s="44" t="s">
        <v>3466</v>
      </c>
      <c r="I1147" s="45">
        <v>0</v>
      </c>
      <c r="J1147" s="14">
        <v>150000000</v>
      </c>
      <c r="K1147" s="14" t="s">
        <v>3458</v>
      </c>
      <c r="L1147" s="46" t="s">
        <v>3483</v>
      </c>
      <c r="M1147" s="14" t="s">
        <v>12072</v>
      </c>
      <c r="N1147" s="14" t="s">
        <v>3833</v>
      </c>
      <c r="O1147" s="14" t="s">
        <v>3468</v>
      </c>
      <c r="P1147" s="14" t="s">
        <v>12071</v>
      </c>
      <c r="Q1147" s="44" t="s">
        <v>8224</v>
      </c>
      <c r="R1147" s="44" t="s">
        <v>8203</v>
      </c>
      <c r="S1147" s="14">
        <v>200</v>
      </c>
      <c r="T1147" s="5">
        <v>675</v>
      </c>
      <c r="U1147" s="5">
        <f t="shared" si="51"/>
        <v>135000</v>
      </c>
      <c r="V1147" s="47">
        <f t="shared" si="52"/>
        <v>151200</v>
      </c>
      <c r="W1147" s="48"/>
      <c r="X1147" s="49">
        <v>2017</v>
      </c>
      <c r="Y1147" s="50" t="s">
        <v>4944</v>
      </c>
      <c r="Z1147" s="51">
        <f t="shared" si="53"/>
        <v>375</v>
      </c>
      <c r="AA1147" s="16">
        <f t="shared" si="53"/>
        <v>420</v>
      </c>
    </row>
    <row r="1148" spans="2:27" ht="20.25" x14ac:dyDescent="0.3">
      <c r="B1148" s="43" t="s">
        <v>1209</v>
      </c>
      <c r="C1148" s="14" t="s">
        <v>4521</v>
      </c>
      <c r="D1148" s="14" t="s">
        <v>4380</v>
      </c>
      <c r="E1148" s="14" t="s">
        <v>4381</v>
      </c>
      <c r="F1148" s="14" t="s">
        <v>4382</v>
      </c>
      <c r="G1148" s="14" t="s">
        <v>6648</v>
      </c>
      <c r="H1148" s="44" t="s">
        <v>3466</v>
      </c>
      <c r="I1148" s="45">
        <v>0</v>
      </c>
      <c r="J1148" s="14">
        <v>150000000</v>
      </c>
      <c r="K1148" s="14" t="s">
        <v>3458</v>
      </c>
      <c r="L1148" s="46" t="s">
        <v>3483</v>
      </c>
      <c r="M1148" s="14" t="s">
        <v>12072</v>
      </c>
      <c r="N1148" s="14" t="s">
        <v>3833</v>
      </c>
      <c r="O1148" s="14" t="s">
        <v>3471</v>
      </c>
      <c r="P1148" s="14" t="s">
        <v>12071</v>
      </c>
      <c r="Q1148" s="44" t="s">
        <v>8224</v>
      </c>
      <c r="R1148" s="44" t="s">
        <v>8203</v>
      </c>
      <c r="S1148" s="14">
        <v>10</v>
      </c>
      <c r="T1148" s="5">
        <v>34375</v>
      </c>
      <c r="U1148" s="5">
        <f t="shared" si="51"/>
        <v>343750</v>
      </c>
      <c r="V1148" s="47">
        <f t="shared" si="52"/>
        <v>385000.00000000006</v>
      </c>
      <c r="W1148" s="48"/>
      <c r="X1148" s="49">
        <v>2017</v>
      </c>
      <c r="Y1148" s="50" t="s">
        <v>4944</v>
      </c>
      <c r="Z1148" s="51">
        <f t="shared" si="53"/>
        <v>954.86111111111109</v>
      </c>
      <c r="AA1148" s="16">
        <f t="shared" si="53"/>
        <v>1069.4444444444446</v>
      </c>
    </row>
    <row r="1149" spans="2:27" ht="20.25" x14ac:dyDescent="0.3">
      <c r="B1149" s="43" t="s">
        <v>1210</v>
      </c>
      <c r="C1149" s="14" t="s">
        <v>4521</v>
      </c>
      <c r="D1149" s="14" t="s">
        <v>7813</v>
      </c>
      <c r="E1149" s="14" t="s">
        <v>4721</v>
      </c>
      <c r="F1149" s="14" t="s">
        <v>4722</v>
      </c>
      <c r="G1149" s="14" t="s">
        <v>6649</v>
      </c>
      <c r="H1149" s="44" t="s">
        <v>3466</v>
      </c>
      <c r="I1149" s="45">
        <v>0</v>
      </c>
      <c r="J1149" s="14">
        <v>150000000</v>
      </c>
      <c r="K1149" s="14" t="s">
        <v>3458</v>
      </c>
      <c r="L1149" s="46" t="s">
        <v>3483</v>
      </c>
      <c r="M1149" s="14" t="s">
        <v>12072</v>
      </c>
      <c r="N1149" s="14" t="s">
        <v>3833</v>
      </c>
      <c r="O1149" s="14" t="s">
        <v>3468</v>
      </c>
      <c r="P1149" s="14" t="s">
        <v>12071</v>
      </c>
      <c r="Q1149" s="44" t="s">
        <v>8224</v>
      </c>
      <c r="R1149" s="44" t="s">
        <v>8203</v>
      </c>
      <c r="S1149" s="14">
        <v>4</v>
      </c>
      <c r="T1149" s="5">
        <v>453600</v>
      </c>
      <c r="U1149" s="5">
        <f t="shared" si="51"/>
        <v>1814400</v>
      </c>
      <c r="V1149" s="47">
        <f t="shared" si="52"/>
        <v>2032128.0000000002</v>
      </c>
      <c r="W1149" s="48"/>
      <c r="X1149" s="49">
        <v>2017</v>
      </c>
      <c r="Y1149" s="50" t="s">
        <v>4944</v>
      </c>
      <c r="Z1149" s="51">
        <f t="shared" si="53"/>
        <v>5040</v>
      </c>
      <c r="AA1149" s="16">
        <f t="shared" si="53"/>
        <v>5644.8000000000011</v>
      </c>
    </row>
    <row r="1150" spans="2:27" ht="20.25" x14ac:dyDescent="0.3">
      <c r="B1150" s="43" t="s">
        <v>1211</v>
      </c>
      <c r="C1150" s="14" t="s">
        <v>4521</v>
      </c>
      <c r="D1150" s="14" t="s">
        <v>4723</v>
      </c>
      <c r="E1150" s="14" t="s">
        <v>4724</v>
      </c>
      <c r="F1150" s="14" t="s">
        <v>4725</v>
      </c>
      <c r="G1150" s="14" t="s">
        <v>6650</v>
      </c>
      <c r="H1150" s="44" t="s">
        <v>3466</v>
      </c>
      <c r="I1150" s="45">
        <v>0</v>
      </c>
      <c r="J1150" s="14">
        <v>150000000</v>
      </c>
      <c r="K1150" s="14" t="s">
        <v>3458</v>
      </c>
      <c r="L1150" s="46" t="s">
        <v>3483</v>
      </c>
      <c r="M1150" s="14" t="s">
        <v>12072</v>
      </c>
      <c r="N1150" s="14" t="s">
        <v>3833</v>
      </c>
      <c r="O1150" s="14" t="s">
        <v>4726</v>
      </c>
      <c r="P1150" s="14" t="s">
        <v>12071</v>
      </c>
      <c r="Q1150" s="44" t="s">
        <v>8224</v>
      </c>
      <c r="R1150" s="44" t="s">
        <v>8203</v>
      </c>
      <c r="S1150" s="14">
        <v>1</v>
      </c>
      <c r="T1150" s="5">
        <v>1228320</v>
      </c>
      <c r="U1150" s="5">
        <f t="shared" ref="U1150:U1213" si="54">S1150*T1150</f>
        <v>1228320</v>
      </c>
      <c r="V1150" s="47">
        <f t="shared" ref="V1150:V1213" si="55">U1150*1.12</f>
        <v>1375718.4000000001</v>
      </c>
      <c r="W1150" s="48"/>
      <c r="X1150" s="49">
        <v>2017</v>
      </c>
      <c r="Y1150" s="50" t="s">
        <v>4944</v>
      </c>
      <c r="Z1150" s="51">
        <f t="shared" ref="Z1150:AA1212" si="56">U1150/360</f>
        <v>3412</v>
      </c>
      <c r="AA1150" s="16">
        <f t="shared" si="56"/>
        <v>3821.4400000000005</v>
      </c>
    </row>
    <row r="1151" spans="2:27" ht="20.25" x14ac:dyDescent="0.3">
      <c r="B1151" s="43" t="s">
        <v>1212</v>
      </c>
      <c r="C1151" s="14" t="s">
        <v>4521</v>
      </c>
      <c r="D1151" s="14" t="s">
        <v>7813</v>
      </c>
      <c r="E1151" s="14" t="s">
        <v>4721</v>
      </c>
      <c r="F1151" s="14" t="s">
        <v>4722</v>
      </c>
      <c r="G1151" s="14" t="s">
        <v>6651</v>
      </c>
      <c r="H1151" s="44" t="s">
        <v>3466</v>
      </c>
      <c r="I1151" s="45">
        <v>0</v>
      </c>
      <c r="J1151" s="14">
        <v>150000000</v>
      </c>
      <c r="K1151" s="14" t="s">
        <v>3458</v>
      </c>
      <c r="L1151" s="46" t="s">
        <v>3483</v>
      </c>
      <c r="M1151" s="14" t="s">
        <v>12072</v>
      </c>
      <c r="N1151" s="14" t="s">
        <v>3833</v>
      </c>
      <c r="O1151" s="14" t="s">
        <v>4726</v>
      </c>
      <c r="P1151" s="14" t="s">
        <v>12071</v>
      </c>
      <c r="Q1151" s="44" t="s">
        <v>8224</v>
      </c>
      <c r="R1151" s="44" t="s">
        <v>8203</v>
      </c>
      <c r="S1151" s="14">
        <v>1</v>
      </c>
      <c r="T1151" s="5">
        <v>828000</v>
      </c>
      <c r="U1151" s="5">
        <f t="shared" si="54"/>
        <v>828000</v>
      </c>
      <c r="V1151" s="47">
        <f t="shared" si="55"/>
        <v>927360.00000000012</v>
      </c>
      <c r="W1151" s="48"/>
      <c r="X1151" s="49">
        <v>2017</v>
      </c>
      <c r="Y1151" s="50" t="s">
        <v>4944</v>
      </c>
      <c r="Z1151" s="51">
        <f t="shared" si="56"/>
        <v>2300</v>
      </c>
      <c r="AA1151" s="16">
        <f t="shared" si="56"/>
        <v>2576.0000000000005</v>
      </c>
    </row>
    <row r="1152" spans="2:27" ht="20.25" x14ac:dyDescent="0.3">
      <c r="B1152" s="43" t="s">
        <v>1213</v>
      </c>
      <c r="C1152" s="14" t="s">
        <v>4521</v>
      </c>
      <c r="D1152" s="14" t="s">
        <v>4727</v>
      </c>
      <c r="E1152" s="14" t="s">
        <v>4728</v>
      </c>
      <c r="F1152" s="14" t="s">
        <v>4734</v>
      </c>
      <c r="G1152" s="14" t="s">
        <v>6652</v>
      </c>
      <c r="H1152" s="44" t="s">
        <v>3466</v>
      </c>
      <c r="I1152" s="45">
        <v>0</v>
      </c>
      <c r="J1152" s="14">
        <v>150000000</v>
      </c>
      <c r="K1152" s="14" t="s">
        <v>3458</v>
      </c>
      <c r="L1152" s="46" t="s">
        <v>3483</v>
      </c>
      <c r="M1152" s="14" t="s">
        <v>12072</v>
      </c>
      <c r="N1152" s="14" t="s">
        <v>3833</v>
      </c>
      <c r="O1152" s="14" t="s">
        <v>4726</v>
      </c>
      <c r="P1152" s="14" t="s">
        <v>12071</v>
      </c>
      <c r="Q1152" s="44" t="s">
        <v>8224</v>
      </c>
      <c r="R1152" s="44" t="s">
        <v>8203</v>
      </c>
      <c r="S1152" s="14">
        <v>1</v>
      </c>
      <c r="T1152" s="5">
        <v>2255790.9000000004</v>
      </c>
      <c r="U1152" s="5">
        <f t="shared" si="54"/>
        <v>2255790.9000000004</v>
      </c>
      <c r="V1152" s="47">
        <f t="shared" si="55"/>
        <v>2526485.8080000007</v>
      </c>
      <c r="W1152" s="48"/>
      <c r="X1152" s="49">
        <v>2017</v>
      </c>
      <c r="Y1152" s="50" t="s">
        <v>4944</v>
      </c>
      <c r="Z1152" s="51">
        <f t="shared" si="56"/>
        <v>6266.0858333333344</v>
      </c>
      <c r="AA1152" s="16">
        <f t="shared" si="56"/>
        <v>7018.0161333333353</v>
      </c>
    </row>
    <row r="1153" spans="2:27" ht="20.25" x14ac:dyDescent="0.3">
      <c r="B1153" s="43" t="s">
        <v>1214</v>
      </c>
      <c r="C1153" s="14" t="s">
        <v>4521</v>
      </c>
      <c r="D1153" s="14" t="s">
        <v>4729</v>
      </c>
      <c r="E1153" s="14" t="s">
        <v>4730</v>
      </c>
      <c r="F1153" s="14" t="s">
        <v>4731</v>
      </c>
      <c r="G1153" s="14" t="s">
        <v>6653</v>
      </c>
      <c r="H1153" s="44" t="s">
        <v>3466</v>
      </c>
      <c r="I1153" s="45">
        <v>0</v>
      </c>
      <c r="J1153" s="14">
        <v>150000000</v>
      </c>
      <c r="K1153" s="14" t="s">
        <v>3458</v>
      </c>
      <c r="L1153" s="46" t="s">
        <v>3483</v>
      </c>
      <c r="M1153" s="14" t="s">
        <v>12072</v>
      </c>
      <c r="N1153" s="14" t="s">
        <v>3833</v>
      </c>
      <c r="O1153" s="14" t="s">
        <v>4726</v>
      </c>
      <c r="P1153" s="14" t="s">
        <v>12071</v>
      </c>
      <c r="Q1153" s="44" t="s">
        <v>8224</v>
      </c>
      <c r="R1153" s="44" t="s">
        <v>8203</v>
      </c>
      <c r="S1153" s="14">
        <v>1</v>
      </c>
      <c r="T1153" s="5">
        <v>271634.84147881437</v>
      </c>
      <c r="U1153" s="5">
        <f t="shared" si="54"/>
        <v>271634.84147881437</v>
      </c>
      <c r="V1153" s="47">
        <f t="shared" si="55"/>
        <v>304231.0224562721</v>
      </c>
      <c r="W1153" s="48"/>
      <c r="X1153" s="49">
        <v>2017</v>
      </c>
      <c r="Y1153" s="50" t="s">
        <v>4944</v>
      </c>
      <c r="Z1153" s="51">
        <f t="shared" si="56"/>
        <v>754.54122633003988</v>
      </c>
      <c r="AA1153" s="16">
        <f t="shared" si="56"/>
        <v>845.08617348964469</v>
      </c>
    </row>
    <row r="1154" spans="2:27" ht="20.25" x14ac:dyDescent="0.3">
      <c r="B1154" s="43" t="s">
        <v>1215</v>
      </c>
      <c r="C1154" s="14" t="s">
        <v>4521</v>
      </c>
      <c r="D1154" s="14" t="s">
        <v>4729</v>
      </c>
      <c r="E1154" s="14" t="s">
        <v>4730</v>
      </c>
      <c r="F1154" s="14" t="s">
        <v>4731</v>
      </c>
      <c r="G1154" s="14" t="s">
        <v>6654</v>
      </c>
      <c r="H1154" s="44" t="s">
        <v>3466</v>
      </c>
      <c r="I1154" s="45">
        <v>0</v>
      </c>
      <c r="J1154" s="14">
        <v>150000000</v>
      </c>
      <c r="K1154" s="14" t="s">
        <v>3458</v>
      </c>
      <c r="L1154" s="46" t="s">
        <v>3483</v>
      </c>
      <c r="M1154" s="14" t="s">
        <v>12072</v>
      </c>
      <c r="N1154" s="14" t="s">
        <v>3833</v>
      </c>
      <c r="O1154" s="14" t="s">
        <v>4726</v>
      </c>
      <c r="P1154" s="14" t="s">
        <v>12071</v>
      </c>
      <c r="Q1154" s="44" t="s">
        <v>8224</v>
      </c>
      <c r="R1154" s="44" t="s">
        <v>8203</v>
      </c>
      <c r="S1154" s="14">
        <v>1</v>
      </c>
      <c r="T1154" s="5">
        <v>648146.4</v>
      </c>
      <c r="U1154" s="5">
        <f t="shared" si="54"/>
        <v>648146.4</v>
      </c>
      <c r="V1154" s="47">
        <f t="shared" si="55"/>
        <v>725923.96800000011</v>
      </c>
      <c r="W1154" s="48"/>
      <c r="X1154" s="49">
        <v>2017</v>
      </c>
      <c r="Y1154" s="50" t="s">
        <v>4944</v>
      </c>
      <c r="Z1154" s="51">
        <f t="shared" si="56"/>
        <v>1800.4066666666668</v>
      </c>
      <c r="AA1154" s="16">
        <f t="shared" si="56"/>
        <v>2016.455466666667</v>
      </c>
    </row>
    <row r="1155" spans="2:27" ht="20.25" x14ac:dyDescent="0.3">
      <c r="B1155" s="43" t="s">
        <v>1216</v>
      </c>
      <c r="C1155" s="14" t="s">
        <v>4521</v>
      </c>
      <c r="D1155" s="14" t="s">
        <v>4732</v>
      </c>
      <c r="E1155" s="14" t="s">
        <v>7814</v>
      </c>
      <c r="F1155" s="14" t="s">
        <v>4733</v>
      </c>
      <c r="G1155" s="14" t="s">
        <v>6655</v>
      </c>
      <c r="H1155" s="44" t="s">
        <v>3466</v>
      </c>
      <c r="I1155" s="45">
        <v>0</v>
      </c>
      <c r="J1155" s="14">
        <v>150000000</v>
      </c>
      <c r="K1155" s="14" t="s">
        <v>3458</v>
      </c>
      <c r="L1155" s="46" t="s">
        <v>3483</v>
      </c>
      <c r="M1155" s="14" t="s">
        <v>12072</v>
      </c>
      <c r="N1155" s="14" t="s">
        <v>3833</v>
      </c>
      <c r="O1155" s="14" t="s">
        <v>4726</v>
      </c>
      <c r="P1155" s="14" t="s">
        <v>12071</v>
      </c>
      <c r="Q1155" s="44" t="s">
        <v>8224</v>
      </c>
      <c r="R1155" s="44" t="s">
        <v>8203</v>
      </c>
      <c r="S1155" s="14">
        <v>3</v>
      </c>
      <c r="T1155" s="5">
        <v>1710720</v>
      </c>
      <c r="U1155" s="5">
        <f t="shared" si="54"/>
        <v>5132160</v>
      </c>
      <c r="V1155" s="47">
        <f t="shared" si="55"/>
        <v>5748019.2000000002</v>
      </c>
      <c r="W1155" s="48"/>
      <c r="X1155" s="49">
        <v>2017</v>
      </c>
      <c r="Y1155" s="50" t="s">
        <v>4944</v>
      </c>
      <c r="Z1155" s="51">
        <f t="shared" si="56"/>
        <v>14256</v>
      </c>
      <c r="AA1155" s="16">
        <f t="shared" si="56"/>
        <v>15966.720000000001</v>
      </c>
    </row>
    <row r="1156" spans="2:27" ht="20.25" x14ac:dyDescent="0.3">
      <c r="B1156" s="43" t="s">
        <v>7322</v>
      </c>
      <c r="C1156" s="14" t="s">
        <v>4521</v>
      </c>
      <c r="D1156" s="14" t="s">
        <v>4732</v>
      </c>
      <c r="E1156" s="14" t="s">
        <v>7814</v>
      </c>
      <c r="F1156" s="14" t="s">
        <v>4733</v>
      </c>
      <c r="G1156" s="14" t="s">
        <v>6656</v>
      </c>
      <c r="H1156" s="44" t="s">
        <v>3466</v>
      </c>
      <c r="I1156" s="45">
        <v>0</v>
      </c>
      <c r="J1156" s="14">
        <v>150000000</v>
      </c>
      <c r="K1156" s="14" t="s">
        <v>3458</v>
      </c>
      <c r="L1156" s="46" t="s">
        <v>3483</v>
      </c>
      <c r="M1156" s="14" t="s">
        <v>12072</v>
      </c>
      <c r="N1156" s="14" t="s">
        <v>3833</v>
      </c>
      <c r="O1156" s="14" t="s">
        <v>4726</v>
      </c>
      <c r="P1156" s="14" t="s">
        <v>12071</v>
      </c>
      <c r="Q1156" s="44" t="s">
        <v>8224</v>
      </c>
      <c r="R1156" s="44" t="s">
        <v>8203</v>
      </c>
      <c r="S1156" s="14">
        <v>1</v>
      </c>
      <c r="T1156" s="5">
        <v>2670098.4</v>
      </c>
      <c r="U1156" s="5">
        <f t="shared" si="54"/>
        <v>2670098.4</v>
      </c>
      <c r="V1156" s="47">
        <f t="shared" si="55"/>
        <v>2990510.2080000001</v>
      </c>
      <c r="W1156" s="48"/>
      <c r="X1156" s="49">
        <v>2017</v>
      </c>
      <c r="Y1156" s="50" t="s">
        <v>4944</v>
      </c>
      <c r="Z1156" s="51">
        <f t="shared" si="56"/>
        <v>7416.94</v>
      </c>
      <c r="AA1156" s="16">
        <f t="shared" si="56"/>
        <v>8306.9727999999996</v>
      </c>
    </row>
    <row r="1157" spans="2:27" ht="20.25" x14ac:dyDescent="0.3">
      <c r="B1157" s="43" t="s">
        <v>7323</v>
      </c>
      <c r="C1157" s="14" t="s">
        <v>4521</v>
      </c>
      <c r="D1157" s="14" t="s">
        <v>4727</v>
      </c>
      <c r="E1157" s="14" t="s">
        <v>4728</v>
      </c>
      <c r="F1157" s="14" t="s">
        <v>4734</v>
      </c>
      <c r="G1157" s="14" t="s">
        <v>6657</v>
      </c>
      <c r="H1157" s="44" t="s">
        <v>3466</v>
      </c>
      <c r="I1157" s="45">
        <v>0</v>
      </c>
      <c r="J1157" s="14">
        <v>150000000</v>
      </c>
      <c r="K1157" s="14" t="s">
        <v>3458</v>
      </c>
      <c r="L1157" s="46" t="s">
        <v>3483</v>
      </c>
      <c r="M1157" s="14" t="s">
        <v>12072</v>
      </c>
      <c r="N1157" s="14" t="s">
        <v>3833</v>
      </c>
      <c r="O1157" s="14" t="s">
        <v>4726</v>
      </c>
      <c r="P1157" s="14" t="s">
        <v>12071</v>
      </c>
      <c r="Q1157" s="44" t="s">
        <v>8224</v>
      </c>
      <c r="R1157" s="44" t="s">
        <v>8203</v>
      </c>
      <c r="S1157" s="14">
        <v>1</v>
      </c>
      <c r="T1157" s="5">
        <v>1651818</v>
      </c>
      <c r="U1157" s="5">
        <f t="shared" si="54"/>
        <v>1651818</v>
      </c>
      <c r="V1157" s="47">
        <f t="shared" si="55"/>
        <v>1850036.1600000001</v>
      </c>
      <c r="W1157" s="48"/>
      <c r="X1157" s="49">
        <v>2017</v>
      </c>
      <c r="Y1157" s="50" t="s">
        <v>4944</v>
      </c>
      <c r="Z1157" s="51">
        <f t="shared" si="56"/>
        <v>4588.3833333333332</v>
      </c>
      <c r="AA1157" s="16">
        <f t="shared" si="56"/>
        <v>5138.9893333333339</v>
      </c>
    </row>
    <row r="1158" spans="2:27" ht="20.25" x14ac:dyDescent="0.3">
      <c r="B1158" s="43" t="s">
        <v>1217</v>
      </c>
      <c r="C1158" s="14" t="s">
        <v>4521</v>
      </c>
      <c r="D1158" s="14" t="s">
        <v>4735</v>
      </c>
      <c r="E1158" s="14" t="s">
        <v>7815</v>
      </c>
      <c r="F1158" s="14" t="s">
        <v>4736</v>
      </c>
      <c r="G1158" s="14" t="s">
        <v>6658</v>
      </c>
      <c r="H1158" s="44" t="s">
        <v>3466</v>
      </c>
      <c r="I1158" s="45">
        <v>0</v>
      </c>
      <c r="J1158" s="14">
        <v>150000000</v>
      </c>
      <c r="K1158" s="14" t="s">
        <v>3458</v>
      </c>
      <c r="L1158" s="46" t="s">
        <v>3483</v>
      </c>
      <c r="M1158" s="14" t="s">
        <v>12072</v>
      </c>
      <c r="N1158" s="14" t="s">
        <v>3833</v>
      </c>
      <c r="O1158" s="14" t="s">
        <v>4726</v>
      </c>
      <c r="P1158" s="14" t="s">
        <v>12071</v>
      </c>
      <c r="Q1158" s="44" t="s">
        <v>8224</v>
      </c>
      <c r="R1158" s="44" t="s">
        <v>8203</v>
      </c>
      <c r="S1158" s="14">
        <v>3</v>
      </c>
      <c r="T1158" s="5">
        <v>88550</v>
      </c>
      <c r="U1158" s="5">
        <f t="shared" si="54"/>
        <v>265650</v>
      </c>
      <c r="V1158" s="47">
        <f t="shared" si="55"/>
        <v>297528</v>
      </c>
      <c r="W1158" s="48"/>
      <c r="X1158" s="49">
        <v>2017</v>
      </c>
      <c r="Y1158" s="50" t="s">
        <v>4944</v>
      </c>
      <c r="Z1158" s="51">
        <f t="shared" si="56"/>
        <v>737.91666666666663</v>
      </c>
      <c r="AA1158" s="16">
        <f t="shared" si="56"/>
        <v>826.4666666666667</v>
      </c>
    </row>
    <row r="1159" spans="2:27" ht="20.25" x14ac:dyDescent="0.3">
      <c r="B1159" s="43" t="s">
        <v>1218</v>
      </c>
      <c r="C1159" s="14" t="s">
        <v>4521</v>
      </c>
      <c r="D1159" s="14" t="s">
        <v>4737</v>
      </c>
      <c r="E1159" s="14" t="s">
        <v>4738</v>
      </c>
      <c r="F1159" s="14" t="s">
        <v>4739</v>
      </c>
      <c r="G1159" s="14" t="s">
        <v>6659</v>
      </c>
      <c r="H1159" s="44" t="s">
        <v>3466</v>
      </c>
      <c r="I1159" s="45">
        <v>0</v>
      </c>
      <c r="J1159" s="14">
        <v>150000000</v>
      </c>
      <c r="K1159" s="14" t="s">
        <v>3458</v>
      </c>
      <c r="L1159" s="46" t="s">
        <v>3483</v>
      </c>
      <c r="M1159" s="14" t="s">
        <v>12072</v>
      </c>
      <c r="N1159" s="14" t="s">
        <v>3833</v>
      </c>
      <c r="O1159" s="14" t="s">
        <v>4726</v>
      </c>
      <c r="P1159" s="14" t="s">
        <v>12071</v>
      </c>
      <c r="Q1159" s="44" t="s">
        <v>8224</v>
      </c>
      <c r="R1159" s="44" t="s">
        <v>8203</v>
      </c>
      <c r="S1159" s="14">
        <v>3</v>
      </c>
      <c r="T1159" s="5">
        <v>253951</v>
      </c>
      <c r="U1159" s="5">
        <f t="shared" si="54"/>
        <v>761853</v>
      </c>
      <c r="V1159" s="47">
        <f t="shared" si="55"/>
        <v>853275.3600000001</v>
      </c>
      <c r="W1159" s="48"/>
      <c r="X1159" s="49">
        <v>2017</v>
      </c>
      <c r="Y1159" s="50" t="s">
        <v>4944</v>
      </c>
      <c r="Z1159" s="51">
        <f t="shared" si="56"/>
        <v>2116.2583333333332</v>
      </c>
      <c r="AA1159" s="16">
        <f t="shared" si="56"/>
        <v>2370.2093333333337</v>
      </c>
    </row>
    <row r="1160" spans="2:27" ht="20.25" x14ac:dyDescent="0.3">
      <c r="B1160" s="43" t="s">
        <v>1219</v>
      </c>
      <c r="C1160" s="14" t="s">
        <v>4521</v>
      </c>
      <c r="D1160" s="14" t="s">
        <v>4740</v>
      </c>
      <c r="E1160" s="14" t="s">
        <v>7816</v>
      </c>
      <c r="F1160" s="14" t="s">
        <v>4741</v>
      </c>
      <c r="G1160" s="14" t="s">
        <v>6660</v>
      </c>
      <c r="H1160" s="44" t="s">
        <v>3466</v>
      </c>
      <c r="I1160" s="45">
        <v>0</v>
      </c>
      <c r="J1160" s="14">
        <v>150000000</v>
      </c>
      <c r="K1160" s="14" t="s">
        <v>3458</v>
      </c>
      <c r="L1160" s="46" t="s">
        <v>3483</v>
      </c>
      <c r="M1160" s="14" t="s">
        <v>12072</v>
      </c>
      <c r="N1160" s="14" t="s">
        <v>3833</v>
      </c>
      <c r="O1160" s="14" t="s">
        <v>4726</v>
      </c>
      <c r="P1160" s="14" t="s">
        <v>12071</v>
      </c>
      <c r="Q1160" s="44" t="s">
        <v>8224</v>
      </c>
      <c r="R1160" s="44" t="s">
        <v>8203</v>
      </c>
      <c r="S1160" s="14">
        <v>2</v>
      </c>
      <c r="T1160" s="5">
        <v>132466.79999999999</v>
      </c>
      <c r="U1160" s="5">
        <f t="shared" si="54"/>
        <v>264933.59999999998</v>
      </c>
      <c r="V1160" s="47">
        <f t="shared" si="55"/>
        <v>296725.63199999998</v>
      </c>
      <c r="W1160" s="48"/>
      <c r="X1160" s="49">
        <v>2017</v>
      </c>
      <c r="Y1160" s="50" t="s">
        <v>4944</v>
      </c>
      <c r="Z1160" s="51">
        <f t="shared" si="56"/>
        <v>735.92666666666662</v>
      </c>
      <c r="AA1160" s="16">
        <f t="shared" si="56"/>
        <v>824.2378666666666</v>
      </c>
    </row>
    <row r="1161" spans="2:27" ht="20.25" x14ac:dyDescent="0.3">
      <c r="B1161" s="43" t="s">
        <v>1220</v>
      </c>
      <c r="C1161" s="14" t="s">
        <v>4521</v>
      </c>
      <c r="D1161" s="14" t="s">
        <v>4727</v>
      </c>
      <c r="E1161" s="14" t="s">
        <v>4728</v>
      </c>
      <c r="F1161" s="14" t="s">
        <v>4734</v>
      </c>
      <c r="G1161" s="14" t="s">
        <v>6661</v>
      </c>
      <c r="H1161" s="44" t="s">
        <v>3466</v>
      </c>
      <c r="I1161" s="45">
        <v>0</v>
      </c>
      <c r="J1161" s="14">
        <v>150000000</v>
      </c>
      <c r="K1161" s="14" t="s">
        <v>3458</v>
      </c>
      <c r="L1161" s="46" t="s">
        <v>3483</v>
      </c>
      <c r="M1161" s="14" t="s">
        <v>12072</v>
      </c>
      <c r="N1161" s="14" t="s">
        <v>3833</v>
      </c>
      <c r="O1161" s="14" t="s">
        <v>4726</v>
      </c>
      <c r="P1161" s="14" t="s">
        <v>12071</v>
      </c>
      <c r="Q1161" s="44" t="s">
        <v>8224</v>
      </c>
      <c r="R1161" s="44" t="s">
        <v>8203</v>
      </c>
      <c r="S1161" s="14">
        <v>1</v>
      </c>
      <c r="T1161" s="5">
        <v>1749408.2695999984</v>
      </c>
      <c r="U1161" s="5">
        <f t="shared" si="54"/>
        <v>1749408.2695999984</v>
      </c>
      <c r="V1161" s="47">
        <f t="shared" si="55"/>
        <v>1959337.2619519983</v>
      </c>
      <c r="W1161" s="48"/>
      <c r="X1161" s="49">
        <v>2017</v>
      </c>
      <c r="Y1161" s="50" t="s">
        <v>4944</v>
      </c>
      <c r="Z1161" s="51">
        <f t="shared" si="56"/>
        <v>4859.4674155555513</v>
      </c>
      <c r="AA1161" s="16">
        <f t="shared" si="56"/>
        <v>5442.6035054222175</v>
      </c>
    </row>
    <row r="1162" spans="2:27" ht="20.25" x14ac:dyDescent="0.3">
      <c r="B1162" s="43" t="s">
        <v>1221</v>
      </c>
      <c r="C1162" s="14" t="s">
        <v>4521</v>
      </c>
      <c r="D1162" s="14" t="s">
        <v>4745</v>
      </c>
      <c r="E1162" s="14" t="s">
        <v>4743</v>
      </c>
      <c r="F1162" s="14" t="s">
        <v>4744</v>
      </c>
      <c r="G1162" s="14" t="s">
        <v>6662</v>
      </c>
      <c r="H1162" s="44" t="s">
        <v>3466</v>
      </c>
      <c r="I1162" s="45">
        <v>0</v>
      </c>
      <c r="J1162" s="14">
        <v>150000000</v>
      </c>
      <c r="K1162" s="14" t="s">
        <v>3458</v>
      </c>
      <c r="L1162" s="46" t="s">
        <v>3483</v>
      </c>
      <c r="M1162" s="14" t="s">
        <v>12072</v>
      </c>
      <c r="N1162" s="14" t="s">
        <v>3833</v>
      </c>
      <c r="O1162" s="14" t="s">
        <v>3468</v>
      </c>
      <c r="P1162" s="14" t="s">
        <v>12071</v>
      </c>
      <c r="Q1162" s="44" t="s">
        <v>8224</v>
      </c>
      <c r="R1162" s="44" t="s">
        <v>8203</v>
      </c>
      <c r="S1162" s="14">
        <v>8</v>
      </c>
      <c r="T1162" s="5">
        <v>195619.6</v>
      </c>
      <c r="U1162" s="5">
        <f t="shared" si="54"/>
        <v>1564956.8</v>
      </c>
      <c r="V1162" s="47">
        <f t="shared" si="55"/>
        <v>1752751.6160000002</v>
      </c>
      <c r="W1162" s="48"/>
      <c r="X1162" s="49">
        <v>2017</v>
      </c>
      <c r="Y1162" s="50" t="s">
        <v>4944</v>
      </c>
      <c r="Z1162" s="51">
        <f t="shared" si="56"/>
        <v>4347.1022222222227</v>
      </c>
      <c r="AA1162" s="16">
        <f t="shared" si="56"/>
        <v>4868.7544888888897</v>
      </c>
    </row>
    <row r="1163" spans="2:27" ht="20.25" x14ac:dyDescent="0.3">
      <c r="B1163" s="43" t="s">
        <v>1222</v>
      </c>
      <c r="C1163" s="14" t="s">
        <v>4521</v>
      </c>
      <c r="D1163" s="14" t="s">
        <v>4745</v>
      </c>
      <c r="E1163" s="14" t="s">
        <v>4743</v>
      </c>
      <c r="F1163" s="14" t="s">
        <v>4744</v>
      </c>
      <c r="G1163" s="14" t="s">
        <v>6663</v>
      </c>
      <c r="H1163" s="44" t="s">
        <v>3466</v>
      </c>
      <c r="I1163" s="45">
        <v>0</v>
      </c>
      <c r="J1163" s="14">
        <v>150000000</v>
      </c>
      <c r="K1163" s="14" t="s">
        <v>3458</v>
      </c>
      <c r="L1163" s="46" t="s">
        <v>3483</v>
      </c>
      <c r="M1163" s="14" t="s">
        <v>12072</v>
      </c>
      <c r="N1163" s="14" t="s">
        <v>3833</v>
      </c>
      <c r="O1163" s="14" t="s">
        <v>3471</v>
      </c>
      <c r="P1163" s="14" t="s">
        <v>12071</v>
      </c>
      <c r="Q1163" s="44" t="s">
        <v>8224</v>
      </c>
      <c r="R1163" s="44" t="s">
        <v>8203</v>
      </c>
      <c r="S1163" s="14">
        <v>8</v>
      </c>
      <c r="T1163" s="5">
        <v>195619.6</v>
      </c>
      <c r="U1163" s="5">
        <f t="shared" si="54"/>
        <v>1564956.8</v>
      </c>
      <c r="V1163" s="47">
        <f t="shared" si="55"/>
        <v>1752751.6160000002</v>
      </c>
      <c r="W1163" s="48"/>
      <c r="X1163" s="49">
        <v>2017</v>
      </c>
      <c r="Y1163" s="50" t="s">
        <v>4944</v>
      </c>
      <c r="Z1163" s="51">
        <f t="shared" si="56"/>
        <v>4347.1022222222227</v>
      </c>
      <c r="AA1163" s="16">
        <f t="shared" si="56"/>
        <v>4868.7544888888897</v>
      </c>
    </row>
    <row r="1164" spans="2:27" ht="20.25" x14ac:dyDescent="0.3">
      <c r="B1164" s="43" t="s">
        <v>1223</v>
      </c>
      <c r="C1164" s="14" t="s">
        <v>4521</v>
      </c>
      <c r="D1164" s="14" t="s">
        <v>4745</v>
      </c>
      <c r="E1164" s="14" t="s">
        <v>4743</v>
      </c>
      <c r="F1164" s="14" t="s">
        <v>4744</v>
      </c>
      <c r="G1164" s="14" t="s">
        <v>6664</v>
      </c>
      <c r="H1164" s="44" t="s">
        <v>3457</v>
      </c>
      <c r="I1164" s="45">
        <v>0</v>
      </c>
      <c r="J1164" s="14">
        <v>150000000</v>
      </c>
      <c r="K1164" s="14" t="s">
        <v>3458</v>
      </c>
      <c r="L1164" s="46" t="s">
        <v>3483</v>
      </c>
      <c r="M1164" s="14" t="s">
        <v>12072</v>
      </c>
      <c r="N1164" s="14" t="s">
        <v>3833</v>
      </c>
      <c r="O1164" s="14" t="s">
        <v>4726</v>
      </c>
      <c r="P1164" s="14" t="s">
        <v>12071</v>
      </c>
      <c r="Q1164" s="44" t="s">
        <v>8224</v>
      </c>
      <c r="R1164" s="44" t="s">
        <v>8203</v>
      </c>
      <c r="S1164" s="14">
        <v>15</v>
      </c>
      <c r="T1164" s="5">
        <v>840621.6</v>
      </c>
      <c r="U1164" s="5">
        <f t="shared" si="54"/>
        <v>12609324</v>
      </c>
      <c r="V1164" s="47">
        <f t="shared" si="55"/>
        <v>14122442.880000001</v>
      </c>
      <c r="W1164" s="48"/>
      <c r="X1164" s="49">
        <v>2017</v>
      </c>
      <c r="Y1164" s="50" t="s">
        <v>4944</v>
      </c>
      <c r="Z1164" s="51">
        <f t="shared" si="56"/>
        <v>35025.9</v>
      </c>
      <c r="AA1164" s="16">
        <f t="shared" si="56"/>
        <v>39229.008000000002</v>
      </c>
    </row>
    <row r="1165" spans="2:27" ht="20.25" x14ac:dyDescent="0.3">
      <c r="B1165" s="43" t="s">
        <v>1224</v>
      </c>
      <c r="C1165" s="14" t="s">
        <v>4521</v>
      </c>
      <c r="D1165" s="14" t="s">
        <v>4745</v>
      </c>
      <c r="E1165" s="14" t="s">
        <v>4743</v>
      </c>
      <c r="F1165" s="14" t="s">
        <v>4744</v>
      </c>
      <c r="G1165" s="14" t="s">
        <v>6665</v>
      </c>
      <c r="H1165" s="44" t="s">
        <v>3457</v>
      </c>
      <c r="I1165" s="45">
        <v>0</v>
      </c>
      <c r="J1165" s="14">
        <v>150000000</v>
      </c>
      <c r="K1165" s="14" t="s">
        <v>3458</v>
      </c>
      <c r="L1165" s="46" t="s">
        <v>3483</v>
      </c>
      <c r="M1165" s="14" t="s">
        <v>12072</v>
      </c>
      <c r="N1165" s="14" t="s">
        <v>3833</v>
      </c>
      <c r="O1165" s="14" t="s">
        <v>4726</v>
      </c>
      <c r="P1165" s="14" t="s">
        <v>12071</v>
      </c>
      <c r="Q1165" s="44" t="s">
        <v>8224</v>
      </c>
      <c r="R1165" s="44" t="s">
        <v>8203</v>
      </c>
      <c r="S1165" s="14">
        <v>28</v>
      </c>
      <c r="T1165" s="5">
        <v>283776</v>
      </c>
      <c r="U1165" s="5">
        <f t="shared" si="54"/>
        <v>7945728</v>
      </c>
      <c r="V1165" s="47">
        <f t="shared" si="55"/>
        <v>8899215.3600000013</v>
      </c>
      <c r="W1165" s="48"/>
      <c r="X1165" s="49">
        <v>2017</v>
      </c>
      <c r="Y1165" s="50" t="s">
        <v>4944</v>
      </c>
      <c r="Z1165" s="51">
        <f t="shared" si="56"/>
        <v>22071.466666666667</v>
      </c>
      <c r="AA1165" s="16">
        <f t="shared" si="56"/>
        <v>24720.042666666672</v>
      </c>
    </row>
    <row r="1166" spans="2:27" ht="20.25" x14ac:dyDescent="0.3">
      <c r="B1166" s="43" t="s">
        <v>1225</v>
      </c>
      <c r="C1166" s="14" t="s">
        <v>4521</v>
      </c>
      <c r="D1166" s="14" t="s">
        <v>4746</v>
      </c>
      <c r="E1166" s="14" t="s">
        <v>4747</v>
      </c>
      <c r="F1166" s="14" t="s">
        <v>4748</v>
      </c>
      <c r="G1166" s="14" t="s">
        <v>6666</v>
      </c>
      <c r="H1166" s="44" t="s">
        <v>3466</v>
      </c>
      <c r="I1166" s="45">
        <v>0</v>
      </c>
      <c r="J1166" s="14">
        <v>150000000</v>
      </c>
      <c r="K1166" s="14" t="s">
        <v>3458</v>
      </c>
      <c r="L1166" s="46" t="s">
        <v>3483</v>
      </c>
      <c r="M1166" s="14" t="s">
        <v>12072</v>
      </c>
      <c r="N1166" s="14" t="s">
        <v>3833</v>
      </c>
      <c r="O1166" s="14" t="s">
        <v>4726</v>
      </c>
      <c r="P1166" s="14" t="s">
        <v>12071</v>
      </c>
      <c r="Q1166" s="44" t="s">
        <v>8224</v>
      </c>
      <c r="R1166" s="44" t="s">
        <v>8203</v>
      </c>
      <c r="S1166" s="14">
        <v>1</v>
      </c>
      <c r="T1166" s="5">
        <v>77005.5</v>
      </c>
      <c r="U1166" s="5">
        <f t="shared" si="54"/>
        <v>77005.5</v>
      </c>
      <c r="V1166" s="47">
        <f t="shared" si="55"/>
        <v>86246.16</v>
      </c>
      <c r="W1166" s="48"/>
      <c r="X1166" s="49">
        <v>2017</v>
      </c>
      <c r="Y1166" s="50" t="s">
        <v>4944</v>
      </c>
      <c r="Z1166" s="51">
        <f t="shared" si="56"/>
        <v>213.90416666666667</v>
      </c>
      <c r="AA1166" s="16">
        <f t="shared" si="56"/>
        <v>239.57266666666666</v>
      </c>
    </row>
    <row r="1167" spans="2:27" ht="20.25" x14ac:dyDescent="0.3">
      <c r="B1167" s="43" t="s">
        <v>1226</v>
      </c>
      <c r="C1167" s="14" t="s">
        <v>4521</v>
      </c>
      <c r="D1167" s="14" t="s">
        <v>4745</v>
      </c>
      <c r="E1167" s="14" t="s">
        <v>4743</v>
      </c>
      <c r="F1167" s="14" t="s">
        <v>4744</v>
      </c>
      <c r="G1167" s="14" t="s">
        <v>6667</v>
      </c>
      <c r="H1167" s="44" t="s">
        <v>3466</v>
      </c>
      <c r="I1167" s="45">
        <v>0</v>
      </c>
      <c r="J1167" s="14">
        <v>150000000</v>
      </c>
      <c r="K1167" s="14" t="s">
        <v>3458</v>
      </c>
      <c r="L1167" s="46" t="s">
        <v>3483</v>
      </c>
      <c r="M1167" s="14" t="s">
        <v>12072</v>
      </c>
      <c r="N1167" s="14" t="s">
        <v>3833</v>
      </c>
      <c r="O1167" s="14" t="s">
        <v>4726</v>
      </c>
      <c r="P1167" s="14" t="s">
        <v>12071</v>
      </c>
      <c r="Q1167" s="44" t="s">
        <v>8224</v>
      </c>
      <c r="R1167" s="44" t="s">
        <v>8203</v>
      </c>
      <c r="S1167" s="14">
        <v>2</v>
      </c>
      <c r="T1167" s="5">
        <v>283776</v>
      </c>
      <c r="U1167" s="5">
        <f t="shared" si="54"/>
        <v>567552</v>
      </c>
      <c r="V1167" s="47">
        <f t="shared" si="55"/>
        <v>635658.24000000011</v>
      </c>
      <c r="W1167" s="48"/>
      <c r="X1167" s="49">
        <v>2017</v>
      </c>
      <c r="Y1167" s="50" t="s">
        <v>4944</v>
      </c>
      <c r="Z1167" s="51">
        <f t="shared" si="56"/>
        <v>1576.5333333333333</v>
      </c>
      <c r="AA1167" s="16">
        <f t="shared" si="56"/>
        <v>1765.7173333333337</v>
      </c>
    </row>
    <row r="1168" spans="2:27" ht="20.25" x14ac:dyDescent="0.3">
      <c r="B1168" s="43" t="s">
        <v>1227</v>
      </c>
      <c r="C1168" s="14" t="s">
        <v>4521</v>
      </c>
      <c r="D1168" s="14" t="s">
        <v>4749</v>
      </c>
      <c r="E1168" s="14" t="s">
        <v>4750</v>
      </c>
      <c r="F1168" s="14" t="s">
        <v>7817</v>
      </c>
      <c r="G1168" s="14" t="s">
        <v>6668</v>
      </c>
      <c r="H1168" s="44" t="s">
        <v>3466</v>
      </c>
      <c r="I1168" s="45">
        <v>0</v>
      </c>
      <c r="J1168" s="14">
        <v>150000000</v>
      </c>
      <c r="K1168" s="14" t="s">
        <v>3458</v>
      </c>
      <c r="L1168" s="46" t="s">
        <v>3483</v>
      </c>
      <c r="M1168" s="14" t="s">
        <v>12072</v>
      </c>
      <c r="N1168" s="14" t="s">
        <v>3833</v>
      </c>
      <c r="O1168" s="14" t="s">
        <v>4726</v>
      </c>
      <c r="P1168" s="14" t="s">
        <v>12071</v>
      </c>
      <c r="Q1168" s="44" t="s">
        <v>8224</v>
      </c>
      <c r="R1168" s="44" t="s">
        <v>8203</v>
      </c>
      <c r="S1168" s="14">
        <v>5</v>
      </c>
      <c r="T1168" s="5">
        <v>28231.499999999996</v>
      </c>
      <c r="U1168" s="5">
        <f t="shared" si="54"/>
        <v>141157.49999999997</v>
      </c>
      <c r="V1168" s="47">
        <f t="shared" si="55"/>
        <v>158096.4</v>
      </c>
      <c r="W1168" s="48"/>
      <c r="X1168" s="49">
        <v>2017</v>
      </c>
      <c r="Y1168" s="50" t="s">
        <v>4944</v>
      </c>
      <c r="Z1168" s="51">
        <f t="shared" si="56"/>
        <v>392.10416666666657</v>
      </c>
      <c r="AA1168" s="16">
        <f t="shared" si="56"/>
        <v>439.15666666666664</v>
      </c>
    </row>
    <row r="1169" spans="2:27" ht="20.25" x14ac:dyDescent="0.3">
      <c r="B1169" s="43" t="s">
        <v>7324</v>
      </c>
      <c r="C1169" s="14" t="s">
        <v>4521</v>
      </c>
      <c r="D1169" s="14" t="s">
        <v>4751</v>
      </c>
      <c r="E1169" s="14" t="s">
        <v>4752</v>
      </c>
      <c r="F1169" s="14" t="s">
        <v>7818</v>
      </c>
      <c r="G1169" s="14" t="s">
        <v>6669</v>
      </c>
      <c r="H1169" s="44" t="s">
        <v>3466</v>
      </c>
      <c r="I1169" s="45">
        <v>0</v>
      </c>
      <c r="J1169" s="14">
        <v>150000000</v>
      </c>
      <c r="K1169" s="14" t="s">
        <v>3458</v>
      </c>
      <c r="L1169" s="46" t="s">
        <v>3483</v>
      </c>
      <c r="M1169" s="14" t="s">
        <v>12072</v>
      </c>
      <c r="N1169" s="14" t="s">
        <v>3833</v>
      </c>
      <c r="O1169" s="14" t="s">
        <v>4726</v>
      </c>
      <c r="P1169" s="14" t="s">
        <v>12071</v>
      </c>
      <c r="Q1169" s="44" t="s">
        <v>8224</v>
      </c>
      <c r="R1169" s="44" t="s">
        <v>8203</v>
      </c>
      <c r="S1169" s="14">
        <v>3</v>
      </c>
      <c r="T1169" s="5">
        <v>155760</v>
      </c>
      <c r="U1169" s="5">
        <f t="shared" si="54"/>
        <v>467280</v>
      </c>
      <c r="V1169" s="47">
        <f t="shared" si="55"/>
        <v>523353.60000000003</v>
      </c>
      <c r="W1169" s="48"/>
      <c r="X1169" s="49">
        <v>2017</v>
      </c>
      <c r="Y1169" s="50" t="s">
        <v>4944</v>
      </c>
      <c r="Z1169" s="51">
        <f t="shared" si="56"/>
        <v>1298</v>
      </c>
      <c r="AA1169" s="16">
        <f t="shared" si="56"/>
        <v>1453.76</v>
      </c>
    </row>
    <row r="1170" spans="2:27" ht="20.25" x14ac:dyDescent="0.3">
      <c r="B1170" s="43" t="s">
        <v>7325</v>
      </c>
      <c r="C1170" s="14" t="s">
        <v>4521</v>
      </c>
      <c r="D1170" s="14" t="s">
        <v>7819</v>
      </c>
      <c r="E1170" s="14" t="s">
        <v>7820</v>
      </c>
      <c r="F1170" s="14" t="s">
        <v>4753</v>
      </c>
      <c r="G1170" s="14" t="s">
        <v>6670</v>
      </c>
      <c r="H1170" s="44" t="s">
        <v>3466</v>
      </c>
      <c r="I1170" s="45">
        <v>0</v>
      </c>
      <c r="J1170" s="14">
        <v>150000000</v>
      </c>
      <c r="K1170" s="14" t="s">
        <v>3458</v>
      </c>
      <c r="L1170" s="46" t="s">
        <v>3483</v>
      </c>
      <c r="M1170" s="14" t="s">
        <v>12072</v>
      </c>
      <c r="N1170" s="14" t="s">
        <v>3833</v>
      </c>
      <c r="O1170" s="14" t="s">
        <v>4726</v>
      </c>
      <c r="P1170" s="14" t="s">
        <v>12071</v>
      </c>
      <c r="Q1170" s="44" t="s">
        <v>8224</v>
      </c>
      <c r="R1170" s="44" t="s">
        <v>8203</v>
      </c>
      <c r="S1170" s="14">
        <v>2</v>
      </c>
      <c r="T1170" s="5">
        <v>125289.45</v>
      </c>
      <c r="U1170" s="5">
        <f t="shared" si="54"/>
        <v>250578.9</v>
      </c>
      <c r="V1170" s="47">
        <f t="shared" si="55"/>
        <v>280648.36800000002</v>
      </c>
      <c r="W1170" s="48"/>
      <c r="X1170" s="49">
        <v>2017</v>
      </c>
      <c r="Y1170" s="50" t="s">
        <v>4944</v>
      </c>
      <c r="Z1170" s="51">
        <f t="shared" si="56"/>
        <v>696.05250000000001</v>
      </c>
      <c r="AA1170" s="16">
        <f t="shared" si="56"/>
        <v>779.5788</v>
      </c>
    </row>
    <row r="1171" spans="2:27" ht="20.25" x14ac:dyDescent="0.3">
      <c r="B1171" s="43" t="s">
        <v>7326</v>
      </c>
      <c r="C1171" s="14" t="s">
        <v>4521</v>
      </c>
      <c r="D1171" s="14" t="s">
        <v>7819</v>
      </c>
      <c r="E1171" s="14" t="s">
        <v>7820</v>
      </c>
      <c r="F1171" s="14" t="s">
        <v>4753</v>
      </c>
      <c r="G1171" s="14" t="s">
        <v>6671</v>
      </c>
      <c r="H1171" s="44" t="s">
        <v>3466</v>
      </c>
      <c r="I1171" s="45">
        <v>0</v>
      </c>
      <c r="J1171" s="14">
        <v>150000000</v>
      </c>
      <c r="K1171" s="14" t="s">
        <v>3458</v>
      </c>
      <c r="L1171" s="46" t="s">
        <v>3483</v>
      </c>
      <c r="M1171" s="14" t="s">
        <v>12072</v>
      </c>
      <c r="N1171" s="14" t="s">
        <v>3833</v>
      </c>
      <c r="O1171" s="14" t="s">
        <v>4726</v>
      </c>
      <c r="P1171" s="14" t="s">
        <v>12071</v>
      </c>
      <c r="Q1171" s="44" t="s">
        <v>8224</v>
      </c>
      <c r="R1171" s="44" t="s">
        <v>8203</v>
      </c>
      <c r="S1171" s="14">
        <v>2</v>
      </c>
      <c r="T1171" s="5">
        <v>262196</v>
      </c>
      <c r="U1171" s="5">
        <f t="shared" si="54"/>
        <v>524392</v>
      </c>
      <c r="V1171" s="47">
        <f t="shared" si="55"/>
        <v>587319.04000000004</v>
      </c>
      <c r="W1171" s="48"/>
      <c r="X1171" s="49">
        <v>2017</v>
      </c>
      <c r="Y1171" s="50" t="s">
        <v>4944</v>
      </c>
      <c r="Z1171" s="51">
        <f t="shared" si="56"/>
        <v>1456.6444444444444</v>
      </c>
      <c r="AA1171" s="16">
        <f t="shared" si="56"/>
        <v>1631.4417777777778</v>
      </c>
    </row>
    <row r="1172" spans="2:27" ht="20.25" x14ac:dyDescent="0.3">
      <c r="B1172" s="43" t="s">
        <v>7327</v>
      </c>
      <c r="C1172" s="14" t="s">
        <v>4521</v>
      </c>
      <c r="D1172" s="14" t="s">
        <v>4754</v>
      </c>
      <c r="E1172" s="14" t="s">
        <v>4755</v>
      </c>
      <c r="F1172" s="14" t="s">
        <v>4756</v>
      </c>
      <c r="G1172" s="14" t="s">
        <v>6672</v>
      </c>
      <c r="H1172" s="44" t="s">
        <v>3457</v>
      </c>
      <c r="I1172" s="45">
        <v>0</v>
      </c>
      <c r="J1172" s="14">
        <v>150000000</v>
      </c>
      <c r="K1172" s="14" t="s">
        <v>3458</v>
      </c>
      <c r="L1172" s="46" t="s">
        <v>3483</v>
      </c>
      <c r="M1172" s="14" t="s">
        <v>12072</v>
      </c>
      <c r="N1172" s="14" t="s">
        <v>3833</v>
      </c>
      <c r="O1172" s="14" t="s">
        <v>4726</v>
      </c>
      <c r="P1172" s="14" t="s">
        <v>12071</v>
      </c>
      <c r="Q1172" s="44" t="s">
        <v>8234</v>
      </c>
      <c r="R1172" s="44" t="s">
        <v>8211</v>
      </c>
      <c r="S1172" s="14">
        <v>3</v>
      </c>
      <c r="T1172" s="5">
        <v>2989980</v>
      </c>
      <c r="U1172" s="5">
        <f t="shared" si="54"/>
        <v>8969940</v>
      </c>
      <c r="V1172" s="47">
        <f t="shared" si="55"/>
        <v>10046332.800000001</v>
      </c>
      <c r="W1172" s="48"/>
      <c r="X1172" s="49">
        <v>2017</v>
      </c>
      <c r="Y1172" s="50" t="s">
        <v>4944</v>
      </c>
      <c r="Z1172" s="51">
        <f t="shared" si="56"/>
        <v>24916.5</v>
      </c>
      <c r="AA1172" s="16">
        <f t="shared" si="56"/>
        <v>27906.480000000003</v>
      </c>
    </row>
    <row r="1173" spans="2:27" ht="20.25" x14ac:dyDescent="0.3">
      <c r="B1173" s="43" t="s">
        <v>7328</v>
      </c>
      <c r="C1173" s="14" t="s">
        <v>4521</v>
      </c>
      <c r="D1173" s="14" t="s">
        <v>4745</v>
      </c>
      <c r="E1173" s="14" t="s">
        <v>4743</v>
      </c>
      <c r="F1173" s="14" t="s">
        <v>4744</v>
      </c>
      <c r="G1173" s="14" t="s">
        <v>6673</v>
      </c>
      <c r="H1173" s="44" t="s">
        <v>3466</v>
      </c>
      <c r="I1173" s="45">
        <v>0</v>
      </c>
      <c r="J1173" s="14">
        <v>150000000</v>
      </c>
      <c r="K1173" s="14" t="s">
        <v>3458</v>
      </c>
      <c r="L1173" s="46" t="s">
        <v>3483</v>
      </c>
      <c r="M1173" s="14" t="s">
        <v>12072</v>
      </c>
      <c r="N1173" s="14" t="s">
        <v>3833</v>
      </c>
      <c r="O1173" s="14" t="s">
        <v>4726</v>
      </c>
      <c r="P1173" s="14" t="s">
        <v>12071</v>
      </c>
      <c r="Q1173" s="44" t="s">
        <v>8224</v>
      </c>
      <c r="R1173" s="44" t="s">
        <v>8203</v>
      </c>
      <c r="S1173" s="14">
        <v>5</v>
      </c>
      <c r="T1173" s="5">
        <v>687441.3</v>
      </c>
      <c r="U1173" s="5">
        <f t="shared" si="54"/>
        <v>3437206.5</v>
      </c>
      <c r="V1173" s="47">
        <f t="shared" si="55"/>
        <v>3849671.2800000003</v>
      </c>
      <c r="W1173" s="48"/>
      <c r="X1173" s="49">
        <v>2017</v>
      </c>
      <c r="Y1173" s="50" t="s">
        <v>4944</v>
      </c>
      <c r="Z1173" s="51">
        <f t="shared" si="56"/>
        <v>9547.7958333333336</v>
      </c>
      <c r="AA1173" s="16">
        <f t="shared" si="56"/>
        <v>10693.531333333334</v>
      </c>
    </row>
    <row r="1174" spans="2:27" ht="20.25" x14ac:dyDescent="0.3">
      <c r="B1174" s="43" t="s">
        <v>7329</v>
      </c>
      <c r="C1174" s="14" t="s">
        <v>4521</v>
      </c>
      <c r="D1174" s="14" t="s">
        <v>4757</v>
      </c>
      <c r="E1174" s="14" t="s">
        <v>4758</v>
      </c>
      <c r="F1174" s="14" t="s">
        <v>7821</v>
      </c>
      <c r="G1174" s="14" t="s">
        <v>6674</v>
      </c>
      <c r="H1174" s="44" t="s">
        <v>3466</v>
      </c>
      <c r="I1174" s="45">
        <v>0</v>
      </c>
      <c r="J1174" s="14">
        <v>150000000</v>
      </c>
      <c r="K1174" s="14" t="s">
        <v>3458</v>
      </c>
      <c r="L1174" s="46" t="s">
        <v>3483</v>
      </c>
      <c r="M1174" s="14" t="s">
        <v>12072</v>
      </c>
      <c r="N1174" s="14" t="s">
        <v>3833</v>
      </c>
      <c r="O1174" s="14" t="s">
        <v>4726</v>
      </c>
      <c r="P1174" s="14" t="s">
        <v>12071</v>
      </c>
      <c r="Q1174" s="44" t="s">
        <v>8224</v>
      </c>
      <c r="R1174" s="44" t="s">
        <v>8203</v>
      </c>
      <c r="S1174" s="14">
        <v>2</v>
      </c>
      <c r="T1174" s="5">
        <v>27720</v>
      </c>
      <c r="U1174" s="5">
        <f t="shared" si="54"/>
        <v>55440</v>
      </c>
      <c r="V1174" s="47">
        <f t="shared" si="55"/>
        <v>62092.800000000003</v>
      </c>
      <c r="W1174" s="48"/>
      <c r="X1174" s="49">
        <v>2017</v>
      </c>
      <c r="Y1174" s="50" t="s">
        <v>4944</v>
      </c>
      <c r="Z1174" s="51">
        <f t="shared" si="56"/>
        <v>154</v>
      </c>
      <c r="AA1174" s="16">
        <f t="shared" si="56"/>
        <v>172.48000000000002</v>
      </c>
    </row>
    <row r="1175" spans="2:27" ht="20.25" x14ac:dyDescent="0.3">
      <c r="B1175" s="43" t="s">
        <v>7330</v>
      </c>
      <c r="C1175" s="14" t="s">
        <v>4521</v>
      </c>
      <c r="D1175" s="14" t="s">
        <v>4759</v>
      </c>
      <c r="E1175" s="14" t="s">
        <v>7641</v>
      </c>
      <c r="F1175" s="14" t="s">
        <v>4760</v>
      </c>
      <c r="G1175" s="14" t="s">
        <v>6675</v>
      </c>
      <c r="H1175" s="44" t="s">
        <v>3466</v>
      </c>
      <c r="I1175" s="45">
        <v>0</v>
      </c>
      <c r="J1175" s="14">
        <v>150000000</v>
      </c>
      <c r="K1175" s="14" t="s">
        <v>3458</v>
      </c>
      <c r="L1175" s="46" t="s">
        <v>3483</v>
      </c>
      <c r="M1175" s="14" t="s">
        <v>12072</v>
      </c>
      <c r="N1175" s="14" t="s">
        <v>3833</v>
      </c>
      <c r="O1175" s="14" t="s">
        <v>4726</v>
      </c>
      <c r="P1175" s="14" t="s">
        <v>12071</v>
      </c>
      <c r="Q1175" s="44" t="s">
        <v>8234</v>
      </c>
      <c r="R1175" s="44" t="s">
        <v>8211</v>
      </c>
      <c r="S1175" s="14">
        <v>2</v>
      </c>
      <c r="T1175" s="5">
        <v>691754.51520000002</v>
      </c>
      <c r="U1175" s="5">
        <f t="shared" si="54"/>
        <v>1383509.0304</v>
      </c>
      <c r="V1175" s="47">
        <f t="shared" si="55"/>
        <v>1549530.1140480002</v>
      </c>
      <c r="W1175" s="48"/>
      <c r="X1175" s="49">
        <v>2017</v>
      </c>
      <c r="Y1175" s="50" t="s">
        <v>4944</v>
      </c>
      <c r="Z1175" s="51">
        <f t="shared" si="56"/>
        <v>3843.0806400000001</v>
      </c>
      <c r="AA1175" s="16">
        <f t="shared" si="56"/>
        <v>4304.2503168000003</v>
      </c>
    </row>
    <row r="1176" spans="2:27" ht="20.25" x14ac:dyDescent="0.3">
      <c r="B1176" s="43" t="s">
        <v>7331</v>
      </c>
      <c r="C1176" s="14" t="s">
        <v>4521</v>
      </c>
      <c r="D1176" s="14" t="s">
        <v>4761</v>
      </c>
      <c r="E1176" s="14" t="s">
        <v>4755</v>
      </c>
      <c r="F1176" s="14" t="s">
        <v>4762</v>
      </c>
      <c r="G1176" s="14" t="s">
        <v>6676</v>
      </c>
      <c r="H1176" s="44" t="s">
        <v>3457</v>
      </c>
      <c r="I1176" s="45">
        <v>0</v>
      </c>
      <c r="J1176" s="14">
        <v>150000000</v>
      </c>
      <c r="K1176" s="14" t="s">
        <v>3458</v>
      </c>
      <c r="L1176" s="46" t="s">
        <v>3483</v>
      </c>
      <c r="M1176" s="14" t="s">
        <v>12072</v>
      </c>
      <c r="N1176" s="14" t="s">
        <v>3833</v>
      </c>
      <c r="O1176" s="14" t="s">
        <v>3492</v>
      </c>
      <c r="P1176" s="14" t="s">
        <v>12071</v>
      </c>
      <c r="Q1176" s="44" t="s">
        <v>8234</v>
      </c>
      <c r="R1176" s="44" t="s">
        <v>8211</v>
      </c>
      <c r="S1176" s="14">
        <v>1</v>
      </c>
      <c r="T1176" s="5">
        <v>25715000</v>
      </c>
      <c r="U1176" s="5">
        <f t="shared" si="54"/>
        <v>25715000</v>
      </c>
      <c r="V1176" s="47">
        <f t="shared" si="55"/>
        <v>28800800.000000004</v>
      </c>
      <c r="W1176" s="48"/>
      <c r="X1176" s="49">
        <v>2017</v>
      </c>
      <c r="Y1176" s="50" t="s">
        <v>4944</v>
      </c>
      <c r="Z1176" s="51">
        <f t="shared" si="56"/>
        <v>71430.555555555562</v>
      </c>
      <c r="AA1176" s="16">
        <f t="shared" si="56"/>
        <v>80002.222222222234</v>
      </c>
    </row>
    <row r="1177" spans="2:27" ht="20.25" x14ac:dyDescent="0.3">
      <c r="B1177" s="43" t="s">
        <v>1228</v>
      </c>
      <c r="C1177" s="14" t="s">
        <v>4521</v>
      </c>
      <c r="D1177" s="14" t="s">
        <v>4754</v>
      </c>
      <c r="E1177" s="14" t="s">
        <v>4755</v>
      </c>
      <c r="F1177" s="14" t="s">
        <v>4756</v>
      </c>
      <c r="G1177" s="14" t="s">
        <v>12131</v>
      </c>
      <c r="H1177" s="44" t="s">
        <v>3457</v>
      </c>
      <c r="I1177" s="45">
        <v>0</v>
      </c>
      <c r="J1177" s="14">
        <v>150000000</v>
      </c>
      <c r="K1177" s="14" t="s">
        <v>3458</v>
      </c>
      <c r="L1177" s="46" t="s">
        <v>3483</v>
      </c>
      <c r="M1177" s="14" t="s">
        <v>12072</v>
      </c>
      <c r="N1177" s="14" t="s">
        <v>3833</v>
      </c>
      <c r="O1177" s="14" t="s">
        <v>3486</v>
      </c>
      <c r="P1177" s="14" t="s">
        <v>12071</v>
      </c>
      <c r="Q1177" s="44" t="s">
        <v>8234</v>
      </c>
      <c r="R1177" s="44" t="s">
        <v>8211</v>
      </c>
      <c r="S1177" s="14">
        <v>1</v>
      </c>
      <c r="T1177" s="5">
        <f>U1177</f>
        <v>27440000</v>
      </c>
      <c r="U1177" s="5">
        <v>27440000</v>
      </c>
      <c r="V1177" s="47">
        <f t="shared" si="55"/>
        <v>30732800.000000004</v>
      </c>
      <c r="W1177" s="48"/>
      <c r="X1177" s="49">
        <v>2017</v>
      </c>
      <c r="Y1177" s="50" t="s">
        <v>4944</v>
      </c>
      <c r="Z1177" s="51">
        <f t="shared" si="56"/>
        <v>76222.222222222219</v>
      </c>
      <c r="AA1177" s="16">
        <f t="shared" si="56"/>
        <v>85368.888888888905</v>
      </c>
    </row>
    <row r="1178" spans="2:27" ht="20.25" x14ac:dyDescent="0.3">
      <c r="B1178" s="43" t="s">
        <v>1229</v>
      </c>
      <c r="C1178" s="14" t="s">
        <v>4521</v>
      </c>
      <c r="D1178" s="14" t="s">
        <v>7352</v>
      </c>
      <c r="E1178" s="14" t="s">
        <v>7822</v>
      </c>
      <c r="F1178" s="14" t="s">
        <v>4763</v>
      </c>
      <c r="G1178" s="14" t="s">
        <v>6677</v>
      </c>
      <c r="H1178" s="44" t="s">
        <v>3466</v>
      </c>
      <c r="I1178" s="45">
        <v>0</v>
      </c>
      <c r="J1178" s="14">
        <v>150000000</v>
      </c>
      <c r="K1178" s="14" t="s">
        <v>3458</v>
      </c>
      <c r="L1178" s="46" t="s">
        <v>3483</v>
      </c>
      <c r="M1178" s="14" t="s">
        <v>12072</v>
      </c>
      <c r="N1178" s="14" t="s">
        <v>3833</v>
      </c>
      <c r="O1178" s="14" t="s">
        <v>4726</v>
      </c>
      <c r="P1178" s="14" t="s">
        <v>12071</v>
      </c>
      <c r="Q1178" s="44" t="s">
        <v>8224</v>
      </c>
      <c r="R1178" s="44" t="s">
        <v>8203</v>
      </c>
      <c r="S1178" s="14">
        <v>1</v>
      </c>
      <c r="T1178" s="5">
        <v>920682</v>
      </c>
      <c r="U1178" s="5">
        <f t="shared" si="54"/>
        <v>920682</v>
      </c>
      <c r="V1178" s="47">
        <f t="shared" si="55"/>
        <v>1031163.8400000001</v>
      </c>
      <c r="W1178" s="48"/>
      <c r="X1178" s="49">
        <v>2017</v>
      </c>
      <c r="Y1178" s="50" t="s">
        <v>4944</v>
      </c>
      <c r="Z1178" s="51">
        <f t="shared" si="56"/>
        <v>2557.4499999999998</v>
      </c>
      <c r="AA1178" s="16">
        <f t="shared" si="56"/>
        <v>2864.3440000000001</v>
      </c>
    </row>
    <row r="1179" spans="2:27" ht="20.25" x14ac:dyDescent="0.3">
      <c r="B1179" s="43" t="s">
        <v>1230</v>
      </c>
      <c r="C1179" s="14" t="s">
        <v>4521</v>
      </c>
      <c r="D1179" s="14" t="s">
        <v>4764</v>
      </c>
      <c r="E1179" s="14" t="s">
        <v>4765</v>
      </c>
      <c r="F1179" s="14" t="s">
        <v>4766</v>
      </c>
      <c r="G1179" s="14" t="s">
        <v>6678</v>
      </c>
      <c r="H1179" s="44" t="s">
        <v>3466</v>
      </c>
      <c r="I1179" s="45">
        <v>0</v>
      </c>
      <c r="J1179" s="14">
        <v>150000000</v>
      </c>
      <c r="K1179" s="14" t="s">
        <v>3458</v>
      </c>
      <c r="L1179" s="46" t="s">
        <v>3483</v>
      </c>
      <c r="M1179" s="14" t="s">
        <v>12072</v>
      </c>
      <c r="N1179" s="14" t="s">
        <v>3833</v>
      </c>
      <c r="O1179" s="14" t="s">
        <v>4726</v>
      </c>
      <c r="P1179" s="14" t="s">
        <v>12071</v>
      </c>
      <c r="Q1179" s="44" t="s">
        <v>8224</v>
      </c>
      <c r="R1179" s="44" t="s">
        <v>8203</v>
      </c>
      <c r="S1179" s="14">
        <v>1</v>
      </c>
      <c r="T1179" s="5">
        <v>1195036.6627600044</v>
      </c>
      <c r="U1179" s="5">
        <f t="shared" si="54"/>
        <v>1195036.6627600044</v>
      </c>
      <c r="V1179" s="47">
        <f t="shared" si="55"/>
        <v>1338441.0622912052</v>
      </c>
      <c r="W1179" s="48"/>
      <c r="X1179" s="49">
        <v>2017</v>
      </c>
      <c r="Y1179" s="50" t="s">
        <v>4944</v>
      </c>
      <c r="Z1179" s="51">
        <f t="shared" si="56"/>
        <v>3319.5462854444568</v>
      </c>
      <c r="AA1179" s="16">
        <f t="shared" si="56"/>
        <v>3717.891839697792</v>
      </c>
    </row>
    <row r="1180" spans="2:27" ht="20.25" x14ac:dyDescent="0.3">
      <c r="B1180" s="43" t="s">
        <v>1231</v>
      </c>
      <c r="C1180" s="14" t="s">
        <v>4521</v>
      </c>
      <c r="D1180" s="14" t="s">
        <v>4767</v>
      </c>
      <c r="E1180" s="14" t="s">
        <v>4768</v>
      </c>
      <c r="F1180" s="14" t="s">
        <v>4769</v>
      </c>
      <c r="G1180" s="14" t="s">
        <v>6679</v>
      </c>
      <c r="H1180" s="44" t="s">
        <v>3466</v>
      </c>
      <c r="I1180" s="45">
        <v>0</v>
      </c>
      <c r="J1180" s="14">
        <v>150000000</v>
      </c>
      <c r="K1180" s="14" t="s">
        <v>3458</v>
      </c>
      <c r="L1180" s="46" t="s">
        <v>3483</v>
      </c>
      <c r="M1180" s="14" t="s">
        <v>12072</v>
      </c>
      <c r="N1180" s="14" t="s">
        <v>3833</v>
      </c>
      <c r="O1180" s="14" t="s">
        <v>4726</v>
      </c>
      <c r="P1180" s="14" t="s">
        <v>12071</v>
      </c>
      <c r="Q1180" s="44" t="s">
        <v>8224</v>
      </c>
      <c r="R1180" s="44" t="s">
        <v>8203</v>
      </c>
      <c r="S1180" s="14">
        <v>1</v>
      </c>
      <c r="T1180" s="5">
        <v>576000</v>
      </c>
      <c r="U1180" s="5">
        <f t="shared" si="54"/>
        <v>576000</v>
      </c>
      <c r="V1180" s="47">
        <f t="shared" si="55"/>
        <v>645120.00000000012</v>
      </c>
      <c r="W1180" s="48"/>
      <c r="X1180" s="49">
        <v>2017</v>
      </c>
      <c r="Y1180" s="50" t="s">
        <v>4944</v>
      </c>
      <c r="Z1180" s="51">
        <f t="shared" si="56"/>
        <v>1600</v>
      </c>
      <c r="AA1180" s="16">
        <f t="shared" si="56"/>
        <v>1792.0000000000002</v>
      </c>
    </row>
    <row r="1181" spans="2:27" ht="20.25" x14ac:dyDescent="0.3">
      <c r="B1181" s="43" t="s">
        <v>1232</v>
      </c>
      <c r="C1181" s="14" t="s">
        <v>4521</v>
      </c>
      <c r="D1181" s="14" t="s">
        <v>4770</v>
      </c>
      <c r="E1181" s="14" t="s">
        <v>7823</v>
      </c>
      <c r="F1181" s="14" t="s">
        <v>4779</v>
      </c>
      <c r="G1181" s="14" t="s">
        <v>6680</v>
      </c>
      <c r="H1181" s="44" t="s">
        <v>3466</v>
      </c>
      <c r="I1181" s="45">
        <v>0</v>
      </c>
      <c r="J1181" s="14">
        <v>150000000</v>
      </c>
      <c r="K1181" s="14" t="s">
        <v>3458</v>
      </c>
      <c r="L1181" s="46" t="s">
        <v>3483</v>
      </c>
      <c r="M1181" s="14" t="s">
        <v>12072</v>
      </c>
      <c r="N1181" s="14" t="s">
        <v>3833</v>
      </c>
      <c r="O1181" s="14" t="s">
        <v>4726</v>
      </c>
      <c r="P1181" s="14" t="s">
        <v>12071</v>
      </c>
      <c r="Q1181" s="44" t="s">
        <v>8224</v>
      </c>
      <c r="R1181" s="44" t="s">
        <v>8203</v>
      </c>
      <c r="S1181" s="14">
        <v>2</v>
      </c>
      <c r="T1181" s="5">
        <v>149465.23020000002</v>
      </c>
      <c r="U1181" s="5">
        <f t="shared" si="54"/>
        <v>298930.46040000004</v>
      </c>
      <c r="V1181" s="47">
        <f t="shared" si="55"/>
        <v>334802.11564800009</v>
      </c>
      <c r="W1181" s="48"/>
      <c r="X1181" s="49">
        <v>2017</v>
      </c>
      <c r="Y1181" s="50" t="s">
        <v>4944</v>
      </c>
      <c r="Z1181" s="51">
        <f t="shared" si="56"/>
        <v>830.36239000000012</v>
      </c>
      <c r="AA1181" s="16">
        <f t="shared" si="56"/>
        <v>930.00587680000024</v>
      </c>
    </row>
    <row r="1182" spans="2:27" ht="20.25" x14ac:dyDescent="0.3">
      <c r="B1182" s="43" t="s">
        <v>1233</v>
      </c>
      <c r="C1182" s="14" t="s">
        <v>4521</v>
      </c>
      <c r="D1182" s="14" t="s">
        <v>5523</v>
      </c>
      <c r="E1182" s="14" t="s">
        <v>4771</v>
      </c>
      <c r="F1182" s="14" t="s">
        <v>4779</v>
      </c>
      <c r="G1182" s="14" t="s">
        <v>6681</v>
      </c>
      <c r="H1182" s="44" t="s">
        <v>3466</v>
      </c>
      <c r="I1182" s="45">
        <v>0</v>
      </c>
      <c r="J1182" s="14">
        <v>150000000</v>
      </c>
      <c r="K1182" s="14" t="s">
        <v>3458</v>
      </c>
      <c r="L1182" s="46" t="s">
        <v>3483</v>
      </c>
      <c r="M1182" s="14" t="s">
        <v>12072</v>
      </c>
      <c r="N1182" s="14" t="s">
        <v>3833</v>
      </c>
      <c r="O1182" s="14" t="s">
        <v>4726</v>
      </c>
      <c r="P1182" s="14" t="s">
        <v>12071</v>
      </c>
      <c r="Q1182" s="44" t="s">
        <v>8224</v>
      </c>
      <c r="R1182" s="44" t="s">
        <v>8203</v>
      </c>
      <c r="S1182" s="14">
        <v>2</v>
      </c>
      <c r="T1182" s="5">
        <v>94581.299999999988</v>
      </c>
      <c r="U1182" s="5">
        <f t="shared" si="54"/>
        <v>189162.59999999998</v>
      </c>
      <c r="V1182" s="47">
        <f t="shared" si="55"/>
        <v>211862.11199999999</v>
      </c>
      <c r="W1182" s="48"/>
      <c r="X1182" s="49">
        <v>2017</v>
      </c>
      <c r="Y1182" s="50" t="s">
        <v>4944</v>
      </c>
      <c r="Z1182" s="51">
        <f t="shared" si="56"/>
        <v>525.4516666666666</v>
      </c>
      <c r="AA1182" s="16">
        <f t="shared" si="56"/>
        <v>588.50586666666663</v>
      </c>
    </row>
    <row r="1183" spans="2:27" ht="20.25" x14ac:dyDescent="0.3">
      <c r="B1183" s="43" t="s">
        <v>1234</v>
      </c>
      <c r="C1183" s="14" t="s">
        <v>4521</v>
      </c>
      <c r="D1183" s="14" t="s">
        <v>4772</v>
      </c>
      <c r="E1183" s="14" t="s">
        <v>4773</v>
      </c>
      <c r="F1183" s="14" t="s">
        <v>4779</v>
      </c>
      <c r="G1183" s="14" t="s">
        <v>6682</v>
      </c>
      <c r="H1183" s="44" t="s">
        <v>3466</v>
      </c>
      <c r="I1183" s="45">
        <v>0</v>
      </c>
      <c r="J1183" s="14">
        <v>150000000</v>
      </c>
      <c r="K1183" s="14" t="s">
        <v>3458</v>
      </c>
      <c r="L1183" s="46" t="s">
        <v>3483</v>
      </c>
      <c r="M1183" s="14" t="s">
        <v>12072</v>
      </c>
      <c r="N1183" s="14" t="s">
        <v>3833</v>
      </c>
      <c r="O1183" s="14" t="s">
        <v>4726</v>
      </c>
      <c r="P1183" s="14" t="s">
        <v>12071</v>
      </c>
      <c r="Q1183" s="44" t="s">
        <v>8224</v>
      </c>
      <c r="R1183" s="44" t="s">
        <v>8203</v>
      </c>
      <c r="S1183" s="14">
        <v>2</v>
      </c>
      <c r="T1183" s="5">
        <v>308248</v>
      </c>
      <c r="U1183" s="5">
        <f t="shared" si="54"/>
        <v>616496</v>
      </c>
      <c r="V1183" s="47">
        <f t="shared" si="55"/>
        <v>690475.52000000002</v>
      </c>
      <c r="W1183" s="48"/>
      <c r="X1183" s="49">
        <v>2017</v>
      </c>
      <c r="Y1183" s="50" t="s">
        <v>4944</v>
      </c>
      <c r="Z1183" s="51">
        <f t="shared" si="56"/>
        <v>1712.4888888888888</v>
      </c>
      <c r="AA1183" s="16">
        <f t="shared" si="56"/>
        <v>1917.9875555555557</v>
      </c>
    </row>
    <row r="1184" spans="2:27" ht="20.25" x14ac:dyDescent="0.3">
      <c r="B1184" s="43" t="s">
        <v>1235</v>
      </c>
      <c r="C1184" s="14" t="s">
        <v>4521</v>
      </c>
      <c r="D1184" s="14" t="s">
        <v>5523</v>
      </c>
      <c r="E1184" s="14" t="s">
        <v>4771</v>
      </c>
      <c r="F1184" s="14" t="s">
        <v>4779</v>
      </c>
      <c r="G1184" s="14" t="s">
        <v>6683</v>
      </c>
      <c r="H1184" s="44" t="s">
        <v>3466</v>
      </c>
      <c r="I1184" s="45">
        <v>0</v>
      </c>
      <c r="J1184" s="14">
        <v>150000000</v>
      </c>
      <c r="K1184" s="14" t="s">
        <v>3458</v>
      </c>
      <c r="L1184" s="46" t="s">
        <v>3483</v>
      </c>
      <c r="M1184" s="14" t="s">
        <v>12072</v>
      </c>
      <c r="N1184" s="14" t="s">
        <v>3833</v>
      </c>
      <c r="O1184" s="14" t="s">
        <v>4726</v>
      </c>
      <c r="P1184" s="14" t="s">
        <v>12071</v>
      </c>
      <c r="Q1184" s="44" t="s">
        <v>8224</v>
      </c>
      <c r="R1184" s="44" t="s">
        <v>8203</v>
      </c>
      <c r="S1184" s="14">
        <v>1</v>
      </c>
      <c r="T1184" s="5">
        <v>2555912.2588999998</v>
      </c>
      <c r="U1184" s="5">
        <f t="shared" si="54"/>
        <v>2555912.2588999998</v>
      </c>
      <c r="V1184" s="47">
        <f t="shared" si="55"/>
        <v>2862621.7299680002</v>
      </c>
      <c r="W1184" s="48"/>
      <c r="X1184" s="49">
        <v>2017</v>
      </c>
      <c r="Y1184" s="50" t="s">
        <v>4944</v>
      </c>
      <c r="Z1184" s="51">
        <f t="shared" si="56"/>
        <v>7099.7562747222219</v>
      </c>
      <c r="AA1184" s="16">
        <f t="shared" si="56"/>
        <v>7951.7270276888894</v>
      </c>
    </row>
    <row r="1185" spans="2:27" ht="20.25" x14ac:dyDescent="0.3">
      <c r="B1185" s="43" t="s">
        <v>1236</v>
      </c>
      <c r="C1185" s="14" t="s">
        <v>4521</v>
      </c>
      <c r="D1185" s="14" t="s">
        <v>4774</v>
      </c>
      <c r="E1185" s="14" t="s">
        <v>4730</v>
      </c>
      <c r="F1185" s="14" t="s">
        <v>7824</v>
      </c>
      <c r="G1185" s="14" t="s">
        <v>6684</v>
      </c>
      <c r="H1185" s="44" t="s">
        <v>3466</v>
      </c>
      <c r="I1185" s="45">
        <v>0</v>
      </c>
      <c r="J1185" s="14">
        <v>150000000</v>
      </c>
      <c r="K1185" s="14" t="s">
        <v>3458</v>
      </c>
      <c r="L1185" s="46" t="s">
        <v>3483</v>
      </c>
      <c r="M1185" s="14" t="s">
        <v>12072</v>
      </c>
      <c r="N1185" s="14" t="s">
        <v>3833</v>
      </c>
      <c r="O1185" s="14" t="s">
        <v>4726</v>
      </c>
      <c r="P1185" s="14" t="s">
        <v>12071</v>
      </c>
      <c r="Q1185" s="44" t="s">
        <v>8224</v>
      </c>
      <c r="R1185" s="44" t="s">
        <v>8203</v>
      </c>
      <c r="S1185" s="14">
        <v>1</v>
      </c>
      <c r="T1185" s="5">
        <v>84701</v>
      </c>
      <c r="U1185" s="5">
        <f t="shared" si="54"/>
        <v>84701</v>
      </c>
      <c r="V1185" s="47">
        <f t="shared" si="55"/>
        <v>94865.12000000001</v>
      </c>
      <c r="W1185" s="48"/>
      <c r="X1185" s="49">
        <v>2017</v>
      </c>
      <c r="Y1185" s="50" t="s">
        <v>4944</v>
      </c>
      <c r="Z1185" s="51">
        <f t="shared" si="56"/>
        <v>235.28055555555557</v>
      </c>
      <c r="AA1185" s="16">
        <f t="shared" si="56"/>
        <v>263.51422222222226</v>
      </c>
    </row>
    <row r="1186" spans="2:27" ht="20.25" x14ac:dyDescent="0.3">
      <c r="B1186" s="43" t="s">
        <v>1237</v>
      </c>
      <c r="C1186" s="14" t="s">
        <v>4521</v>
      </c>
      <c r="D1186" s="14" t="s">
        <v>4770</v>
      </c>
      <c r="E1186" s="14" t="s">
        <v>7823</v>
      </c>
      <c r="F1186" s="14" t="s">
        <v>4779</v>
      </c>
      <c r="G1186" s="14" t="s">
        <v>6685</v>
      </c>
      <c r="H1186" s="44" t="s">
        <v>3466</v>
      </c>
      <c r="I1186" s="45">
        <v>0</v>
      </c>
      <c r="J1186" s="14">
        <v>150000000</v>
      </c>
      <c r="K1186" s="14" t="s">
        <v>3458</v>
      </c>
      <c r="L1186" s="46" t="s">
        <v>3483</v>
      </c>
      <c r="M1186" s="14" t="s">
        <v>12072</v>
      </c>
      <c r="N1186" s="14" t="s">
        <v>3833</v>
      </c>
      <c r="O1186" s="14" t="s">
        <v>4726</v>
      </c>
      <c r="P1186" s="14" t="s">
        <v>12071</v>
      </c>
      <c r="Q1186" s="44" t="s">
        <v>8224</v>
      </c>
      <c r="R1186" s="44" t="s">
        <v>8203</v>
      </c>
      <c r="S1186" s="14">
        <v>2</v>
      </c>
      <c r="T1186" s="5">
        <v>210675.08000000002</v>
      </c>
      <c r="U1186" s="5">
        <f t="shared" si="54"/>
        <v>421350.16000000003</v>
      </c>
      <c r="V1186" s="47">
        <f t="shared" si="55"/>
        <v>471912.17920000007</v>
      </c>
      <c r="W1186" s="48"/>
      <c r="X1186" s="49">
        <v>2017</v>
      </c>
      <c r="Y1186" s="50" t="s">
        <v>4944</v>
      </c>
      <c r="Z1186" s="51">
        <f t="shared" si="56"/>
        <v>1170.4171111111111</v>
      </c>
      <c r="AA1186" s="16">
        <f t="shared" si="56"/>
        <v>1310.8671644444446</v>
      </c>
    </row>
    <row r="1187" spans="2:27" ht="20.25" x14ac:dyDescent="0.3">
      <c r="B1187" s="43" t="s">
        <v>1238</v>
      </c>
      <c r="C1187" s="14" t="s">
        <v>4521</v>
      </c>
      <c r="D1187" s="14" t="s">
        <v>4775</v>
      </c>
      <c r="E1187" s="14" t="s">
        <v>4446</v>
      </c>
      <c r="F1187" s="14" t="s">
        <v>4785</v>
      </c>
      <c r="G1187" s="14" t="s">
        <v>6686</v>
      </c>
      <c r="H1187" s="44" t="s">
        <v>3466</v>
      </c>
      <c r="I1187" s="45">
        <v>0</v>
      </c>
      <c r="J1187" s="14">
        <v>150000000</v>
      </c>
      <c r="K1187" s="14" t="s">
        <v>3458</v>
      </c>
      <c r="L1187" s="46" t="s">
        <v>3483</v>
      </c>
      <c r="M1187" s="14" t="s">
        <v>12072</v>
      </c>
      <c r="N1187" s="14" t="s">
        <v>3833</v>
      </c>
      <c r="O1187" s="14" t="s">
        <v>4726</v>
      </c>
      <c r="P1187" s="14" t="s">
        <v>12071</v>
      </c>
      <c r="Q1187" s="44" t="s">
        <v>8224</v>
      </c>
      <c r="R1187" s="44" t="s">
        <v>8203</v>
      </c>
      <c r="S1187" s="14">
        <v>1</v>
      </c>
      <c r="T1187" s="5">
        <v>215369</v>
      </c>
      <c r="U1187" s="5">
        <f t="shared" si="54"/>
        <v>215369</v>
      </c>
      <c r="V1187" s="47">
        <f t="shared" si="55"/>
        <v>241213.28000000003</v>
      </c>
      <c r="W1187" s="48"/>
      <c r="X1187" s="49">
        <v>2017</v>
      </c>
      <c r="Y1187" s="50" t="s">
        <v>4944</v>
      </c>
      <c r="Z1187" s="51">
        <f t="shared" si="56"/>
        <v>598.24722222222226</v>
      </c>
      <c r="AA1187" s="16">
        <f t="shared" si="56"/>
        <v>670.03688888888894</v>
      </c>
    </row>
    <row r="1188" spans="2:27" ht="20.25" x14ac:dyDescent="0.3">
      <c r="B1188" s="43" t="s">
        <v>1239</v>
      </c>
      <c r="C1188" s="14" t="s">
        <v>4521</v>
      </c>
      <c r="D1188" s="14" t="s">
        <v>4775</v>
      </c>
      <c r="E1188" s="14" t="s">
        <v>4446</v>
      </c>
      <c r="F1188" s="14" t="s">
        <v>4785</v>
      </c>
      <c r="G1188" s="14" t="s">
        <v>6687</v>
      </c>
      <c r="H1188" s="44" t="s">
        <v>3466</v>
      </c>
      <c r="I1188" s="45">
        <v>0</v>
      </c>
      <c r="J1188" s="14">
        <v>150000000</v>
      </c>
      <c r="K1188" s="14" t="s">
        <v>3458</v>
      </c>
      <c r="L1188" s="46" t="s">
        <v>3483</v>
      </c>
      <c r="M1188" s="14" t="s">
        <v>12072</v>
      </c>
      <c r="N1188" s="14" t="s">
        <v>3833</v>
      </c>
      <c r="O1188" s="14" t="s">
        <v>4726</v>
      </c>
      <c r="P1188" s="14" t="s">
        <v>12071</v>
      </c>
      <c r="Q1188" s="44" t="s">
        <v>8224</v>
      </c>
      <c r="R1188" s="44" t="s">
        <v>8203</v>
      </c>
      <c r="S1188" s="14">
        <v>2</v>
      </c>
      <c r="T1188" s="5">
        <v>94792.1535</v>
      </c>
      <c r="U1188" s="5">
        <f t="shared" si="54"/>
        <v>189584.307</v>
      </c>
      <c r="V1188" s="47">
        <f t="shared" si="55"/>
        <v>212334.42384000003</v>
      </c>
      <c r="W1188" s="48"/>
      <c r="X1188" s="49">
        <v>2017</v>
      </c>
      <c r="Y1188" s="50" t="s">
        <v>4944</v>
      </c>
      <c r="Z1188" s="51">
        <f t="shared" si="56"/>
        <v>526.62307499999997</v>
      </c>
      <c r="AA1188" s="16">
        <f t="shared" si="56"/>
        <v>589.81784400000004</v>
      </c>
    </row>
    <row r="1189" spans="2:27" ht="20.25" x14ac:dyDescent="0.3">
      <c r="B1189" s="43" t="s">
        <v>1240</v>
      </c>
      <c r="C1189" s="14" t="s">
        <v>4521</v>
      </c>
      <c r="D1189" s="14" t="s">
        <v>5523</v>
      </c>
      <c r="E1189" s="14" t="s">
        <v>4771</v>
      </c>
      <c r="F1189" s="14" t="s">
        <v>4779</v>
      </c>
      <c r="G1189" s="14" t="s">
        <v>6688</v>
      </c>
      <c r="H1189" s="44" t="s">
        <v>3466</v>
      </c>
      <c r="I1189" s="45">
        <v>0</v>
      </c>
      <c r="J1189" s="14">
        <v>150000000</v>
      </c>
      <c r="K1189" s="14" t="s">
        <v>3458</v>
      </c>
      <c r="L1189" s="46" t="s">
        <v>3483</v>
      </c>
      <c r="M1189" s="14" t="s">
        <v>12072</v>
      </c>
      <c r="N1189" s="14" t="s">
        <v>3833</v>
      </c>
      <c r="O1189" s="14" t="s">
        <v>4726</v>
      </c>
      <c r="P1189" s="14" t="s">
        <v>12071</v>
      </c>
      <c r="Q1189" s="44" t="s">
        <v>8224</v>
      </c>
      <c r="R1189" s="44" t="s">
        <v>8203</v>
      </c>
      <c r="S1189" s="14">
        <v>2</v>
      </c>
      <c r="T1189" s="5">
        <v>43138.887000000002</v>
      </c>
      <c r="U1189" s="5">
        <f t="shared" si="54"/>
        <v>86277.774000000005</v>
      </c>
      <c r="V1189" s="47">
        <f t="shared" si="55"/>
        <v>96631.106880000021</v>
      </c>
      <c r="W1189" s="48"/>
      <c r="X1189" s="49">
        <v>2017</v>
      </c>
      <c r="Y1189" s="50" t="s">
        <v>4944</v>
      </c>
      <c r="Z1189" s="51">
        <f t="shared" si="56"/>
        <v>239.66048333333336</v>
      </c>
      <c r="AA1189" s="16">
        <f t="shared" si="56"/>
        <v>268.41974133333338</v>
      </c>
    </row>
    <row r="1190" spans="2:27" ht="20.25" x14ac:dyDescent="0.3">
      <c r="B1190" s="43" t="s">
        <v>1241</v>
      </c>
      <c r="C1190" s="14" t="s">
        <v>4521</v>
      </c>
      <c r="D1190" s="14" t="s">
        <v>5523</v>
      </c>
      <c r="E1190" s="14" t="s">
        <v>4771</v>
      </c>
      <c r="F1190" s="14" t="s">
        <v>4779</v>
      </c>
      <c r="G1190" s="14" t="s">
        <v>6689</v>
      </c>
      <c r="H1190" s="44" t="s">
        <v>3466</v>
      </c>
      <c r="I1190" s="45">
        <v>0</v>
      </c>
      <c r="J1190" s="14">
        <v>150000000</v>
      </c>
      <c r="K1190" s="14" t="s">
        <v>3458</v>
      </c>
      <c r="L1190" s="46" t="s">
        <v>3483</v>
      </c>
      <c r="M1190" s="14" t="s">
        <v>12072</v>
      </c>
      <c r="N1190" s="14" t="s">
        <v>3833</v>
      </c>
      <c r="O1190" s="14" t="s">
        <v>4726</v>
      </c>
      <c r="P1190" s="14" t="s">
        <v>12071</v>
      </c>
      <c r="Q1190" s="44" t="s">
        <v>8224</v>
      </c>
      <c r="R1190" s="44" t="s">
        <v>8203</v>
      </c>
      <c r="S1190" s="14">
        <v>2</v>
      </c>
      <c r="T1190" s="5">
        <v>55940</v>
      </c>
      <c r="U1190" s="5">
        <f t="shared" si="54"/>
        <v>111880</v>
      </c>
      <c r="V1190" s="47">
        <f t="shared" si="55"/>
        <v>125305.60000000001</v>
      </c>
      <c r="W1190" s="48"/>
      <c r="X1190" s="49">
        <v>2017</v>
      </c>
      <c r="Y1190" s="50" t="s">
        <v>4944</v>
      </c>
      <c r="Z1190" s="51">
        <f t="shared" si="56"/>
        <v>310.77777777777777</v>
      </c>
      <c r="AA1190" s="16">
        <f t="shared" si="56"/>
        <v>348.07111111111112</v>
      </c>
    </row>
    <row r="1191" spans="2:27" ht="20.25" x14ac:dyDescent="0.3">
      <c r="B1191" s="43" t="s">
        <v>1242</v>
      </c>
      <c r="C1191" s="14" t="s">
        <v>4521</v>
      </c>
      <c r="D1191" s="14" t="s">
        <v>4776</v>
      </c>
      <c r="E1191" s="14" t="s">
        <v>7825</v>
      </c>
      <c r="F1191" s="14" t="s">
        <v>7826</v>
      </c>
      <c r="G1191" s="14" t="s">
        <v>6690</v>
      </c>
      <c r="H1191" s="44" t="s">
        <v>3466</v>
      </c>
      <c r="I1191" s="45">
        <v>0</v>
      </c>
      <c r="J1191" s="14">
        <v>150000000</v>
      </c>
      <c r="K1191" s="14" t="s">
        <v>3458</v>
      </c>
      <c r="L1191" s="46" t="s">
        <v>3483</v>
      </c>
      <c r="M1191" s="14" t="s">
        <v>12072</v>
      </c>
      <c r="N1191" s="14" t="s">
        <v>3833</v>
      </c>
      <c r="O1191" s="14" t="s">
        <v>4726</v>
      </c>
      <c r="P1191" s="14" t="s">
        <v>12071</v>
      </c>
      <c r="Q1191" s="44" t="s">
        <v>8224</v>
      </c>
      <c r="R1191" s="44" t="s">
        <v>8203</v>
      </c>
      <c r="S1191" s="14">
        <v>10</v>
      </c>
      <c r="T1191" s="5">
        <v>14863.164000000001</v>
      </c>
      <c r="U1191" s="5">
        <f t="shared" si="54"/>
        <v>148631.64000000001</v>
      </c>
      <c r="V1191" s="47">
        <f t="shared" si="55"/>
        <v>166467.43680000002</v>
      </c>
      <c r="W1191" s="48"/>
      <c r="X1191" s="49">
        <v>2017</v>
      </c>
      <c r="Y1191" s="50" t="s">
        <v>4944</v>
      </c>
      <c r="Z1191" s="51">
        <f t="shared" si="56"/>
        <v>412.8656666666667</v>
      </c>
      <c r="AA1191" s="16">
        <f t="shared" si="56"/>
        <v>462.40954666666676</v>
      </c>
    </row>
    <row r="1192" spans="2:27" ht="20.25" x14ac:dyDescent="0.3">
      <c r="B1192" s="43" t="s">
        <v>1243</v>
      </c>
      <c r="C1192" s="14" t="s">
        <v>4521</v>
      </c>
      <c r="D1192" s="14" t="s">
        <v>4780</v>
      </c>
      <c r="E1192" s="14" t="s">
        <v>7827</v>
      </c>
      <c r="F1192" s="14" t="s">
        <v>4781</v>
      </c>
      <c r="G1192" s="14" t="s">
        <v>6691</v>
      </c>
      <c r="H1192" s="44" t="s">
        <v>3466</v>
      </c>
      <c r="I1192" s="45">
        <v>0</v>
      </c>
      <c r="J1192" s="14">
        <v>150000000</v>
      </c>
      <c r="K1192" s="14" t="s">
        <v>3458</v>
      </c>
      <c r="L1192" s="46" t="s">
        <v>3483</v>
      </c>
      <c r="M1192" s="14" t="s">
        <v>12072</v>
      </c>
      <c r="N1192" s="14" t="s">
        <v>3833</v>
      </c>
      <c r="O1192" s="14" t="s">
        <v>3492</v>
      </c>
      <c r="P1192" s="14" t="s">
        <v>12071</v>
      </c>
      <c r="Q1192" s="44" t="s">
        <v>8224</v>
      </c>
      <c r="R1192" s="44" t="s">
        <v>8203</v>
      </c>
      <c r="S1192" s="14">
        <v>5</v>
      </c>
      <c r="T1192" s="5">
        <v>56304</v>
      </c>
      <c r="U1192" s="5">
        <f t="shared" si="54"/>
        <v>281520</v>
      </c>
      <c r="V1192" s="47">
        <f t="shared" si="55"/>
        <v>315302.40000000002</v>
      </c>
      <c r="W1192" s="48"/>
      <c r="X1192" s="49">
        <v>2017</v>
      </c>
      <c r="Y1192" s="50" t="s">
        <v>4944</v>
      </c>
      <c r="Z1192" s="51">
        <f t="shared" si="56"/>
        <v>782</v>
      </c>
      <c r="AA1192" s="16">
        <f t="shared" si="56"/>
        <v>875.84</v>
      </c>
    </row>
    <row r="1193" spans="2:27" ht="20.25" x14ac:dyDescent="0.3">
      <c r="B1193" s="43" t="s">
        <v>1244</v>
      </c>
      <c r="C1193" s="14" t="s">
        <v>4521</v>
      </c>
      <c r="D1193" s="14" t="s">
        <v>4782</v>
      </c>
      <c r="E1193" s="14" t="s">
        <v>4783</v>
      </c>
      <c r="F1193" s="14" t="s">
        <v>4784</v>
      </c>
      <c r="G1193" s="14" t="s">
        <v>6692</v>
      </c>
      <c r="H1193" s="44" t="s">
        <v>3466</v>
      </c>
      <c r="I1193" s="45">
        <v>0</v>
      </c>
      <c r="J1193" s="14">
        <v>150000000</v>
      </c>
      <c r="K1193" s="14" t="s">
        <v>3458</v>
      </c>
      <c r="L1193" s="46" t="s">
        <v>3483</v>
      </c>
      <c r="M1193" s="14" t="s">
        <v>12072</v>
      </c>
      <c r="N1193" s="14" t="s">
        <v>3833</v>
      </c>
      <c r="O1193" s="14" t="s">
        <v>4726</v>
      </c>
      <c r="P1193" s="14" t="s">
        <v>12071</v>
      </c>
      <c r="Q1193" s="44" t="s">
        <v>8224</v>
      </c>
      <c r="R1193" s="44" t="s">
        <v>8203</v>
      </c>
      <c r="S1193" s="14">
        <v>5</v>
      </c>
      <c r="T1193" s="5">
        <v>1506750</v>
      </c>
      <c r="U1193" s="5">
        <f t="shared" si="54"/>
        <v>7533750</v>
      </c>
      <c r="V1193" s="47">
        <f t="shared" si="55"/>
        <v>8437800</v>
      </c>
      <c r="W1193" s="48"/>
      <c r="X1193" s="49">
        <v>2017</v>
      </c>
      <c r="Y1193" s="50" t="s">
        <v>4944</v>
      </c>
      <c r="Z1193" s="51">
        <f t="shared" si="56"/>
        <v>20927.083333333332</v>
      </c>
      <c r="AA1193" s="16">
        <f t="shared" si="56"/>
        <v>23438.333333333332</v>
      </c>
    </row>
    <row r="1194" spans="2:27" ht="20.25" x14ac:dyDescent="0.3">
      <c r="B1194" s="43" t="s">
        <v>1245</v>
      </c>
      <c r="C1194" s="14" t="s">
        <v>4521</v>
      </c>
      <c r="D1194" s="14" t="s">
        <v>4746</v>
      </c>
      <c r="E1194" s="14" t="s">
        <v>4747</v>
      </c>
      <c r="F1194" s="14" t="s">
        <v>4748</v>
      </c>
      <c r="G1194" s="14" t="s">
        <v>6693</v>
      </c>
      <c r="H1194" s="44" t="s">
        <v>3466</v>
      </c>
      <c r="I1194" s="45">
        <v>0</v>
      </c>
      <c r="J1194" s="14">
        <v>150000000</v>
      </c>
      <c r="K1194" s="14" t="s">
        <v>3458</v>
      </c>
      <c r="L1194" s="46" t="s">
        <v>3483</v>
      </c>
      <c r="M1194" s="14" t="s">
        <v>12072</v>
      </c>
      <c r="N1194" s="14" t="s">
        <v>3833</v>
      </c>
      <c r="O1194" s="14" t="s">
        <v>4726</v>
      </c>
      <c r="P1194" s="14" t="s">
        <v>12071</v>
      </c>
      <c r="Q1194" s="44" t="s">
        <v>8224</v>
      </c>
      <c r="R1194" s="44" t="s">
        <v>8203</v>
      </c>
      <c r="S1194" s="14">
        <v>10</v>
      </c>
      <c r="T1194" s="5">
        <v>706254.12000000011</v>
      </c>
      <c r="U1194" s="5">
        <f t="shared" si="54"/>
        <v>7062541.2000000011</v>
      </c>
      <c r="V1194" s="47">
        <f t="shared" si="55"/>
        <v>7910046.1440000022</v>
      </c>
      <c r="W1194" s="48"/>
      <c r="X1194" s="49">
        <v>2017</v>
      </c>
      <c r="Y1194" s="50" t="s">
        <v>4944</v>
      </c>
      <c r="Z1194" s="51">
        <f t="shared" si="56"/>
        <v>19618.170000000002</v>
      </c>
      <c r="AA1194" s="16">
        <f t="shared" si="56"/>
        <v>21972.350400000007</v>
      </c>
    </row>
    <row r="1195" spans="2:27" ht="20.25" x14ac:dyDescent="0.3">
      <c r="B1195" s="43" t="s">
        <v>1246</v>
      </c>
      <c r="C1195" s="14" t="s">
        <v>4521</v>
      </c>
      <c r="D1195" s="14" t="s">
        <v>5527</v>
      </c>
      <c r="E1195" s="14" t="s">
        <v>5528</v>
      </c>
      <c r="F1195" s="14" t="s">
        <v>5529</v>
      </c>
      <c r="G1195" s="14" t="s">
        <v>6694</v>
      </c>
      <c r="H1195" s="44" t="s">
        <v>3466</v>
      </c>
      <c r="I1195" s="45">
        <v>0</v>
      </c>
      <c r="J1195" s="14">
        <v>150000000</v>
      </c>
      <c r="K1195" s="14" t="s">
        <v>3458</v>
      </c>
      <c r="L1195" s="46" t="s">
        <v>3483</v>
      </c>
      <c r="M1195" s="14" t="s">
        <v>12072</v>
      </c>
      <c r="N1195" s="14" t="s">
        <v>3833</v>
      </c>
      <c r="O1195" s="14" t="s">
        <v>4726</v>
      </c>
      <c r="P1195" s="14" t="s">
        <v>12071</v>
      </c>
      <c r="Q1195" s="44" t="s">
        <v>8224</v>
      </c>
      <c r="R1195" s="44" t="s">
        <v>8203</v>
      </c>
      <c r="S1195" s="14">
        <v>5</v>
      </c>
      <c r="T1195" s="5">
        <v>184996.8</v>
      </c>
      <c r="U1195" s="5">
        <f t="shared" si="54"/>
        <v>924984</v>
      </c>
      <c r="V1195" s="47">
        <f t="shared" si="55"/>
        <v>1035982.0800000001</v>
      </c>
      <c r="W1195" s="48"/>
      <c r="X1195" s="49">
        <v>2017</v>
      </c>
      <c r="Y1195" s="50" t="s">
        <v>4944</v>
      </c>
      <c r="Z1195" s="51">
        <f t="shared" si="56"/>
        <v>2569.4</v>
      </c>
      <c r="AA1195" s="16">
        <f t="shared" si="56"/>
        <v>2877.7280000000001</v>
      </c>
    </row>
    <row r="1196" spans="2:27" ht="20.25" x14ac:dyDescent="0.3">
      <c r="B1196" s="43" t="s">
        <v>1247</v>
      </c>
      <c r="C1196" s="14" t="s">
        <v>4521</v>
      </c>
      <c r="D1196" s="14" t="s">
        <v>4727</v>
      </c>
      <c r="E1196" s="14" t="s">
        <v>4728</v>
      </c>
      <c r="F1196" s="14" t="s">
        <v>4734</v>
      </c>
      <c r="G1196" s="14" t="s">
        <v>6695</v>
      </c>
      <c r="H1196" s="44" t="s">
        <v>3457</v>
      </c>
      <c r="I1196" s="45">
        <v>0</v>
      </c>
      <c r="J1196" s="14">
        <v>150000000</v>
      </c>
      <c r="K1196" s="14" t="s">
        <v>3458</v>
      </c>
      <c r="L1196" s="46" t="s">
        <v>3483</v>
      </c>
      <c r="M1196" s="14" t="s">
        <v>12072</v>
      </c>
      <c r="N1196" s="14" t="s">
        <v>3833</v>
      </c>
      <c r="O1196" s="14" t="s">
        <v>4726</v>
      </c>
      <c r="P1196" s="14" t="s">
        <v>12071</v>
      </c>
      <c r="Q1196" s="44" t="s">
        <v>8224</v>
      </c>
      <c r="R1196" s="44" t="s">
        <v>8203</v>
      </c>
      <c r="S1196" s="14">
        <v>6</v>
      </c>
      <c r="T1196" s="5">
        <v>1546665.1200000003</v>
      </c>
      <c r="U1196" s="5">
        <f t="shared" si="54"/>
        <v>9279990.7200000025</v>
      </c>
      <c r="V1196" s="47">
        <f t="shared" si="55"/>
        <v>10393589.606400004</v>
      </c>
      <c r="W1196" s="48"/>
      <c r="X1196" s="49">
        <v>2017</v>
      </c>
      <c r="Y1196" s="50" t="s">
        <v>4944</v>
      </c>
      <c r="Z1196" s="51">
        <f t="shared" si="56"/>
        <v>25777.752000000008</v>
      </c>
      <c r="AA1196" s="16">
        <f t="shared" si="56"/>
        <v>28871.082240000011</v>
      </c>
    </row>
    <row r="1197" spans="2:27" ht="20.25" x14ac:dyDescent="0.3">
      <c r="B1197" s="43" t="s">
        <v>1248</v>
      </c>
      <c r="C1197" s="14" t="s">
        <v>4521</v>
      </c>
      <c r="D1197" s="14" t="s">
        <v>4732</v>
      </c>
      <c r="E1197" s="14" t="s">
        <v>7814</v>
      </c>
      <c r="F1197" s="14" t="s">
        <v>4733</v>
      </c>
      <c r="G1197" s="14" t="s">
        <v>6696</v>
      </c>
      <c r="H1197" s="44" t="s">
        <v>3466</v>
      </c>
      <c r="I1197" s="45">
        <v>0</v>
      </c>
      <c r="J1197" s="14">
        <v>150000000</v>
      </c>
      <c r="K1197" s="14" t="s">
        <v>3458</v>
      </c>
      <c r="L1197" s="46" t="s">
        <v>3483</v>
      </c>
      <c r="M1197" s="14" t="s">
        <v>12072</v>
      </c>
      <c r="N1197" s="14" t="s">
        <v>3833</v>
      </c>
      <c r="O1197" s="14" t="s">
        <v>4726</v>
      </c>
      <c r="P1197" s="14" t="s">
        <v>12071</v>
      </c>
      <c r="Q1197" s="44" t="s">
        <v>8224</v>
      </c>
      <c r="R1197" s="44" t="s">
        <v>8203</v>
      </c>
      <c r="S1197" s="14">
        <v>1</v>
      </c>
      <c r="T1197" s="5">
        <v>1203552</v>
      </c>
      <c r="U1197" s="5">
        <f t="shared" si="54"/>
        <v>1203552</v>
      </c>
      <c r="V1197" s="47">
        <f t="shared" si="55"/>
        <v>1347978.2400000002</v>
      </c>
      <c r="W1197" s="48"/>
      <c r="X1197" s="49">
        <v>2017</v>
      </c>
      <c r="Y1197" s="50" t="s">
        <v>4944</v>
      </c>
      <c r="Z1197" s="51">
        <f t="shared" si="56"/>
        <v>3343.2</v>
      </c>
      <c r="AA1197" s="16">
        <f t="shared" si="56"/>
        <v>3744.3840000000005</v>
      </c>
    </row>
    <row r="1198" spans="2:27" ht="20.25" x14ac:dyDescent="0.3">
      <c r="B1198" s="43" t="s">
        <v>1249</v>
      </c>
      <c r="C1198" s="14" t="s">
        <v>4521</v>
      </c>
      <c r="D1198" s="14" t="s">
        <v>4782</v>
      </c>
      <c r="E1198" s="14" t="s">
        <v>4783</v>
      </c>
      <c r="F1198" s="14" t="s">
        <v>4784</v>
      </c>
      <c r="G1198" s="14" t="s">
        <v>6697</v>
      </c>
      <c r="H1198" s="44" t="s">
        <v>3466</v>
      </c>
      <c r="I1198" s="45">
        <v>0</v>
      </c>
      <c r="J1198" s="14">
        <v>150000000</v>
      </c>
      <c r="K1198" s="14" t="s">
        <v>3458</v>
      </c>
      <c r="L1198" s="46" t="s">
        <v>3483</v>
      </c>
      <c r="M1198" s="14" t="s">
        <v>12072</v>
      </c>
      <c r="N1198" s="14" t="s">
        <v>3833</v>
      </c>
      <c r="O1198" s="14" t="s">
        <v>4726</v>
      </c>
      <c r="P1198" s="14" t="s">
        <v>12071</v>
      </c>
      <c r="Q1198" s="44" t="s">
        <v>8224</v>
      </c>
      <c r="R1198" s="44" t="s">
        <v>8203</v>
      </c>
      <c r="S1198" s="14">
        <v>1</v>
      </c>
      <c r="T1198" s="5">
        <v>541073</v>
      </c>
      <c r="U1198" s="5">
        <f t="shared" si="54"/>
        <v>541073</v>
      </c>
      <c r="V1198" s="47">
        <f t="shared" si="55"/>
        <v>606001.76</v>
      </c>
      <c r="W1198" s="48"/>
      <c r="X1198" s="49">
        <v>2017</v>
      </c>
      <c r="Y1198" s="50" t="s">
        <v>4944</v>
      </c>
      <c r="Z1198" s="51">
        <f t="shared" si="56"/>
        <v>1502.9805555555556</v>
      </c>
      <c r="AA1198" s="16">
        <f t="shared" si="56"/>
        <v>1683.3382222222222</v>
      </c>
    </row>
    <row r="1199" spans="2:27" ht="20.25" x14ac:dyDescent="0.3">
      <c r="B1199" s="43" t="s">
        <v>1250</v>
      </c>
      <c r="C1199" s="14" t="s">
        <v>4521</v>
      </c>
      <c r="D1199" s="14" t="s">
        <v>4775</v>
      </c>
      <c r="E1199" s="14" t="s">
        <v>4446</v>
      </c>
      <c r="F1199" s="14" t="s">
        <v>4785</v>
      </c>
      <c r="G1199" s="14" t="s">
        <v>6698</v>
      </c>
      <c r="H1199" s="44" t="s">
        <v>3466</v>
      </c>
      <c r="I1199" s="45">
        <v>0</v>
      </c>
      <c r="J1199" s="14">
        <v>150000000</v>
      </c>
      <c r="K1199" s="14" t="s">
        <v>3458</v>
      </c>
      <c r="L1199" s="46" t="s">
        <v>3483</v>
      </c>
      <c r="M1199" s="14" t="s">
        <v>12072</v>
      </c>
      <c r="N1199" s="14" t="s">
        <v>3833</v>
      </c>
      <c r="O1199" s="14" t="s">
        <v>4726</v>
      </c>
      <c r="P1199" s="14" t="s">
        <v>12071</v>
      </c>
      <c r="Q1199" s="44" t="s">
        <v>8224</v>
      </c>
      <c r="R1199" s="44" t="s">
        <v>8203</v>
      </c>
      <c r="S1199" s="14">
        <v>5</v>
      </c>
      <c r="T1199" s="5">
        <v>223662.44839999999</v>
      </c>
      <c r="U1199" s="5">
        <f t="shared" si="54"/>
        <v>1118312.2420000001</v>
      </c>
      <c r="V1199" s="47">
        <f t="shared" si="55"/>
        <v>1252509.7110400002</v>
      </c>
      <c r="W1199" s="48"/>
      <c r="X1199" s="49">
        <v>2017</v>
      </c>
      <c r="Y1199" s="50" t="s">
        <v>4944</v>
      </c>
      <c r="Z1199" s="51">
        <f t="shared" si="56"/>
        <v>3106.4228944444449</v>
      </c>
      <c r="AA1199" s="16">
        <f t="shared" si="56"/>
        <v>3479.1936417777783</v>
      </c>
    </row>
    <row r="1200" spans="2:27" ht="20.25" x14ac:dyDescent="0.3">
      <c r="B1200" s="43" t="s">
        <v>1251</v>
      </c>
      <c r="C1200" s="14" t="s">
        <v>4521</v>
      </c>
      <c r="D1200" s="14" t="s">
        <v>4775</v>
      </c>
      <c r="E1200" s="14" t="s">
        <v>4446</v>
      </c>
      <c r="F1200" s="14" t="s">
        <v>4785</v>
      </c>
      <c r="G1200" s="14" t="s">
        <v>6699</v>
      </c>
      <c r="H1200" s="44" t="s">
        <v>3466</v>
      </c>
      <c r="I1200" s="45">
        <v>0</v>
      </c>
      <c r="J1200" s="14">
        <v>150000000</v>
      </c>
      <c r="K1200" s="14" t="s">
        <v>3458</v>
      </c>
      <c r="L1200" s="46" t="s">
        <v>3483</v>
      </c>
      <c r="M1200" s="14" t="s">
        <v>12072</v>
      </c>
      <c r="N1200" s="14" t="s">
        <v>3833</v>
      </c>
      <c r="O1200" s="14" t="s">
        <v>4726</v>
      </c>
      <c r="P1200" s="14" t="s">
        <v>12071</v>
      </c>
      <c r="Q1200" s="44" t="s">
        <v>8224</v>
      </c>
      <c r="R1200" s="44" t="s">
        <v>8203</v>
      </c>
      <c r="S1200" s="14">
        <v>5</v>
      </c>
      <c r="T1200" s="5">
        <v>400320</v>
      </c>
      <c r="U1200" s="5">
        <f t="shared" si="54"/>
        <v>2001600</v>
      </c>
      <c r="V1200" s="47">
        <f t="shared" si="55"/>
        <v>2241792</v>
      </c>
      <c r="W1200" s="48"/>
      <c r="X1200" s="49">
        <v>2017</v>
      </c>
      <c r="Y1200" s="50" t="s">
        <v>4944</v>
      </c>
      <c r="Z1200" s="51">
        <f t="shared" si="56"/>
        <v>5560</v>
      </c>
      <c r="AA1200" s="16">
        <f t="shared" si="56"/>
        <v>6227.2</v>
      </c>
    </row>
    <row r="1201" spans="2:27" ht="20.25" x14ac:dyDescent="0.3">
      <c r="B1201" s="43" t="s">
        <v>1252</v>
      </c>
      <c r="C1201" s="14" t="s">
        <v>4521</v>
      </c>
      <c r="D1201" s="14" t="s">
        <v>4775</v>
      </c>
      <c r="E1201" s="14" t="s">
        <v>4446</v>
      </c>
      <c r="F1201" s="14" t="s">
        <v>4785</v>
      </c>
      <c r="G1201" s="14" t="s">
        <v>6700</v>
      </c>
      <c r="H1201" s="44" t="s">
        <v>3466</v>
      </c>
      <c r="I1201" s="45">
        <v>0</v>
      </c>
      <c r="J1201" s="14">
        <v>150000000</v>
      </c>
      <c r="K1201" s="14" t="s">
        <v>3458</v>
      </c>
      <c r="L1201" s="46" t="s">
        <v>3483</v>
      </c>
      <c r="M1201" s="14" t="s">
        <v>12072</v>
      </c>
      <c r="N1201" s="14" t="s">
        <v>3833</v>
      </c>
      <c r="O1201" s="14" t="s">
        <v>4726</v>
      </c>
      <c r="P1201" s="14" t="s">
        <v>12071</v>
      </c>
      <c r="Q1201" s="44" t="s">
        <v>8224</v>
      </c>
      <c r="R1201" s="44" t="s">
        <v>8203</v>
      </c>
      <c r="S1201" s="14">
        <v>3</v>
      </c>
      <c r="T1201" s="5">
        <v>446747.4</v>
      </c>
      <c r="U1201" s="5">
        <f t="shared" si="54"/>
        <v>1340242.2000000002</v>
      </c>
      <c r="V1201" s="47">
        <f t="shared" si="55"/>
        <v>1501071.2640000004</v>
      </c>
      <c r="W1201" s="48"/>
      <c r="X1201" s="49">
        <v>2017</v>
      </c>
      <c r="Y1201" s="50" t="s">
        <v>4944</v>
      </c>
      <c r="Z1201" s="51">
        <f t="shared" si="56"/>
        <v>3722.8950000000004</v>
      </c>
      <c r="AA1201" s="16">
        <f t="shared" si="56"/>
        <v>4169.6424000000015</v>
      </c>
    </row>
    <row r="1202" spans="2:27" ht="20.25" x14ac:dyDescent="0.3">
      <c r="B1202" s="43" t="s">
        <v>1253</v>
      </c>
      <c r="C1202" s="14" t="s">
        <v>4521</v>
      </c>
      <c r="D1202" s="14" t="s">
        <v>4775</v>
      </c>
      <c r="E1202" s="14" t="s">
        <v>4446</v>
      </c>
      <c r="F1202" s="14" t="s">
        <v>4785</v>
      </c>
      <c r="G1202" s="14" t="s">
        <v>6701</v>
      </c>
      <c r="H1202" s="44" t="s">
        <v>3466</v>
      </c>
      <c r="I1202" s="45">
        <v>0</v>
      </c>
      <c r="J1202" s="14">
        <v>150000000</v>
      </c>
      <c r="K1202" s="14" t="s">
        <v>3458</v>
      </c>
      <c r="L1202" s="46" t="s">
        <v>3483</v>
      </c>
      <c r="M1202" s="14" t="s">
        <v>12072</v>
      </c>
      <c r="N1202" s="14" t="s">
        <v>3833</v>
      </c>
      <c r="O1202" s="14" t="s">
        <v>4726</v>
      </c>
      <c r="P1202" s="14" t="s">
        <v>12071</v>
      </c>
      <c r="Q1202" s="44" t="s">
        <v>8224</v>
      </c>
      <c r="R1202" s="44" t="s">
        <v>8203</v>
      </c>
      <c r="S1202" s="14">
        <v>3</v>
      </c>
      <c r="T1202" s="5">
        <v>349783.2</v>
      </c>
      <c r="U1202" s="5">
        <f t="shared" si="54"/>
        <v>1049349.6000000001</v>
      </c>
      <c r="V1202" s="47">
        <f t="shared" si="55"/>
        <v>1175271.5520000001</v>
      </c>
      <c r="W1202" s="48"/>
      <c r="X1202" s="49">
        <v>2017</v>
      </c>
      <c r="Y1202" s="50" t="s">
        <v>4944</v>
      </c>
      <c r="Z1202" s="51">
        <f t="shared" si="56"/>
        <v>2914.86</v>
      </c>
      <c r="AA1202" s="16">
        <f t="shared" si="56"/>
        <v>3264.6432000000004</v>
      </c>
    </row>
    <row r="1203" spans="2:27" ht="20.25" x14ac:dyDescent="0.3">
      <c r="B1203" s="43" t="s">
        <v>1254</v>
      </c>
      <c r="C1203" s="14" t="s">
        <v>4521</v>
      </c>
      <c r="D1203" s="14" t="s">
        <v>4775</v>
      </c>
      <c r="E1203" s="14" t="s">
        <v>4446</v>
      </c>
      <c r="F1203" s="14" t="s">
        <v>4785</v>
      </c>
      <c r="G1203" s="14" t="s">
        <v>6702</v>
      </c>
      <c r="H1203" s="44" t="s">
        <v>3466</v>
      </c>
      <c r="I1203" s="45">
        <v>0</v>
      </c>
      <c r="J1203" s="14">
        <v>150000000</v>
      </c>
      <c r="K1203" s="14" t="s">
        <v>3458</v>
      </c>
      <c r="L1203" s="46" t="s">
        <v>3483</v>
      </c>
      <c r="M1203" s="14" t="s">
        <v>12072</v>
      </c>
      <c r="N1203" s="14" t="s">
        <v>3833</v>
      </c>
      <c r="O1203" s="14" t="s">
        <v>4726</v>
      </c>
      <c r="P1203" s="14" t="s">
        <v>12071</v>
      </c>
      <c r="Q1203" s="44" t="s">
        <v>8224</v>
      </c>
      <c r="R1203" s="44" t="s">
        <v>8203</v>
      </c>
      <c r="S1203" s="14">
        <v>2</v>
      </c>
      <c r="T1203" s="5">
        <v>341825.84147881402</v>
      </c>
      <c r="U1203" s="5">
        <f t="shared" si="54"/>
        <v>683651.68295762804</v>
      </c>
      <c r="V1203" s="47">
        <f t="shared" si="55"/>
        <v>765689.88491254346</v>
      </c>
      <c r="W1203" s="48"/>
      <c r="X1203" s="49">
        <v>2017</v>
      </c>
      <c r="Y1203" s="50" t="s">
        <v>4944</v>
      </c>
      <c r="Z1203" s="51">
        <f t="shared" si="56"/>
        <v>1899.032452660078</v>
      </c>
      <c r="AA1203" s="16">
        <f t="shared" si="56"/>
        <v>2126.9163469792875</v>
      </c>
    </row>
    <row r="1204" spans="2:27" ht="20.25" x14ac:dyDescent="0.3">
      <c r="B1204" s="43" t="s">
        <v>1255</v>
      </c>
      <c r="C1204" s="14" t="s">
        <v>4521</v>
      </c>
      <c r="D1204" s="14" t="s">
        <v>4775</v>
      </c>
      <c r="E1204" s="14" t="s">
        <v>4446</v>
      </c>
      <c r="F1204" s="14" t="s">
        <v>4785</v>
      </c>
      <c r="G1204" s="14" t="s">
        <v>6703</v>
      </c>
      <c r="H1204" s="44" t="s">
        <v>3466</v>
      </c>
      <c r="I1204" s="45">
        <v>0</v>
      </c>
      <c r="J1204" s="14">
        <v>150000000</v>
      </c>
      <c r="K1204" s="14" t="s">
        <v>3458</v>
      </c>
      <c r="L1204" s="46" t="s">
        <v>3483</v>
      </c>
      <c r="M1204" s="14" t="s">
        <v>12072</v>
      </c>
      <c r="N1204" s="14" t="s">
        <v>3833</v>
      </c>
      <c r="O1204" s="14" t="s">
        <v>4726</v>
      </c>
      <c r="P1204" s="14" t="s">
        <v>12071</v>
      </c>
      <c r="Q1204" s="44" t="s">
        <v>8224</v>
      </c>
      <c r="R1204" s="44" t="s">
        <v>8203</v>
      </c>
      <c r="S1204" s="14">
        <v>2</v>
      </c>
      <c r="T1204" s="5">
        <v>371634.84147881402</v>
      </c>
      <c r="U1204" s="5">
        <f t="shared" si="54"/>
        <v>743269.68295762804</v>
      </c>
      <c r="V1204" s="47">
        <f t="shared" si="55"/>
        <v>832462.0449125435</v>
      </c>
      <c r="W1204" s="48"/>
      <c r="X1204" s="49">
        <v>2017</v>
      </c>
      <c r="Y1204" s="50" t="s">
        <v>4944</v>
      </c>
      <c r="Z1204" s="51">
        <f t="shared" si="56"/>
        <v>2064.6380082156334</v>
      </c>
      <c r="AA1204" s="16">
        <f t="shared" si="56"/>
        <v>2312.3945692015095</v>
      </c>
    </row>
    <row r="1205" spans="2:27" ht="20.25" x14ac:dyDescent="0.3">
      <c r="B1205" s="43" t="s">
        <v>1256</v>
      </c>
      <c r="C1205" s="14" t="s">
        <v>4521</v>
      </c>
      <c r="D1205" s="14" t="s">
        <v>4746</v>
      </c>
      <c r="E1205" s="14" t="s">
        <v>4747</v>
      </c>
      <c r="F1205" s="14" t="s">
        <v>4748</v>
      </c>
      <c r="G1205" s="14" t="s">
        <v>6704</v>
      </c>
      <c r="H1205" s="44" t="s">
        <v>3466</v>
      </c>
      <c r="I1205" s="45">
        <v>0</v>
      </c>
      <c r="J1205" s="14">
        <v>150000000</v>
      </c>
      <c r="K1205" s="14" t="s">
        <v>3458</v>
      </c>
      <c r="L1205" s="46" t="s">
        <v>3483</v>
      </c>
      <c r="M1205" s="14" t="s">
        <v>12072</v>
      </c>
      <c r="N1205" s="14" t="s">
        <v>3833</v>
      </c>
      <c r="O1205" s="14" t="s">
        <v>4726</v>
      </c>
      <c r="P1205" s="14" t="s">
        <v>12071</v>
      </c>
      <c r="Q1205" s="44" t="s">
        <v>8224</v>
      </c>
      <c r="R1205" s="44" t="s">
        <v>8203</v>
      </c>
      <c r="S1205" s="14">
        <v>2</v>
      </c>
      <c r="T1205" s="5">
        <v>361542</v>
      </c>
      <c r="U1205" s="5">
        <f t="shared" si="54"/>
        <v>723084</v>
      </c>
      <c r="V1205" s="47">
        <f t="shared" si="55"/>
        <v>809854.08000000007</v>
      </c>
      <c r="W1205" s="48"/>
      <c r="X1205" s="49">
        <v>2017</v>
      </c>
      <c r="Y1205" s="50" t="s">
        <v>4944</v>
      </c>
      <c r="Z1205" s="51">
        <f t="shared" si="56"/>
        <v>2008.5666666666666</v>
      </c>
      <c r="AA1205" s="16">
        <f t="shared" si="56"/>
        <v>2249.5946666666669</v>
      </c>
    </row>
    <row r="1206" spans="2:27" ht="20.25" x14ac:dyDescent="0.3">
      <c r="B1206" s="43" t="s">
        <v>1257</v>
      </c>
      <c r="C1206" s="14" t="s">
        <v>4521</v>
      </c>
      <c r="D1206" s="14" t="s">
        <v>4786</v>
      </c>
      <c r="E1206" s="14" t="s">
        <v>7828</v>
      </c>
      <c r="F1206" s="14" t="s">
        <v>4787</v>
      </c>
      <c r="G1206" s="14" t="s">
        <v>6705</v>
      </c>
      <c r="H1206" s="44" t="s">
        <v>3466</v>
      </c>
      <c r="I1206" s="45">
        <v>0</v>
      </c>
      <c r="J1206" s="14">
        <v>150000000</v>
      </c>
      <c r="K1206" s="14" t="s">
        <v>3458</v>
      </c>
      <c r="L1206" s="46" t="s">
        <v>3483</v>
      </c>
      <c r="M1206" s="14" t="s">
        <v>12072</v>
      </c>
      <c r="N1206" s="14" t="s">
        <v>3833</v>
      </c>
      <c r="O1206" s="14" t="s">
        <v>4726</v>
      </c>
      <c r="P1206" s="14" t="s">
        <v>12071</v>
      </c>
      <c r="Q1206" s="44" t="s">
        <v>8224</v>
      </c>
      <c r="R1206" s="44" t="s">
        <v>8203</v>
      </c>
      <c r="S1206" s="14">
        <v>5</v>
      </c>
      <c r="T1206" s="5">
        <v>143915.4</v>
      </c>
      <c r="U1206" s="5">
        <f t="shared" si="54"/>
        <v>719577</v>
      </c>
      <c r="V1206" s="47">
        <f t="shared" si="55"/>
        <v>805926.24000000011</v>
      </c>
      <c r="W1206" s="48"/>
      <c r="X1206" s="49">
        <v>2017</v>
      </c>
      <c r="Y1206" s="50" t="s">
        <v>4944</v>
      </c>
      <c r="Z1206" s="51">
        <f t="shared" si="56"/>
        <v>1998.825</v>
      </c>
      <c r="AA1206" s="16">
        <f t="shared" si="56"/>
        <v>2238.6840000000002</v>
      </c>
    </row>
    <row r="1207" spans="2:27" ht="20.25" x14ac:dyDescent="0.3">
      <c r="B1207" s="43" t="s">
        <v>1258</v>
      </c>
      <c r="C1207" s="14" t="s">
        <v>4521</v>
      </c>
      <c r="D1207" s="14" t="s">
        <v>4786</v>
      </c>
      <c r="E1207" s="14" t="s">
        <v>7828</v>
      </c>
      <c r="F1207" s="14" t="s">
        <v>4787</v>
      </c>
      <c r="G1207" s="14" t="s">
        <v>6706</v>
      </c>
      <c r="H1207" s="44" t="s">
        <v>3466</v>
      </c>
      <c r="I1207" s="45">
        <v>0</v>
      </c>
      <c r="J1207" s="14">
        <v>150000000</v>
      </c>
      <c r="K1207" s="14" t="s">
        <v>3458</v>
      </c>
      <c r="L1207" s="46" t="s">
        <v>3483</v>
      </c>
      <c r="M1207" s="14" t="s">
        <v>12072</v>
      </c>
      <c r="N1207" s="14" t="s">
        <v>3833</v>
      </c>
      <c r="O1207" s="14" t="s">
        <v>4726</v>
      </c>
      <c r="P1207" s="14" t="s">
        <v>12071</v>
      </c>
      <c r="Q1207" s="44" t="s">
        <v>8224</v>
      </c>
      <c r="R1207" s="44" t="s">
        <v>8203</v>
      </c>
      <c r="S1207" s="14">
        <v>20</v>
      </c>
      <c r="T1207" s="5">
        <v>10215</v>
      </c>
      <c r="U1207" s="5">
        <f t="shared" si="54"/>
        <v>204300</v>
      </c>
      <c r="V1207" s="47">
        <f t="shared" si="55"/>
        <v>228816.00000000003</v>
      </c>
      <c r="W1207" s="48"/>
      <c r="X1207" s="49">
        <v>2017</v>
      </c>
      <c r="Y1207" s="50" t="s">
        <v>4944</v>
      </c>
      <c r="Z1207" s="51">
        <f t="shared" si="56"/>
        <v>567.5</v>
      </c>
      <c r="AA1207" s="16">
        <f t="shared" si="56"/>
        <v>635.60000000000014</v>
      </c>
    </row>
    <row r="1208" spans="2:27" ht="20.25" x14ac:dyDescent="0.3">
      <c r="B1208" s="43" t="s">
        <v>1259</v>
      </c>
      <c r="C1208" s="14" t="s">
        <v>4521</v>
      </c>
      <c r="D1208" s="14" t="s">
        <v>4788</v>
      </c>
      <c r="E1208" s="14" t="s">
        <v>4789</v>
      </c>
      <c r="F1208" s="14" t="s">
        <v>4790</v>
      </c>
      <c r="G1208" s="14" t="s">
        <v>6707</v>
      </c>
      <c r="H1208" s="44" t="s">
        <v>3466</v>
      </c>
      <c r="I1208" s="45">
        <v>0</v>
      </c>
      <c r="J1208" s="14">
        <v>150000000</v>
      </c>
      <c r="K1208" s="14" t="s">
        <v>3458</v>
      </c>
      <c r="L1208" s="46" t="s">
        <v>3483</v>
      </c>
      <c r="M1208" s="14" t="s">
        <v>12072</v>
      </c>
      <c r="N1208" s="14" t="s">
        <v>3833</v>
      </c>
      <c r="O1208" s="14" t="s">
        <v>4726</v>
      </c>
      <c r="P1208" s="14" t="s">
        <v>12071</v>
      </c>
      <c r="Q1208" s="44" t="s">
        <v>8224</v>
      </c>
      <c r="R1208" s="44" t="s">
        <v>8203</v>
      </c>
      <c r="S1208" s="14">
        <v>10</v>
      </c>
      <c r="T1208" s="5">
        <v>43661.474999999999</v>
      </c>
      <c r="U1208" s="5">
        <f t="shared" si="54"/>
        <v>436614.75</v>
      </c>
      <c r="V1208" s="47">
        <f t="shared" si="55"/>
        <v>489008.52</v>
      </c>
      <c r="W1208" s="48"/>
      <c r="X1208" s="49">
        <v>2017</v>
      </c>
      <c r="Y1208" s="50" t="s">
        <v>4944</v>
      </c>
      <c r="Z1208" s="51">
        <f t="shared" si="56"/>
        <v>1212.8187499999999</v>
      </c>
      <c r="AA1208" s="16">
        <f t="shared" si="56"/>
        <v>1358.357</v>
      </c>
    </row>
    <row r="1209" spans="2:27" ht="20.25" x14ac:dyDescent="0.3">
      <c r="B1209" s="43" t="s">
        <v>1260</v>
      </c>
      <c r="C1209" s="14" t="s">
        <v>4521</v>
      </c>
      <c r="D1209" s="14" t="s">
        <v>4791</v>
      </c>
      <c r="E1209" s="14" t="s">
        <v>4792</v>
      </c>
      <c r="F1209" s="14" t="s">
        <v>4793</v>
      </c>
      <c r="G1209" s="14" t="s">
        <v>6708</v>
      </c>
      <c r="H1209" s="44" t="s">
        <v>3457</v>
      </c>
      <c r="I1209" s="45">
        <v>0</v>
      </c>
      <c r="J1209" s="14">
        <v>150000000</v>
      </c>
      <c r="K1209" s="14" t="s">
        <v>3458</v>
      </c>
      <c r="L1209" s="46" t="s">
        <v>3483</v>
      </c>
      <c r="M1209" s="14" t="s">
        <v>12072</v>
      </c>
      <c r="N1209" s="14" t="s">
        <v>3833</v>
      </c>
      <c r="O1209" s="14" t="s">
        <v>3468</v>
      </c>
      <c r="P1209" s="14" t="s">
        <v>12071</v>
      </c>
      <c r="Q1209" s="44" t="s">
        <v>8224</v>
      </c>
      <c r="R1209" s="44" t="s">
        <v>8203</v>
      </c>
      <c r="S1209" s="14">
        <v>24</v>
      </c>
      <c r="T1209" s="5">
        <v>238275</v>
      </c>
      <c r="U1209" s="5">
        <f t="shared" si="54"/>
        <v>5718600</v>
      </c>
      <c r="V1209" s="47">
        <f t="shared" si="55"/>
        <v>6404832.0000000009</v>
      </c>
      <c r="W1209" s="48"/>
      <c r="X1209" s="49">
        <v>2017</v>
      </c>
      <c r="Y1209" s="50" t="s">
        <v>4944</v>
      </c>
      <c r="Z1209" s="51">
        <f t="shared" si="56"/>
        <v>15885</v>
      </c>
      <c r="AA1209" s="16">
        <f t="shared" si="56"/>
        <v>17791.200000000004</v>
      </c>
    </row>
    <row r="1210" spans="2:27" ht="20.25" x14ac:dyDescent="0.3">
      <c r="B1210" s="43" t="s">
        <v>1261</v>
      </c>
      <c r="C1210" s="14" t="s">
        <v>4521</v>
      </c>
      <c r="D1210" s="14" t="s">
        <v>4794</v>
      </c>
      <c r="E1210" s="14" t="s">
        <v>4743</v>
      </c>
      <c r="F1210" s="14" t="s">
        <v>4801</v>
      </c>
      <c r="G1210" s="14" t="s">
        <v>6709</v>
      </c>
      <c r="H1210" s="44" t="s">
        <v>3466</v>
      </c>
      <c r="I1210" s="45">
        <v>0</v>
      </c>
      <c r="J1210" s="14">
        <v>150000000</v>
      </c>
      <c r="K1210" s="14" t="s">
        <v>3458</v>
      </c>
      <c r="L1210" s="46" t="s">
        <v>3483</v>
      </c>
      <c r="M1210" s="14" t="s">
        <v>12072</v>
      </c>
      <c r="N1210" s="14" t="s">
        <v>3833</v>
      </c>
      <c r="O1210" s="14" t="s">
        <v>3468</v>
      </c>
      <c r="P1210" s="14" t="s">
        <v>12071</v>
      </c>
      <c r="Q1210" s="44" t="s">
        <v>8224</v>
      </c>
      <c r="R1210" s="44" t="s">
        <v>8203</v>
      </c>
      <c r="S1210" s="14">
        <v>250</v>
      </c>
      <c r="T1210" s="5">
        <v>4497.57</v>
      </c>
      <c r="U1210" s="5">
        <f t="shared" si="54"/>
        <v>1124392.5</v>
      </c>
      <c r="V1210" s="47">
        <f t="shared" si="55"/>
        <v>1259319.6000000001</v>
      </c>
      <c r="W1210" s="48"/>
      <c r="X1210" s="49">
        <v>2017</v>
      </c>
      <c r="Y1210" s="50" t="s">
        <v>4944</v>
      </c>
      <c r="Z1210" s="51">
        <f t="shared" si="56"/>
        <v>3123.3125</v>
      </c>
      <c r="AA1210" s="16">
        <f t="shared" si="56"/>
        <v>3498.11</v>
      </c>
    </row>
    <row r="1211" spans="2:27" ht="20.25" x14ac:dyDescent="0.3">
      <c r="B1211" s="43" t="s">
        <v>1262</v>
      </c>
      <c r="C1211" s="14" t="s">
        <v>4521</v>
      </c>
      <c r="D1211" s="14" t="s">
        <v>4775</v>
      </c>
      <c r="E1211" s="14" t="s">
        <v>4446</v>
      </c>
      <c r="F1211" s="14" t="s">
        <v>4785</v>
      </c>
      <c r="G1211" s="14" t="s">
        <v>6710</v>
      </c>
      <c r="H1211" s="44" t="s">
        <v>3466</v>
      </c>
      <c r="I1211" s="45">
        <v>0</v>
      </c>
      <c r="J1211" s="14">
        <v>150000000</v>
      </c>
      <c r="K1211" s="14" t="s">
        <v>3458</v>
      </c>
      <c r="L1211" s="46" t="s">
        <v>3483</v>
      </c>
      <c r="M1211" s="14" t="s">
        <v>12072</v>
      </c>
      <c r="N1211" s="14" t="s">
        <v>3833</v>
      </c>
      <c r="O1211" s="14" t="s">
        <v>3468</v>
      </c>
      <c r="P1211" s="14" t="s">
        <v>12071</v>
      </c>
      <c r="Q1211" s="44" t="s">
        <v>8224</v>
      </c>
      <c r="R1211" s="44" t="s">
        <v>8203</v>
      </c>
      <c r="S1211" s="14">
        <v>1</v>
      </c>
      <c r="T1211" s="5">
        <v>479520</v>
      </c>
      <c r="U1211" s="5">
        <f t="shared" si="54"/>
        <v>479520</v>
      </c>
      <c r="V1211" s="47">
        <f t="shared" si="55"/>
        <v>537062.40000000002</v>
      </c>
      <c r="W1211" s="48"/>
      <c r="X1211" s="49">
        <v>2017</v>
      </c>
      <c r="Y1211" s="50" t="s">
        <v>4944</v>
      </c>
      <c r="Z1211" s="51">
        <f t="shared" si="56"/>
        <v>1332</v>
      </c>
      <c r="AA1211" s="16">
        <f t="shared" si="56"/>
        <v>1491.8400000000001</v>
      </c>
    </row>
    <row r="1212" spans="2:27" ht="20.25" x14ac:dyDescent="0.3">
      <c r="B1212" s="43" t="s">
        <v>1263</v>
      </c>
      <c r="C1212" s="14" t="s">
        <v>4521</v>
      </c>
      <c r="D1212" s="14" t="s">
        <v>4780</v>
      </c>
      <c r="E1212" s="14" t="s">
        <v>7827</v>
      </c>
      <c r="F1212" s="14" t="s">
        <v>4781</v>
      </c>
      <c r="G1212" s="14" t="s">
        <v>6711</v>
      </c>
      <c r="H1212" s="44" t="s">
        <v>3466</v>
      </c>
      <c r="I1212" s="45">
        <v>0</v>
      </c>
      <c r="J1212" s="14">
        <v>150000000</v>
      </c>
      <c r="K1212" s="14" t="s">
        <v>3458</v>
      </c>
      <c r="L1212" s="46" t="s">
        <v>3483</v>
      </c>
      <c r="M1212" s="14" t="s">
        <v>12072</v>
      </c>
      <c r="N1212" s="14" t="s">
        <v>3833</v>
      </c>
      <c r="O1212" s="14" t="s">
        <v>3468</v>
      </c>
      <c r="P1212" s="14" t="s">
        <v>12071</v>
      </c>
      <c r="Q1212" s="44" t="s">
        <v>8224</v>
      </c>
      <c r="R1212" s="44" t="s">
        <v>8203</v>
      </c>
      <c r="S1212" s="14">
        <v>2</v>
      </c>
      <c r="T1212" s="5">
        <v>111672</v>
      </c>
      <c r="U1212" s="5">
        <f t="shared" si="54"/>
        <v>223344</v>
      </c>
      <c r="V1212" s="47">
        <f t="shared" si="55"/>
        <v>250145.28000000003</v>
      </c>
      <c r="W1212" s="48"/>
      <c r="X1212" s="49">
        <v>2017</v>
      </c>
      <c r="Y1212" s="50" t="s">
        <v>4944</v>
      </c>
      <c r="Z1212" s="51">
        <f t="shared" si="56"/>
        <v>620.4</v>
      </c>
      <c r="AA1212" s="16">
        <f t="shared" si="56"/>
        <v>694.84800000000007</v>
      </c>
    </row>
    <row r="1213" spans="2:27" ht="20.25" x14ac:dyDescent="0.3">
      <c r="B1213" s="43" t="s">
        <v>1264</v>
      </c>
      <c r="C1213" s="14" t="s">
        <v>4521</v>
      </c>
      <c r="D1213" s="14" t="s">
        <v>4780</v>
      </c>
      <c r="E1213" s="14" t="s">
        <v>7827</v>
      </c>
      <c r="F1213" s="14" t="s">
        <v>4781</v>
      </c>
      <c r="G1213" s="14" t="s">
        <v>6712</v>
      </c>
      <c r="H1213" s="44" t="s">
        <v>3466</v>
      </c>
      <c r="I1213" s="45">
        <v>0</v>
      </c>
      <c r="J1213" s="14">
        <v>150000000</v>
      </c>
      <c r="K1213" s="14" t="s">
        <v>3458</v>
      </c>
      <c r="L1213" s="46" t="s">
        <v>3483</v>
      </c>
      <c r="M1213" s="14" t="s">
        <v>12072</v>
      </c>
      <c r="N1213" s="14" t="s">
        <v>3833</v>
      </c>
      <c r="O1213" s="14" t="s">
        <v>3468</v>
      </c>
      <c r="P1213" s="14" t="s">
        <v>12071</v>
      </c>
      <c r="Q1213" s="44" t="s">
        <v>8224</v>
      </c>
      <c r="R1213" s="44" t="s">
        <v>8203</v>
      </c>
      <c r="S1213" s="14">
        <v>2</v>
      </c>
      <c r="T1213" s="5">
        <v>163440</v>
      </c>
      <c r="U1213" s="5">
        <f t="shared" si="54"/>
        <v>326880</v>
      </c>
      <c r="V1213" s="47">
        <f t="shared" si="55"/>
        <v>366105.60000000003</v>
      </c>
      <c r="W1213" s="48"/>
      <c r="X1213" s="49">
        <v>2017</v>
      </c>
      <c r="Y1213" s="50" t="s">
        <v>4944</v>
      </c>
      <c r="Z1213" s="51">
        <f t="shared" ref="Z1213:AA1276" si="57">U1213/360</f>
        <v>908</v>
      </c>
      <c r="AA1213" s="16">
        <f t="shared" si="57"/>
        <v>1016.9600000000002</v>
      </c>
    </row>
    <row r="1214" spans="2:27" ht="20.25" x14ac:dyDescent="0.3">
      <c r="B1214" s="43" t="s">
        <v>1265</v>
      </c>
      <c r="C1214" s="14" t="s">
        <v>4521</v>
      </c>
      <c r="D1214" s="14" t="s">
        <v>4727</v>
      </c>
      <c r="E1214" s="14" t="s">
        <v>4728</v>
      </c>
      <c r="F1214" s="14" t="s">
        <v>4734</v>
      </c>
      <c r="G1214" s="14" t="s">
        <v>6713</v>
      </c>
      <c r="H1214" s="44" t="s">
        <v>3466</v>
      </c>
      <c r="I1214" s="45">
        <v>0</v>
      </c>
      <c r="J1214" s="14">
        <v>150000000</v>
      </c>
      <c r="K1214" s="14" t="s">
        <v>3458</v>
      </c>
      <c r="L1214" s="46" t="s">
        <v>3483</v>
      </c>
      <c r="M1214" s="14" t="s">
        <v>12072</v>
      </c>
      <c r="N1214" s="14" t="s">
        <v>3833</v>
      </c>
      <c r="O1214" s="14" t="s">
        <v>3468</v>
      </c>
      <c r="P1214" s="14" t="s">
        <v>12071</v>
      </c>
      <c r="Q1214" s="44" t="s">
        <v>8224</v>
      </c>
      <c r="R1214" s="44" t="s">
        <v>8203</v>
      </c>
      <c r="S1214" s="14">
        <v>2</v>
      </c>
      <c r="T1214" s="5">
        <v>78237.5</v>
      </c>
      <c r="U1214" s="5">
        <f t="shared" ref="U1214:U1277" si="58">S1214*T1214</f>
        <v>156475</v>
      </c>
      <c r="V1214" s="47">
        <f t="shared" ref="V1214:V1277" si="59">U1214*1.12</f>
        <v>175252.00000000003</v>
      </c>
      <c r="W1214" s="48"/>
      <c r="X1214" s="49">
        <v>2017</v>
      </c>
      <c r="Y1214" s="50" t="s">
        <v>4944</v>
      </c>
      <c r="Z1214" s="51">
        <f t="shared" si="57"/>
        <v>434.65277777777777</v>
      </c>
      <c r="AA1214" s="16">
        <f t="shared" si="57"/>
        <v>486.81111111111119</v>
      </c>
    </row>
    <row r="1215" spans="2:27" ht="20.25" x14ac:dyDescent="0.3">
      <c r="B1215" s="43" t="s">
        <v>1266</v>
      </c>
      <c r="C1215" s="14" t="s">
        <v>4521</v>
      </c>
      <c r="D1215" s="14" t="s">
        <v>4795</v>
      </c>
      <c r="E1215" s="14" t="s">
        <v>4796</v>
      </c>
      <c r="F1215" s="14" t="s">
        <v>4797</v>
      </c>
      <c r="G1215" s="14" t="s">
        <v>6714</v>
      </c>
      <c r="H1215" s="44" t="s">
        <v>3466</v>
      </c>
      <c r="I1215" s="45">
        <v>0</v>
      </c>
      <c r="J1215" s="14">
        <v>150000000</v>
      </c>
      <c r="K1215" s="14" t="s">
        <v>3458</v>
      </c>
      <c r="L1215" s="46" t="s">
        <v>3483</v>
      </c>
      <c r="M1215" s="14" t="s">
        <v>12072</v>
      </c>
      <c r="N1215" s="14" t="s">
        <v>3833</v>
      </c>
      <c r="O1215" s="14" t="s">
        <v>3468</v>
      </c>
      <c r="P1215" s="14" t="s">
        <v>12071</v>
      </c>
      <c r="Q1215" s="44" t="s">
        <v>8234</v>
      </c>
      <c r="R1215" s="44" t="s">
        <v>8211</v>
      </c>
      <c r="S1215" s="14">
        <v>4</v>
      </c>
      <c r="T1215" s="5">
        <v>269128.8</v>
      </c>
      <c r="U1215" s="5">
        <f t="shared" si="58"/>
        <v>1076515.2</v>
      </c>
      <c r="V1215" s="47">
        <f t="shared" si="59"/>
        <v>1205697.024</v>
      </c>
      <c r="W1215" s="48"/>
      <c r="X1215" s="49">
        <v>2017</v>
      </c>
      <c r="Y1215" s="50" t="s">
        <v>4944</v>
      </c>
      <c r="Z1215" s="51">
        <f t="shared" si="57"/>
        <v>2990.3199999999997</v>
      </c>
      <c r="AA1215" s="16">
        <f t="shared" si="57"/>
        <v>3349.1583999999998</v>
      </c>
    </row>
    <row r="1216" spans="2:27" ht="20.25" x14ac:dyDescent="0.3">
      <c r="B1216" s="43" t="s">
        <v>1267</v>
      </c>
      <c r="C1216" s="14" t="s">
        <v>4521</v>
      </c>
      <c r="D1216" s="14" t="s">
        <v>4798</v>
      </c>
      <c r="E1216" s="14" t="s">
        <v>4799</v>
      </c>
      <c r="F1216" s="14" t="s">
        <v>4800</v>
      </c>
      <c r="G1216" s="14" t="s">
        <v>6715</v>
      </c>
      <c r="H1216" s="44" t="s">
        <v>3466</v>
      </c>
      <c r="I1216" s="45">
        <v>0</v>
      </c>
      <c r="J1216" s="14">
        <v>150000000</v>
      </c>
      <c r="K1216" s="14" t="s">
        <v>3458</v>
      </c>
      <c r="L1216" s="46" t="s">
        <v>3483</v>
      </c>
      <c r="M1216" s="14" t="s">
        <v>12072</v>
      </c>
      <c r="N1216" s="14" t="s">
        <v>3833</v>
      </c>
      <c r="O1216" s="14" t="s">
        <v>3468</v>
      </c>
      <c r="P1216" s="14" t="s">
        <v>12071</v>
      </c>
      <c r="Q1216" s="44" t="s">
        <v>8225</v>
      </c>
      <c r="R1216" s="44" t="s">
        <v>8204</v>
      </c>
      <c r="S1216" s="14">
        <v>2</v>
      </c>
      <c r="T1216" s="5">
        <v>309400</v>
      </c>
      <c r="U1216" s="5">
        <f t="shared" si="58"/>
        <v>618800</v>
      </c>
      <c r="V1216" s="47">
        <f t="shared" si="59"/>
        <v>693056.00000000012</v>
      </c>
      <c r="W1216" s="48"/>
      <c r="X1216" s="49">
        <v>2017</v>
      </c>
      <c r="Y1216" s="50" t="s">
        <v>4944</v>
      </c>
      <c r="Z1216" s="51">
        <f t="shared" si="57"/>
        <v>1718.8888888888889</v>
      </c>
      <c r="AA1216" s="16">
        <f t="shared" si="57"/>
        <v>1925.1555555555558</v>
      </c>
    </row>
    <row r="1217" spans="2:27" ht="20.25" x14ac:dyDescent="0.3">
      <c r="B1217" s="43" t="s">
        <v>1268</v>
      </c>
      <c r="C1217" s="14" t="s">
        <v>4521</v>
      </c>
      <c r="D1217" s="14" t="s">
        <v>4794</v>
      </c>
      <c r="E1217" s="14" t="s">
        <v>4743</v>
      </c>
      <c r="F1217" s="14" t="s">
        <v>4801</v>
      </c>
      <c r="G1217" s="14" t="s">
        <v>6716</v>
      </c>
      <c r="H1217" s="44" t="s">
        <v>3466</v>
      </c>
      <c r="I1217" s="45">
        <v>0</v>
      </c>
      <c r="J1217" s="14">
        <v>150000000</v>
      </c>
      <c r="K1217" s="14" t="s">
        <v>3458</v>
      </c>
      <c r="L1217" s="46" t="s">
        <v>3483</v>
      </c>
      <c r="M1217" s="14" t="s">
        <v>12072</v>
      </c>
      <c r="N1217" s="14" t="s">
        <v>3833</v>
      </c>
      <c r="O1217" s="14" t="s">
        <v>3468</v>
      </c>
      <c r="P1217" s="14" t="s">
        <v>12071</v>
      </c>
      <c r="Q1217" s="44" t="s">
        <v>8224</v>
      </c>
      <c r="R1217" s="44" t="s">
        <v>8203</v>
      </c>
      <c r="S1217" s="14">
        <v>1</v>
      </c>
      <c r="T1217" s="5">
        <v>196020</v>
      </c>
      <c r="U1217" s="5">
        <f t="shared" si="58"/>
        <v>196020</v>
      </c>
      <c r="V1217" s="47">
        <f t="shared" si="59"/>
        <v>219542.40000000002</v>
      </c>
      <c r="W1217" s="48"/>
      <c r="X1217" s="49">
        <v>2017</v>
      </c>
      <c r="Y1217" s="50" t="s">
        <v>4944</v>
      </c>
      <c r="Z1217" s="51">
        <f t="shared" si="57"/>
        <v>544.5</v>
      </c>
      <c r="AA1217" s="16">
        <f t="shared" si="57"/>
        <v>609.84</v>
      </c>
    </row>
    <row r="1218" spans="2:27" ht="20.25" x14ac:dyDescent="0.3">
      <c r="B1218" s="43" t="s">
        <v>1269</v>
      </c>
      <c r="C1218" s="14" t="s">
        <v>4521</v>
      </c>
      <c r="D1218" s="14" t="s">
        <v>4780</v>
      </c>
      <c r="E1218" s="14" t="s">
        <v>7827</v>
      </c>
      <c r="F1218" s="14" t="s">
        <v>4781</v>
      </c>
      <c r="G1218" s="14" t="s">
        <v>6717</v>
      </c>
      <c r="H1218" s="44" t="s">
        <v>3466</v>
      </c>
      <c r="I1218" s="45">
        <v>0</v>
      </c>
      <c r="J1218" s="14">
        <v>150000000</v>
      </c>
      <c r="K1218" s="14" t="s">
        <v>3458</v>
      </c>
      <c r="L1218" s="46" t="s">
        <v>3483</v>
      </c>
      <c r="M1218" s="14" t="s">
        <v>12072</v>
      </c>
      <c r="N1218" s="14" t="s">
        <v>3833</v>
      </c>
      <c r="O1218" s="14" t="s">
        <v>3468</v>
      </c>
      <c r="P1218" s="14" t="s">
        <v>12071</v>
      </c>
      <c r="Q1218" s="44" t="s">
        <v>8224</v>
      </c>
      <c r="R1218" s="44" t="s">
        <v>8203</v>
      </c>
      <c r="S1218" s="14">
        <v>6</v>
      </c>
      <c r="T1218" s="5">
        <v>56304</v>
      </c>
      <c r="U1218" s="5">
        <f t="shared" si="58"/>
        <v>337824</v>
      </c>
      <c r="V1218" s="47">
        <f t="shared" si="59"/>
        <v>378362.88000000006</v>
      </c>
      <c r="W1218" s="48"/>
      <c r="X1218" s="49">
        <v>2017</v>
      </c>
      <c r="Y1218" s="50" t="s">
        <v>4944</v>
      </c>
      <c r="Z1218" s="51">
        <f t="shared" si="57"/>
        <v>938.4</v>
      </c>
      <c r="AA1218" s="16">
        <f t="shared" si="57"/>
        <v>1051.0080000000003</v>
      </c>
    </row>
    <row r="1219" spans="2:27" ht="20.25" x14ac:dyDescent="0.3">
      <c r="B1219" s="43" t="s">
        <v>1270</v>
      </c>
      <c r="C1219" s="14" t="s">
        <v>4521</v>
      </c>
      <c r="D1219" s="14" t="s">
        <v>4802</v>
      </c>
      <c r="E1219" s="14" t="s">
        <v>4803</v>
      </c>
      <c r="F1219" s="14" t="s">
        <v>4804</v>
      </c>
      <c r="G1219" s="14" t="s">
        <v>6718</v>
      </c>
      <c r="H1219" s="44" t="s">
        <v>3466</v>
      </c>
      <c r="I1219" s="45">
        <v>0</v>
      </c>
      <c r="J1219" s="14">
        <v>150000000</v>
      </c>
      <c r="K1219" s="14" t="s">
        <v>3458</v>
      </c>
      <c r="L1219" s="46" t="s">
        <v>3483</v>
      </c>
      <c r="M1219" s="14" t="s">
        <v>12072</v>
      </c>
      <c r="N1219" s="14" t="s">
        <v>3833</v>
      </c>
      <c r="O1219" s="14" t="s">
        <v>3468</v>
      </c>
      <c r="P1219" s="14" t="s">
        <v>12071</v>
      </c>
      <c r="Q1219" s="44" t="s">
        <v>8240</v>
      </c>
      <c r="R1219" s="44" t="s">
        <v>8217</v>
      </c>
      <c r="S1219" s="14">
        <v>2</v>
      </c>
      <c r="T1219" s="5">
        <v>678389.6</v>
      </c>
      <c r="U1219" s="5">
        <f t="shared" si="58"/>
        <v>1356779.2</v>
      </c>
      <c r="V1219" s="47">
        <f t="shared" si="59"/>
        <v>1519592.7040000001</v>
      </c>
      <c r="W1219" s="48"/>
      <c r="X1219" s="49">
        <v>2017</v>
      </c>
      <c r="Y1219" s="50" t="s">
        <v>4944</v>
      </c>
      <c r="Z1219" s="51">
        <f t="shared" si="57"/>
        <v>3768.8311111111111</v>
      </c>
      <c r="AA1219" s="16">
        <f t="shared" si="57"/>
        <v>4221.0908444444449</v>
      </c>
    </row>
    <row r="1220" spans="2:27" ht="20.25" x14ac:dyDescent="0.3">
      <c r="B1220" s="43" t="s">
        <v>1271</v>
      </c>
      <c r="C1220" s="14" t="s">
        <v>4521</v>
      </c>
      <c r="D1220" s="14" t="s">
        <v>4805</v>
      </c>
      <c r="E1220" s="14" t="s">
        <v>4803</v>
      </c>
      <c r="F1220" s="14" t="s">
        <v>4806</v>
      </c>
      <c r="G1220" s="14" t="s">
        <v>6719</v>
      </c>
      <c r="H1220" s="44" t="s">
        <v>3466</v>
      </c>
      <c r="I1220" s="45">
        <v>0</v>
      </c>
      <c r="J1220" s="14">
        <v>150000000</v>
      </c>
      <c r="K1220" s="14" t="s">
        <v>3458</v>
      </c>
      <c r="L1220" s="46" t="s">
        <v>3483</v>
      </c>
      <c r="M1220" s="14" t="s">
        <v>12072</v>
      </c>
      <c r="N1220" s="14" t="s">
        <v>3833</v>
      </c>
      <c r="O1220" s="14" t="s">
        <v>3468</v>
      </c>
      <c r="P1220" s="14" t="s">
        <v>12071</v>
      </c>
      <c r="Q1220" s="44" t="s">
        <v>8224</v>
      </c>
      <c r="R1220" s="44" t="s">
        <v>8203</v>
      </c>
      <c r="S1220" s="14">
        <v>5</v>
      </c>
      <c r="T1220" s="5">
        <v>43537.5</v>
      </c>
      <c r="U1220" s="5">
        <f t="shared" si="58"/>
        <v>217687.5</v>
      </c>
      <c r="V1220" s="47">
        <f t="shared" si="59"/>
        <v>243810.00000000003</v>
      </c>
      <c r="W1220" s="48"/>
      <c r="X1220" s="49">
        <v>2017</v>
      </c>
      <c r="Y1220" s="50" t="s">
        <v>4944</v>
      </c>
      <c r="Z1220" s="51">
        <f t="shared" si="57"/>
        <v>604.6875</v>
      </c>
      <c r="AA1220" s="16">
        <f t="shared" si="57"/>
        <v>677.25000000000011</v>
      </c>
    </row>
    <row r="1221" spans="2:27" ht="20.25" x14ac:dyDescent="0.3">
      <c r="B1221" s="43" t="s">
        <v>1272</v>
      </c>
      <c r="C1221" s="14" t="s">
        <v>4521</v>
      </c>
      <c r="D1221" s="14" t="s">
        <v>4807</v>
      </c>
      <c r="E1221" s="14" t="s">
        <v>4808</v>
      </c>
      <c r="F1221" s="14" t="s">
        <v>4809</v>
      </c>
      <c r="G1221" s="14" t="s">
        <v>6720</v>
      </c>
      <c r="H1221" s="44" t="s">
        <v>3466</v>
      </c>
      <c r="I1221" s="45">
        <v>0</v>
      </c>
      <c r="J1221" s="14">
        <v>150000000</v>
      </c>
      <c r="K1221" s="14" t="s">
        <v>3458</v>
      </c>
      <c r="L1221" s="46" t="s">
        <v>3483</v>
      </c>
      <c r="M1221" s="14" t="s">
        <v>12072</v>
      </c>
      <c r="N1221" s="14" t="s">
        <v>3833</v>
      </c>
      <c r="O1221" s="14" t="s">
        <v>3468</v>
      </c>
      <c r="P1221" s="14" t="s">
        <v>12071</v>
      </c>
      <c r="Q1221" s="44" t="s">
        <v>8224</v>
      </c>
      <c r="R1221" s="44" t="s">
        <v>8203</v>
      </c>
      <c r="S1221" s="14">
        <v>15</v>
      </c>
      <c r="T1221" s="5">
        <v>49713.4</v>
      </c>
      <c r="U1221" s="5">
        <f t="shared" si="58"/>
        <v>745701</v>
      </c>
      <c r="V1221" s="47">
        <f t="shared" si="59"/>
        <v>835185.12000000011</v>
      </c>
      <c r="W1221" s="48"/>
      <c r="X1221" s="49">
        <v>2017</v>
      </c>
      <c r="Y1221" s="50" t="s">
        <v>4944</v>
      </c>
      <c r="Z1221" s="51">
        <f t="shared" si="57"/>
        <v>2071.3916666666669</v>
      </c>
      <c r="AA1221" s="16">
        <f t="shared" si="57"/>
        <v>2319.9586666666669</v>
      </c>
    </row>
    <row r="1222" spans="2:27" ht="20.25" x14ac:dyDescent="0.3">
      <c r="B1222" s="43" t="s">
        <v>1273</v>
      </c>
      <c r="C1222" s="14" t="s">
        <v>4521</v>
      </c>
      <c r="D1222" s="14" t="s">
        <v>4810</v>
      </c>
      <c r="E1222" s="14" t="s">
        <v>7829</v>
      </c>
      <c r="F1222" s="14" t="s">
        <v>7830</v>
      </c>
      <c r="G1222" s="14" t="s">
        <v>6721</v>
      </c>
      <c r="H1222" s="44" t="s">
        <v>3457</v>
      </c>
      <c r="I1222" s="45">
        <v>0</v>
      </c>
      <c r="J1222" s="14">
        <v>150000000</v>
      </c>
      <c r="K1222" s="14" t="s">
        <v>3458</v>
      </c>
      <c r="L1222" s="46" t="s">
        <v>3483</v>
      </c>
      <c r="M1222" s="14" t="s">
        <v>12072</v>
      </c>
      <c r="N1222" s="14" t="s">
        <v>3833</v>
      </c>
      <c r="O1222" s="14" t="s">
        <v>3468</v>
      </c>
      <c r="P1222" s="14" t="s">
        <v>12071</v>
      </c>
      <c r="Q1222" s="44" t="s">
        <v>8234</v>
      </c>
      <c r="R1222" s="44" t="s">
        <v>8211</v>
      </c>
      <c r="S1222" s="14">
        <v>15</v>
      </c>
      <c r="T1222" s="5">
        <v>458421.15</v>
      </c>
      <c r="U1222" s="5">
        <f t="shared" si="58"/>
        <v>6876317.25</v>
      </c>
      <c r="V1222" s="47">
        <f t="shared" si="59"/>
        <v>7701475.3200000003</v>
      </c>
      <c r="W1222" s="48"/>
      <c r="X1222" s="49">
        <v>2017</v>
      </c>
      <c r="Y1222" s="50" t="s">
        <v>4944</v>
      </c>
      <c r="Z1222" s="51">
        <f t="shared" si="57"/>
        <v>19100.881249999999</v>
      </c>
      <c r="AA1222" s="16">
        <f t="shared" si="57"/>
        <v>21392.987000000001</v>
      </c>
    </row>
    <row r="1223" spans="2:27" ht="20.25" x14ac:dyDescent="0.3">
      <c r="B1223" s="43" t="s">
        <v>1274</v>
      </c>
      <c r="C1223" s="14" t="s">
        <v>4521</v>
      </c>
      <c r="D1223" s="14" t="s">
        <v>4811</v>
      </c>
      <c r="E1223" s="14" t="s">
        <v>4812</v>
      </c>
      <c r="F1223" s="14" t="s">
        <v>4813</v>
      </c>
      <c r="G1223" s="14" t="s">
        <v>6722</v>
      </c>
      <c r="H1223" s="44" t="s">
        <v>3466</v>
      </c>
      <c r="I1223" s="45">
        <v>0</v>
      </c>
      <c r="J1223" s="14">
        <v>150000000</v>
      </c>
      <c r="K1223" s="14" t="s">
        <v>3458</v>
      </c>
      <c r="L1223" s="46" t="s">
        <v>3483</v>
      </c>
      <c r="M1223" s="14" t="s">
        <v>12072</v>
      </c>
      <c r="N1223" s="14" t="s">
        <v>3833</v>
      </c>
      <c r="O1223" s="14" t="s">
        <v>3468</v>
      </c>
      <c r="P1223" s="14" t="s">
        <v>12071</v>
      </c>
      <c r="Q1223" s="44" t="s">
        <v>8224</v>
      </c>
      <c r="R1223" s="44" t="s">
        <v>8203</v>
      </c>
      <c r="S1223" s="14">
        <v>2</v>
      </c>
      <c r="T1223" s="5">
        <v>25000</v>
      </c>
      <c r="U1223" s="5">
        <f t="shared" si="58"/>
        <v>50000</v>
      </c>
      <c r="V1223" s="47">
        <f t="shared" si="59"/>
        <v>56000.000000000007</v>
      </c>
      <c r="W1223" s="48"/>
      <c r="X1223" s="49">
        <v>2017</v>
      </c>
      <c r="Y1223" s="50" t="s">
        <v>4944</v>
      </c>
      <c r="Z1223" s="51">
        <f t="shared" si="57"/>
        <v>138.88888888888889</v>
      </c>
      <c r="AA1223" s="16">
        <f t="shared" si="57"/>
        <v>155.55555555555557</v>
      </c>
    </row>
    <row r="1224" spans="2:27" ht="20.25" x14ac:dyDescent="0.3">
      <c r="B1224" s="43" t="s">
        <v>1275</v>
      </c>
      <c r="C1224" s="14" t="s">
        <v>4521</v>
      </c>
      <c r="D1224" s="14" t="s">
        <v>4814</v>
      </c>
      <c r="E1224" s="14" t="s">
        <v>4812</v>
      </c>
      <c r="F1224" s="14" t="s">
        <v>7831</v>
      </c>
      <c r="G1224" s="14" t="s">
        <v>6723</v>
      </c>
      <c r="H1224" s="44" t="s">
        <v>3466</v>
      </c>
      <c r="I1224" s="45">
        <v>0</v>
      </c>
      <c r="J1224" s="14">
        <v>150000000</v>
      </c>
      <c r="K1224" s="14" t="s">
        <v>3458</v>
      </c>
      <c r="L1224" s="46" t="s">
        <v>3483</v>
      </c>
      <c r="M1224" s="14" t="s">
        <v>12072</v>
      </c>
      <c r="N1224" s="14" t="s">
        <v>3833</v>
      </c>
      <c r="O1224" s="14" t="s">
        <v>3468</v>
      </c>
      <c r="P1224" s="14" t="s">
        <v>12071</v>
      </c>
      <c r="Q1224" s="44" t="s">
        <v>8224</v>
      </c>
      <c r="R1224" s="44" t="s">
        <v>8203</v>
      </c>
      <c r="S1224" s="14">
        <v>2</v>
      </c>
      <c r="T1224" s="5">
        <v>25000</v>
      </c>
      <c r="U1224" s="5">
        <f t="shared" si="58"/>
        <v>50000</v>
      </c>
      <c r="V1224" s="47">
        <f t="shared" si="59"/>
        <v>56000.000000000007</v>
      </c>
      <c r="W1224" s="48"/>
      <c r="X1224" s="49">
        <v>2017</v>
      </c>
      <c r="Y1224" s="50" t="s">
        <v>4944</v>
      </c>
      <c r="Z1224" s="51">
        <f t="shared" si="57"/>
        <v>138.88888888888889</v>
      </c>
      <c r="AA1224" s="16">
        <f t="shared" si="57"/>
        <v>155.55555555555557</v>
      </c>
    </row>
    <row r="1225" spans="2:27" ht="20.25" x14ac:dyDescent="0.3">
      <c r="B1225" s="43" t="s">
        <v>1276</v>
      </c>
      <c r="C1225" s="14" t="s">
        <v>4521</v>
      </c>
      <c r="D1225" s="14" t="s">
        <v>4815</v>
      </c>
      <c r="E1225" s="14" t="s">
        <v>4816</v>
      </c>
      <c r="F1225" s="14" t="s">
        <v>4817</v>
      </c>
      <c r="G1225" s="14" t="s">
        <v>6724</v>
      </c>
      <c r="H1225" s="44" t="s">
        <v>3466</v>
      </c>
      <c r="I1225" s="45">
        <v>0</v>
      </c>
      <c r="J1225" s="14">
        <v>150000000</v>
      </c>
      <c r="K1225" s="14" t="s">
        <v>3458</v>
      </c>
      <c r="L1225" s="46" t="s">
        <v>3483</v>
      </c>
      <c r="M1225" s="14" t="s">
        <v>12072</v>
      </c>
      <c r="N1225" s="14" t="s">
        <v>3833</v>
      </c>
      <c r="O1225" s="14" t="s">
        <v>3468</v>
      </c>
      <c r="P1225" s="14" t="s">
        <v>12071</v>
      </c>
      <c r="Q1225" s="44" t="s">
        <v>8224</v>
      </c>
      <c r="R1225" s="44" t="s">
        <v>8203</v>
      </c>
      <c r="S1225" s="14">
        <v>3</v>
      </c>
      <c r="T1225" s="5">
        <v>18803</v>
      </c>
      <c r="U1225" s="5">
        <f t="shared" si="58"/>
        <v>56409</v>
      </c>
      <c r="V1225" s="47">
        <f t="shared" si="59"/>
        <v>63178.080000000009</v>
      </c>
      <c r="W1225" s="48"/>
      <c r="X1225" s="49">
        <v>2017</v>
      </c>
      <c r="Y1225" s="50" t="s">
        <v>4944</v>
      </c>
      <c r="Z1225" s="51">
        <f t="shared" si="57"/>
        <v>156.69166666666666</v>
      </c>
      <c r="AA1225" s="16">
        <f t="shared" si="57"/>
        <v>175.49466666666669</v>
      </c>
    </row>
    <row r="1226" spans="2:27" ht="20.25" x14ac:dyDescent="0.3">
      <c r="B1226" s="43" t="s">
        <v>1277</v>
      </c>
      <c r="C1226" s="14" t="s">
        <v>4521</v>
      </c>
      <c r="D1226" s="14" t="s">
        <v>4780</v>
      </c>
      <c r="E1226" s="14" t="s">
        <v>7827</v>
      </c>
      <c r="F1226" s="14" t="s">
        <v>4781</v>
      </c>
      <c r="G1226" s="14" t="s">
        <v>6725</v>
      </c>
      <c r="H1226" s="44" t="s">
        <v>3466</v>
      </c>
      <c r="I1226" s="45">
        <v>0</v>
      </c>
      <c r="J1226" s="14">
        <v>150000000</v>
      </c>
      <c r="K1226" s="14" t="s">
        <v>3458</v>
      </c>
      <c r="L1226" s="46" t="s">
        <v>3483</v>
      </c>
      <c r="M1226" s="14" t="s">
        <v>12072</v>
      </c>
      <c r="N1226" s="14" t="s">
        <v>3833</v>
      </c>
      <c r="O1226" s="14" t="s">
        <v>3468</v>
      </c>
      <c r="P1226" s="14" t="s">
        <v>12071</v>
      </c>
      <c r="Q1226" s="44" t="s">
        <v>8224</v>
      </c>
      <c r="R1226" s="44" t="s">
        <v>8203</v>
      </c>
      <c r="S1226" s="14">
        <v>28</v>
      </c>
      <c r="T1226" s="5">
        <v>15644.2</v>
      </c>
      <c r="U1226" s="5">
        <f t="shared" si="58"/>
        <v>438037.60000000003</v>
      </c>
      <c r="V1226" s="47">
        <f t="shared" si="59"/>
        <v>490602.11200000008</v>
      </c>
      <c r="W1226" s="48"/>
      <c r="X1226" s="49">
        <v>2017</v>
      </c>
      <c r="Y1226" s="50" t="s">
        <v>4944</v>
      </c>
      <c r="Z1226" s="51">
        <f t="shared" si="57"/>
        <v>1216.7711111111112</v>
      </c>
      <c r="AA1226" s="16">
        <f t="shared" si="57"/>
        <v>1362.7836444444447</v>
      </c>
    </row>
    <row r="1227" spans="2:27" ht="20.25" x14ac:dyDescent="0.3">
      <c r="B1227" s="43" t="s">
        <v>1278</v>
      </c>
      <c r="C1227" s="14" t="s">
        <v>4521</v>
      </c>
      <c r="D1227" s="14" t="s">
        <v>5530</v>
      </c>
      <c r="E1227" s="14" t="s">
        <v>4818</v>
      </c>
      <c r="F1227" s="14" t="s">
        <v>7832</v>
      </c>
      <c r="G1227" s="14" t="s">
        <v>6726</v>
      </c>
      <c r="H1227" s="44" t="s">
        <v>3466</v>
      </c>
      <c r="I1227" s="45">
        <v>0</v>
      </c>
      <c r="J1227" s="14">
        <v>150000000</v>
      </c>
      <c r="K1227" s="14" t="s">
        <v>3458</v>
      </c>
      <c r="L1227" s="46" t="s">
        <v>3483</v>
      </c>
      <c r="M1227" s="14" t="s">
        <v>12072</v>
      </c>
      <c r="N1227" s="14" t="s">
        <v>3833</v>
      </c>
      <c r="O1227" s="14" t="s">
        <v>3468</v>
      </c>
      <c r="P1227" s="14" t="s">
        <v>12071</v>
      </c>
      <c r="Q1227" s="44" t="s">
        <v>8224</v>
      </c>
      <c r="R1227" s="44" t="s">
        <v>8203</v>
      </c>
      <c r="S1227" s="14">
        <v>1</v>
      </c>
      <c r="T1227" s="5">
        <v>269618.58</v>
      </c>
      <c r="U1227" s="5">
        <f t="shared" si="58"/>
        <v>269618.58</v>
      </c>
      <c r="V1227" s="47">
        <f t="shared" si="59"/>
        <v>301972.80960000004</v>
      </c>
      <c r="W1227" s="48"/>
      <c r="X1227" s="49">
        <v>2017</v>
      </c>
      <c r="Y1227" s="50" t="s">
        <v>4944</v>
      </c>
      <c r="Z1227" s="51">
        <f t="shared" si="57"/>
        <v>748.94050000000004</v>
      </c>
      <c r="AA1227" s="16">
        <f t="shared" si="57"/>
        <v>838.8133600000001</v>
      </c>
    </row>
    <row r="1228" spans="2:27" ht="20.25" x14ac:dyDescent="0.3">
      <c r="B1228" s="43" t="s">
        <v>1279</v>
      </c>
      <c r="C1228" s="14" t="s">
        <v>4521</v>
      </c>
      <c r="D1228" s="14" t="s">
        <v>5531</v>
      </c>
      <c r="E1228" s="14" t="s">
        <v>5532</v>
      </c>
      <c r="F1228" s="14" t="s">
        <v>7833</v>
      </c>
      <c r="G1228" s="14" t="s">
        <v>6727</v>
      </c>
      <c r="H1228" s="44" t="s">
        <v>3466</v>
      </c>
      <c r="I1228" s="45">
        <v>0</v>
      </c>
      <c r="J1228" s="14">
        <v>150000000</v>
      </c>
      <c r="K1228" s="14" t="s">
        <v>3458</v>
      </c>
      <c r="L1228" s="46" t="s">
        <v>3483</v>
      </c>
      <c r="M1228" s="14" t="s">
        <v>12072</v>
      </c>
      <c r="N1228" s="14" t="s">
        <v>3833</v>
      </c>
      <c r="O1228" s="14" t="s">
        <v>3468</v>
      </c>
      <c r="P1228" s="14" t="s">
        <v>12071</v>
      </c>
      <c r="Q1228" s="44" t="s">
        <v>8224</v>
      </c>
      <c r="R1228" s="44" t="s">
        <v>8203</v>
      </c>
      <c r="S1228" s="14">
        <v>1</v>
      </c>
      <c r="T1228" s="5">
        <v>129566.69</v>
      </c>
      <c r="U1228" s="5">
        <f t="shared" si="58"/>
        <v>129566.69</v>
      </c>
      <c r="V1228" s="47">
        <f t="shared" si="59"/>
        <v>145114.69280000002</v>
      </c>
      <c r="W1228" s="48"/>
      <c r="X1228" s="49">
        <v>2017</v>
      </c>
      <c r="Y1228" s="50" t="s">
        <v>4944</v>
      </c>
      <c r="Z1228" s="51">
        <f t="shared" si="57"/>
        <v>359.90747222222222</v>
      </c>
      <c r="AA1228" s="16">
        <f t="shared" si="57"/>
        <v>403.09636888888895</v>
      </c>
    </row>
    <row r="1229" spans="2:27" ht="20.25" x14ac:dyDescent="0.3">
      <c r="B1229" s="43" t="s">
        <v>1280</v>
      </c>
      <c r="C1229" s="14" t="s">
        <v>4521</v>
      </c>
      <c r="D1229" s="14" t="s">
        <v>4746</v>
      </c>
      <c r="E1229" s="14" t="s">
        <v>4747</v>
      </c>
      <c r="F1229" s="14" t="s">
        <v>4748</v>
      </c>
      <c r="G1229" s="14" t="s">
        <v>6728</v>
      </c>
      <c r="H1229" s="44" t="s">
        <v>3466</v>
      </c>
      <c r="I1229" s="45">
        <v>0</v>
      </c>
      <c r="J1229" s="14">
        <v>150000000</v>
      </c>
      <c r="K1229" s="14" t="s">
        <v>3458</v>
      </c>
      <c r="L1229" s="46" t="s">
        <v>3483</v>
      </c>
      <c r="M1229" s="14" t="s">
        <v>12072</v>
      </c>
      <c r="N1229" s="14" t="s">
        <v>3833</v>
      </c>
      <c r="O1229" s="14" t="s">
        <v>4726</v>
      </c>
      <c r="P1229" s="14" t="s">
        <v>12071</v>
      </c>
      <c r="Q1229" s="44" t="s">
        <v>8224</v>
      </c>
      <c r="R1229" s="44" t="s">
        <v>8203</v>
      </c>
      <c r="S1229" s="14">
        <v>2</v>
      </c>
      <c r="T1229" s="5">
        <v>537120</v>
      </c>
      <c r="U1229" s="5">
        <f t="shared" si="58"/>
        <v>1074240</v>
      </c>
      <c r="V1229" s="47">
        <f t="shared" si="59"/>
        <v>1203148.8</v>
      </c>
      <c r="W1229" s="48"/>
      <c r="X1229" s="49">
        <v>2017</v>
      </c>
      <c r="Y1229" s="50" t="s">
        <v>4944</v>
      </c>
      <c r="Z1229" s="51">
        <f t="shared" si="57"/>
        <v>2984</v>
      </c>
      <c r="AA1229" s="16">
        <f t="shared" si="57"/>
        <v>3342.08</v>
      </c>
    </row>
    <row r="1230" spans="2:27" ht="20.25" x14ac:dyDescent="0.3">
      <c r="B1230" s="43" t="s">
        <v>1281</v>
      </c>
      <c r="C1230" s="14" t="s">
        <v>4521</v>
      </c>
      <c r="D1230" s="14" t="s">
        <v>4754</v>
      </c>
      <c r="E1230" s="14" t="s">
        <v>4755</v>
      </c>
      <c r="F1230" s="14" t="s">
        <v>4756</v>
      </c>
      <c r="G1230" s="14" t="s">
        <v>6729</v>
      </c>
      <c r="H1230" s="44" t="s">
        <v>3466</v>
      </c>
      <c r="I1230" s="45">
        <v>0</v>
      </c>
      <c r="J1230" s="14">
        <v>150000000</v>
      </c>
      <c r="K1230" s="14" t="s">
        <v>3458</v>
      </c>
      <c r="L1230" s="46" t="s">
        <v>3483</v>
      </c>
      <c r="M1230" s="14" t="s">
        <v>12072</v>
      </c>
      <c r="N1230" s="14" t="s">
        <v>3833</v>
      </c>
      <c r="O1230" s="14" t="s">
        <v>4726</v>
      </c>
      <c r="P1230" s="14" t="s">
        <v>12071</v>
      </c>
      <c r="Q1230" s="44" t="s">
        <v>8234</v>
      </c>
      <c r="R1230" s="44" t="s">
        <v>8211</v>
      </c>
      <c r="S1230" s="14">
        <v>3</v>
      </c>
      <c r="T1230" s="5">
        <v>101836</v>
      </c>
      <c r="U1230" s="5">
        <f t="shared" si="58"/>
        <v>305508</v>
      </c>
      <c r="V1230" s="47">
        <f t="shared" si="59"/>
        <v>342168.96</v>
      </c>
      <c r="W1230" s="48"/>
      <c r="X1230" s="49">
        <v>2017</v>
      </c>
      <c r="Y1230" s="50" t="s">
        <v>4944</v>
      </c>
      <c r="Z1230" s="51">
        <f t="shared" si="57"/>
        <v>848.63333333333333</v>
      </c>
      <c r="AA1230" s="16">
        <f t="shared" si="57"/>
        <v>950.46933333333334</v>
      </c>
    </row>
    <row r="1231" spans="2:27" ht="20.25" x14ac:dyDescent="0.3">
      <c r="B1231" s="43" t="s">
        <v>1282</v>
      </c>
      <c r="C1231" s="14" t="s">
        <v>4521</v>
      </c>
      <c r="D1231" s="14" t="s">
        <v>4819</v>
      </c>
      <c r="E1231" s="14" t="s">
        <v>7834</v>
      </c>
      <c r="F1231" s="14" t="s">
        <v>7835</v>
      </c>
      <c r="G1231" s="14" t="s">
        <v>6730</v>
      </c>
      <c r="H1231" s="44" t="s">
        <v>3466</v>
      </c>
      <c r="I1231" s="45">
        <v>0</v>
      </c>
      <c r="J1231" s="14">
        <v>150000000</v>
      </c>
      <c r="K1231" s="14" t="s">
        <v>3458</v>
      </c>
      <c r="L1231" s="46" t="s">
        <v>3483</v>
      </c>
      <c r="M1231" s="14" t="s">
        <v>12072</v>
      </c>
      <c r="N1231" s="14" t="s">
        <v>3833</v>
      </c>
      <c r="O1231" s="14" t="s">
        <v>3492</v>
      </c>
      <c r="P1231" s="14" t="s">
        <v>12071</v>
      </c>
      <c r="Q1231" s="44" t="s">
        <v>8224</v>
      </c>
      <c r="R1231" s="44" t="s">
        <v>8203</v>
      </c>
      <c r="S1231" s="14">
        <v>2</v>
      </c>
      <c r="T1231" s="5">
        <v>2346165</v>
      </c>
      <c r="U1231" s="5">
        <f t="shared" si="58"/>
        <v>4692330</v>
      </c>
      <c r="V1231" s="47">
        <f t="shared" si="59"/>
        <v>5255409.6000000006</v>
      </c>
      <c r="W1231" s="48"/>
      <c r="X1231" s="49">
        <v>2017</v>
      </c>
      <c r="Y1231" s="50" t="s">
        <v>4944</v>
      </c>
      <c r="Z1231" s="51">
        <f t="shared" si="57"/>
        <v>13034.25</v>
      </c>
      <c r="AA1231" s="16">
        <f t="shared" si="57"/>
        <v>14598.360000000002</v>
      </c>
    </row>
    <row r="1232" spans="2:27" ht="20.25" x14ac:dyDescent="0.3">
      <c r="B1232" s="43" t="s">
        <v>1283</v>
      </c>
      <c r="C1232" s="14" t="s">
        <v>4521</v>
      </c>
      <c r="D1232" s="14" t="s">
        <v>4821</v>
      </c>
      <c r="E1232" s="14" t="s">
        <v>4822</v>
      </c>
      <c r="F1232" s="14" t="s">
        <v>4823</v>
      </c>
      <c r="G1232" s="14" t="s">
        <v>6731</v>
      </c>
      <c r="H1232" s="44" t="s">
        <v>3466</v>
      </c>
      <c r="I1232" s="45">
        <v>0</v>
      </c>
      <c r="J1232" s="14">
        <v>150000000</v>
      </c>
      <c r="K1232" s="14" t="s">
        <v>3458</v>
      </c>
      <c r="L1232" s="46" t="s">
        <v>3483</v>
      </c>
      <c r="M1232" s="14" t="s">
        <v>12072</v>
      </c>
      <c r="N1232" s="14" t="s">
        <v>3833</v>
      </c>
      <c r="O1232" s="14" t="s">
        <v>4726</v>
      </c>
      <c r="P1232" s="14" t="s">
        <v>12071</v>
      </c>
      <c r="Q1232" s="44" t="s">
        <v>8224</v>
      </c>
      <c r="R1232" s="44" t="s">
        <v>8203</v>
      </c>
      <c r="S1232" s="14">
        <v>2</v>
      </c>
      <c r="T1232" s="5">
        <v>196020</v>
      </c>
      <c r="U1232" s="5">
        <f t="shared" si="58"/>
        <v>392040</v>
      </c>
      <c r="V1232" s="47">
        <f t="shared" si="59"/>
        <v>439084.80000000005</v>
      </c>
      <c r="W1232" s="48"/>
      <c r="X1232" s="49">
        <v>2017</v>
      </c>
      <c r="Y1232" s="50" t="s">
        <v>4944</v>
      </c>
      <c r="Z1232" s="51">
        <f t="shared" si="57"/>
        <v>1089</v>
      </c>
      <c r="AA1232" s="16">
        <f t="shared" si="57"/>
        <v>1219.68</v>
      </c>
    </row>
    <row r="1233" spans="2:27" ht="20.25" x14ac:dyDescent="0.3">
      <c r="B1233" s="43" t="s">
        <v>1284</v>
      </c>
      <c r="C1233" s="14" t="s">
        <v>4521</v>
      </c>
      <c r="D1233" s="14" t="s">
        <v>4824</v>
      </c>
      <c r="E1233" s="14" t="s">
        <v>4825</v>
      </c>
      <c r="F1233" s="14" t="s">
        <v>4826</v>
      </c>
      <c r="G1233" s="14" t="s">
        <v>6732</v>
      </c>
      <c r="H1233" s="44" t="s">
        <v>3466</v>
      </c>
      <c r="I1233" s="45">
        <v>0</v>
      </c>
      <c r="J1233" s="14">
        <v>150000000</v>
      </c>
      <c r="K1233" s="14" t="s">
        <v>3458</v>
      </c>
      <c r="L1233" s="46" t="s">
        <v>3483</v>
      </c>
      <c r="M1233" s="14" t="s">
        <v>12072</v>
      </c>
      <c r="N1233" s="14" t="s">
        <v>3833</v>
      </c>
      <c r="O1233" s="14" t="s">
        <v>3492</v>
      </c>
      <c r="P1233" s="14" t="s">
        <v>12071</v>
      </c>
      <c r="Q1233" s="44" t="s">
        <v>8224</v>
      </c>
      <c r="R1233" s="44" t="s">
        <v>8203</v>
      </c>
      <c r="S1233" s="14">
        <v>1</v>
      </c>
      <c r="T1233" s="5">
        <v>1048287.5</v>
      </c>
      <c r="U1233" s="5">
        <f t="shared" si="58"/>
        <v>1048287.5</v>
      </c>
      <c r="V1233" s="47">
        <f t="shared" si="59"/>
        <v>1174082</v>
      </c>
      <c r="W1233" s="48"/>
      <c r="X1233" s="49">
        <v>2017</v>
      </c>
      <c r="Y1233" s="50" t="s">
        <v>4944</v>
      </c>
      <c r="Z1233" s="51">
        <f t="shared" si="57"/>
        <v>2911.9097222222222</v>
      </c>
      <c r="AA1233" s="16">
        <f t="shared" si="57"/>
        <v>3261.338888888889</v>
      </c>
    </row>
    <row r="1234" spans="2:27" ht="20.25" x14ac:dyDescent="0.3">
      <c r="B1234" s="43" t="s">
        <v>1285</v>
      </c>
      <c r="C1234" s="14" t="s">
        <v>4521</v>
      </c>
      <c r="D1234" s="14" t="s">
        <v>4775</v>
      </c>
      <c r="E1234" s="14" t="s">
        <v>4446</v>
      </c>
      <c r="F1234" s="14" t="s">
        <v>4785</v>
      </c>
      <c r="G1234" s="14" t="s">
        <v>6733</v>
      </c>
      <c r="H1234" s="44" t="s">
        <v>3466</v>
      </c>
      <c r="I1234" s="45">
        <v>0</v>
      </c>
      <c r="J1234" s="14">
        <v>150000000</v>
      </c>
      <c r="K1234" s="14" t="s">
        <v>3458</v>
      </c>
      <c r="L1234" s="46" t="s">
        <v>3483</v>
      </c>
      <c r="M1234" s="14" t="s">
        <v>12072</v>
      </c>
      <c r="N1234" s="14" t="s">
        <v>3833</v>
      </c>
      <c r="O1234" s="14" t="s">
        <v>4726</v>
      </c>
      <c r="P1234" s="14" t="s">
        <v>12071</v>
      </c>
      <c r="Q1234" s="44" t="s">
        <v>8224</v>
      </c>
      <c r="R1234" s="44" t="s">
        <v>8203</v>
      </c>
      <c r="S1234" s="14">
        <v>2</v>
      </c>
      <c r="T1234" s="5">
        <v>463244.6</v>
      </c>
      <c r="U1234" s="5">
        <f t="shared" si="58"/>
        <v>926489.2</v>
      </c>
      <c r="V1234" s="47">
        <f t="shared" si="59"/>
        <v>1037667.9040000001</v>
      </c>
      <c r="W1234" s="48"/>
      <c r="X1234" s="49">
        <v>2017</v>
      </c>
      <c r="Y1234" s="50" t="s">
        <v>4944</v>
      </c>
      <c r="Z1234" s="51">
        <f t="shared" si="57"/>
        <v>2573.5811111111111</v>
      </c>
      <c r="AA1234" s="16">
        <f t="shared" si="57"/>
        <v>2882.4108444444446</v>
      </c>
    </row>
    <row r="1235" spans="2:27" ht="20.25" x14ac:dyDescent="0.3">
      <c r="B1235" s="43" t="s">
        <v>1286</v>
      </c>
      <c r="C1235" s="14" t="s">
        <v>4521</v>
      </c>
      <c r="D1235" s="14" t="s">
        <v>4775</v>
      </c>
      <c r="E1235" s="14" t="s">
        <v>4446</v>
      </c>
      <c r="F1235" s="14" t="s">
        <v>4785</v>
      </c>
      <c r="G1235" s="14" t="s">
        <v>6734</v>
      </c>
      <c r="H1235" s="44" t="s">
        <v>3466</v>
      </c>
      <c r="I1235" s="45">
        <v>0</v>
      </c>
      <c r="J1235" s="14">
        <v>150000000</v>
      </c>
      <c r="K1235" s="14" t="s">
        <v>3458</v>
      </c>
      <c r="L1235" s="46" t="s">
        <v>3483</v>
      </c>
      <c r="M1235" s="14" t="s">
        <v>12072</v>
      </c>
      <c r="N1235" s="14" t="s">
        <v>3833</v>
      </c>
      <c r="O1235" s="14" t="s">
        <v>4726</v>
      </c>
      <c r="P1235" s="14" t="s">
        <v>12071</v>
      </c>
      <c r="Q1235" s="44" t="s">
        <v>8224</v>
      </c>
      <c r="R1235" s="44" t="s">
        <v>8203</v>
      </c>
      <c r="S1235" s="14">
        <v>1</v>
      </c>
      <c r="T1235" s="5">
        <v>3694405.05</v>
      </c>
      <c r="U1235" s="5">
        <f t="shared" si="58"/>
        <v>3694405.05</v>
      </c>
      <c r="V1235" s="47">
        <f t="shared" si="59"/>
        <v>4137733.656</v>
      </c>
      <c r="W1235" s="48"/>
      <c r="X1235" s="49">
        <v>2017</v>
      </c>
      <c r="Y1235" s="50" t="s">
        <v>4944</v>
      </c>
      <c r="Z1235" s="51">
        <f t="shared" si="57"/>
        <v>10262.23625</v>
      </c>
      <c r="AA1235" s="16">
        <f t="shared" si="57"/>
        <v>11493.704599999999</v>
      </c>
    </row>
    <row r="1236" spans="2:27" ht="20.25" x14ac:dyDescent="0.3">
      <c r="B1236" s="43" t="s">
        <v>1287</v>
      </c>
      <c r="C1236" s="14" t="s">
        <v>4521</v>
      </c>
      <c r="D1236" s="14" t="s">
        <v>4775</v>
      </c>
      <c r="E1236" s="14" t="s">
        <v>4446</v>
      </c>
      <c r="F1236" s="14" t="s">
        <v>4785</v>
      </c>
      <c r="G1236" s="14" t="s">
        <v>6735</v>
      </c>
      <c r="H1236" s="44" t="s">
        <v>3466</v>
      </c>
      <c r="I1236" s="45">
        <v>0</v>
      </c>
      <c r="J1236" s="14">
        <v>150000000</v>
      </c>
      <c r="K1236" s="14" t="s">
        <v>3458</v>
      </c>
      <c r="L1236" s="46" t="s">
        <v>3483</v>
      </c>
      <c r="M1236" s="14" t="s">
        <v>12072</v>
      </c>
      <c r="N1236" s="14" t="s">
        <v>3833</v>
      </c>
      <c r="O1236" s="14" t="s">
        <v>4726</v>
      </c>
      <c r="P1236" s="14" t="s">
        <v>12071</v>
      </c>
      <c r="Q1236" s="44" t="s">
        <v>8224</v>
      </c>
      <c r="R1236" s="44" t="s">
        <v>8203</v>
      </c>
      <c r="S1236" s="14">
        <v>2</v>
      </c>
      <c r="T1236" s="5">
        <v>639988</v>
      </c>
      <c r="U1236" s="5">
        <f t="shared" si="58"/>
        <v>1279976</v>
      </c>
      <c r="V1236" s="47">
        <f t="shared" si="59"/>
        <v>1433573.12</v>
      </c>
      <c r="W1236" s="48"/>
      <c r="X1236" s="49">
        <v>2017</v>
      </c>
      <c r="Y1236" s="50" t="s">
        <v>4944</v>
      </c>
      <c r="Z1236" s="51">
        <f t="shared" si="57"/>
        <v>3555.4888888888891</v>
      </c>
      <c r="AA1236" s="16">
        <f t="shared" si="57"/>
        <v>3982.1475555555558</v>
      </c>
    </row>
    <row r="1237" spans="2:27" ht="20.25" x14ac:dyDescent="0.3">
      <c r="B1237" s="43" t="s">
        <v>1288</v>
      </c>
      <c r="C1237" s="14" t="s">
        <v>4521</v>
      </c>
      <c r="D1237" s="14" t="s">
        <v>4827</v>
      </c>
      <c r="E1237" s="14" t="s">
        <v>4828</v>
      </c>
      <c r="F1237" s="14" t="s">
        <v>7836</v>
      </c>
      <c r="G1237" s="14" t="s">
        <v>6736</v>
      </c>
      <c r="H1237" s="44" t="s">
        <v>3466</v>
      </c>
      <c r="I1237" s="45">
        <v>0</v>
      </c>
      <c r="J1237" s="14">
        <v>150000000</v>
      </c>
      <c r="K1237" s="14" t="s">
        <v>3458</v>
      </c>
      <c r="L1237" s="46" t="s">
        <v>3483</v>
      </c>
      <c r="M1237" s="14" t="s">
        <v>12072</v>
      </c>
      <c r="N1237" s="14" t="s">
        <v>3833</v>
      </c>
      <c r="O1237" s="14" t="s">
        <v>4726</v>
      </c>
      <c r="P1237" s="14" t="s">
        <v>12071</v>
      </c>
      <c r="Q1237" s="44" t="s">
        <v>8224</v>
      </c>
      <c r="R1237" s="44" t="s">
        <v>8203</v>
      </c>
      <c r="S1237" s="14">
        <v>1</v>
      </c>
      <c r="T1237" s="5">
        <v>49305.599999999999</v>
      </c>
      <c r="U1237" s="5">
        <f t="shared" si="58"/>
        <v>49305.599999999999</v>
      </c>
      <c r="V1237" s="47">
        <f t="shared" si="59"/>
        <v>55222.272000000004</v>
      </c>
      <c r="W1237" s="48"/>
      <c r="X1237" s="49">
        <v>2017</v>
      </c>
      <c r="Y1237" s="50" t="s">
        <v>4944</v>
      </c>
      <c r="Z1237" s="51">
        <f t="shared" si="57"/>
        <v>136.96</v>
      </c>
      <c r="AA1237" s="16">
        <f t="shared" si="57"/>
        <v>153.39520000000002</v>
      </c>
    </row>
    <row r="1238" spans="2:27" ht="20.25" x14ac:dyDescent="0.3">
      <c r="B1238" s="43" t="s">
        <v>1289</v>
      </c>
      <c r="C1238" s="14" t="s">
        <v>4521</v>
      </c>
      <c r="D1238" s="14" t="s">
        <v>4827</v>
      </c>
      <c r="E1238" s="14" t="s">
        <v>4828</v>
      </c>
      <c r="F1238" s="14" t="s">
        <v>7836</v>
      </c>
      <c r="G1238" s="14" t="s">
        <v>6737</v>
      </c>
      <c r="H1238" s="44" t="s">
        <v>3466</v>
      </c>
      <c r="I1238" s="45">
        <v>0</v>
      </c>
      <c r="J1238" s="14">
        <v>150000000</v>
      </c>
      <c r="K1238" s="14" t="s">
        <v>3458</v>
      </c>
      <c r="L1238" s="46" t="s">
        <v>3483</v>
      </c>
      <c r="M1238" s="14" t="s">
        <v>12072</v>
      </c>
      <c r="N1238" s="14" t="s">
        <v>3833</v>
      </c>
      <c r="O1238" s="14" t="s">
        <v>4726</v>
      </c>
      <c r="P1238" s="14" t="s">
        <v>12071</v>
      </c>
      <c r="Q1238" s="44" t="s">
        <v>8224</v>
      </c>
      <c r="R1238" s="44" t="s">
        <v>8203</v>
      </c>
      <c r="S1238" s="14">
        <v>1</v>
      </c>
      <c r="T1238" s="5">
        <v>49305.600000000006</v>
      </c>
      <c r="U1238" s="5">
        <f t="shared" si="58"/>
        <v>49305.600000000006</v>
      </c>
      <c r="V1238" s="47">
        <f t="shared" si="59"/>
        <v>55222.272000000012</v>
      </c>
      <c r="W1238" s="48"/>
      <c r="X1238" s="49">
        <v>2017</v>
      </c>
      <c r="Y1238" s="50" t="s">
        <v>4944</v>
      </c>
      <c r="Z1238" s="51">
        <f t="shared" si="57"/>
        <v>136.96</v>
      </c>
      <c r="AA1238" s="16">
        <f t="shared" si="57"/>
        <v>153.39520000000005</v>
      </c>
    </row>
    <row r="1239" spans="2:27" ht="20.25" x14ac:dyDescent="0.3">
      <c r="B1239" s="43" t="s">
        <v>1290</v>
      </c>
      <c r="C1239" s="14" t="s">
        <v>4521</v>
      </c>
      <c r="D1239" s="14" t="s">
        <v>5523</v>
      </c>
      <c r="E1239" s="14" t="s">
        <v>4771</v>
      </c>
      <c r="F1239" s="14" t="s">
        <v>4779</v>
      </c>
      <c r="G1239" s="14" t="s">
        <v>6738</v>
      </c>
      <c r="H1239" s="44" t="s">
        <v>3466</v>
      </c>
      <c r="I1239" s="45">
        <v>0</v>
      </c>
      <c r="J1239" s="14">
        <v>150000000</v>
      </c>
      <c r="K1239" s="14" t="s">
        <v>3458</v>
      </c>
      <c r="L1239" s="46" t="s">
        <v>3483</v>
      </c>
      <c r="M1239" s="14" t="s">
        <v>12072</v>
      </c>
      <c r="N1239" s="14" t="s">
        <v>3833</v>
      </c>
      <c r="O1239" s="14" t="s">
        <v>3489</v>
      </c>
      <c r="P1239" s="14" t="s">
        <v>12071</v>
      </c>
      <c r="Q1239" s="44" t="s">
        <v>8224</v>
      </c>
      <c r="R1239" s="44" t="s">
        <v>8203</v>
      </c>
      <c r="S1239" s="14">
        <v>2</v>
      </c>
      <c r="T1239" s="5">
        <v>227342.4</v>
      </c>
      <c r="U1239" s="5">
        <f t="shared" si="58"/>
        <v>454684.8</v>
      </c>
      <c r="V1239" s="47">
        <f t="shared" si="59"/>
        <v>509246.97600000002</v>
      </c>
      <c r="W1239" s="48"/>
      <c r="X1239" s="49">
        <v>2017</v>
      </c>
      <c r="Y1239" s="50" t="s">
        <v>4944</v>
      </c>
      <c r="Z1239" s="51">
        <f t="shared" si="57"/>
        <v>1263.0133333333333</v>
      </c>
      <c r="AA1239" s="16">
        <f t="shared" si="57"/>
        <v>1414.5749333333333</v>
      </c>
    </row>
    <row r="1240" spans="2:27" ht="20.25" x14ac:dyDescent="0.3">
      <c r="B1240" s="43" t="s">
        <v>1291</v>
      </c>
      <c r="C1240" s="14" t="s">
        <v>4521</v>
      </c>
      <c r="D1240" s="14" t="s">
        <v>4829</v>
      </c>
      <c r="E1240" s="14" t="s">
        <v>4820</v>
      </c>
      <c r="F1240" s="14" t="s">
        <v>7837</v>
      </c>
      <c r="G1240" s="14" t="s">
        <v>6739</v>
      </c>
      <c r="H1240" s="44" t="s">
        <v>3466</v>
      </c>
      <c r="I1240" s="45">
        <v>0</v>
      </c>
      <c r="J1240" s="14">
        <v>150000000</v>
      </c>
      <c r="K1240" s="14" t="s">
        <v>3458</v>
      </c>
      <c r="L1240" s="46" t="s">
        <v>3483</v>
      </c>
      <c r="M1240" s="14" t="s">
        <v>12072</v>
      </c>
      <c r="N1240" s="14" t="s">
        <v>3833</v>
      </c>
      <c r="O1240" s="14" t="s">
        <v>3489</v>
      </c>
      <c r="P1240" s="14" t="s">
        <v>12071</v>
      </c>
      <c r="Q1240" s="44" t="s">
        <v>8224</v>
      </c>
      <c r="R1240" s="44" t="s">
        <v>8203</v>
      </c>
      <c r="S1240" s="14">
        <v>2</v>
      </c>
      <c r="T1240" s="5">
        <v>288569.55599999998</v>
      </c>
      <c r="U1240" s="5">
        <f t="shared" si="58"/>
        <v>577139.11199999996</v>
      </c>
      <c r="V1240" s="47">
        <f t="shared" si="59"/>
        <v>646395.80544000003</v>
      </c>
      <c r="W1240" s="48"/>
      <c r="X1240" s="49">
        <v>2017</v>
      </c>
      <c r="Y1240" s="50" t="s">
        <v>4944</v>
      </c>
      <c r="Z1240" s="51">
        <f t="shared" si="57"/>
        <v>1603.1641999999999</v>
      </c>
      <c r="AA1240" s="16">
        <f t="shared" si="57"/>
        <v>1795.5439040000001</v>
      </c>
    </row>
    <row r="1241" spans="2:27" ht="20.25" x14ac:dyDescent="0.3">
      <c r="B1241" s="43" t="s">
        <v>1292</v>
      </c>
      <c r="C1241" s="14" t="s">
        <v>4521</v>
      </c>
      <c r="D1241" s="14" t="s">
        <v>4775</v>
      </c>
      <c r="E1241" s="14" t="s">
        <v>4446</v>
      </c>
      <c r="F1241" s="14" t="s">
        <v>4785</v>
      </c>
      <c r="G1241" s="14" t="s">
        <v>6740</v>
      </c>
      <c r="H1241" s="44" t="s">
        <v>3466</v>
      </c>
      <c r="I1241" s="45">
        <v>0</v>
      </c>
      <c r="J1241" s="14">
        <v>150000000</v>
      </c>
      <c r="K1241" s="14" t="s">
        <v>3458</v>
      </c>
      <c r="L1241" s="46" t="s">
        <v>3483</v>
      </c>
      <c r="M1241" s="14" t="s">
        <v>12072</v>
      </c>
      <c r="N1241" s="14" t="s">
        <v>3833</v>
      </c>
      <c r="O1241" s="14" t="s">
        <v>3489</v>
      </c>
      <c r="P1241" s="14" t="s">
        <v>12071</v>
      </c>
      <c r="Q1241" s="44" t="s">
        <v>8224</v>
      </c>
      <c r="R1241" s="44" t="s">
        <v>8203</v>
      </c>
      <c r="S1241" s="14">
        <v>2</v>
      </c>
      <c r="T1241" s="5">
        <v>497406.28114285675</v>
      </c>
      <c r="U1241" s="5">
        <f t="shared" si="58"/>
        <v>994812.5622857135</v>
      </c>
      <c r="V1241" s="47">
        <f t="shared" si="59"/>
        <v>1114190.0697599992</v>
      </c>
      <c r="W1241" s="48"/>
      <c r="X1241" s="49">
        <v>2017</v>
      </c>
      <c r="Y1241" s="50" t="s">
        <v>4944</v>
      </c>
      <c r="Z1241" s="51">
        <f t="shared" si="57"/>
        <v>2763.3682285714262</v>
      </c>
      <c r="AA1241" s="16">
        <f t="shared" si="57"/>
        <v>3094.9724159999978</v>
      </c>
    </row>
    <row r="1242" spans="2:27" ht="20.25" x14ac:dyDescent="0.3">
      <c r="B1242" s="43" t="s">
        <v>1293</v>
      </c>
      <c r="C1242" s="14" t="s">
        <v>4521</v>
      </c>
      <c r="D1242" s="14" t="s">
        <v>4830</v>
      </c>
      <c r="E1242" s="14" t="s">
        <v>4831</v>
      </c>
      <c r="F1242" s="14" t="s">
        <v>4832</v>
      </c>
      <c r="G1242" s="14" t="s">
        <v>6741</v>
      </c>
      <c r="H1242" s="44" t="s">
        <v>3466</v>
      </c>
      <c r="I1242" s="45">
        <v>0</v>
      </c>
      <c r="J1242" s="14">
        <v>150000000</v>
      </c>
      <c r="K1242" s="14" t="s">
        <v>3458</v>
      </c>
      <c r="L1242" s="46" t="s">
        <v>3483</v>
      </c>
      <c r="M1242" s="14" t="s">
        <v>12072</v>
      </c>
      <c r="N1242" s="14" t="s">
        <v>3833</v>
      </c>
      <c r="O1242" s="14" t="s">
        <v>3489</v>
      </c>
      <c r="P1242" s="14" t="s">
        <v>12071</v>
      </c>
      <c r="Q1242" s="44" t="s">
        <v>8224</v>
      </c>
      <c r="R1242" s="44" t="s">
        <v>8203</v>
      </c>
      <c r="S1242" s="14">
        <v>1</v>
      </c>
      <c r="T1242" s="5">
        <v>1074060</v>
      </c>
      <c r="U1242" s="5">
        <f t="shared" si="58"/>
        <v>1074060</v>
      </c>
      <c r="V1242" s="47">
        <f t="shared" si="59"/>
        <v>1202947.2000000002</v>
      </c>
      <c r="W1242" s="48"/>
      <c r="X1242" s="49">
        <v>2017</v>
      </c>
      <c r="Y1242" s="50" t="s">
        <v>4944</v>
      </c>
      <c r="Z1242" s="51">
        <f t="shared" si="57"/>
        <v>2983.5</v>
      </c>
      <c r="AA1242" s="16">
        <f t="shared" si="57"/>
        <v>3341.5200000000004</v>
      </c>
    </row>
    <row r="1243" spans="2:27" ht="20.25" x14ac:dyDescent="0.3">
      <c r="B1243" s="43" t="s">
        <v>1294</v>
      </c>
      <c r="C1243" s="14" t="s">
        <v>4521</v>
      </c>
      <c r="D1243" s="14" t="s">
        <v>4775</v>
      </c>
      <c r="E1243" s="14" t="s">
        <v>4446</v>
      </c>
      <c r="F1243" s="14" t="s">
        <v>4785</v>
      </c>
      <c r="G1243" s="14" t="s">
        <v>6742</v>
      </c>
      <c r="H1243" s="44" t="s">
        <v>3466</v>
      </c>
      <c r="I1243" s="45">
        <v>0</v>
      </c>
      <c r="J1243" s="14">
        <v>150000000</v>
      </c>
      <c r="K1243" s="14" t="s">
        <v>3458</v>
      </c>
      <c r="L1243" s="46" t="s">
        <v>3483</v>
      </c>
      <c r="M1243" s="14" t="s">
        <v>12072</v>
      </c>
      <c r="N1243" s="14" t="s">
        <v>3833</v>
      </c>
      <c r="O1243" s="14" t="s">
        <v>3489</v>
      </c>
      <c r="P1243" s="14" t="s">
        <v>12071</v>
      </c>
      <c r="Q1243" s="44" t="s">
        <v>8224</v>
      </c>
      <c r="R1243" s="44" t="s">
        <v>8203</v>
      </c>
      <c r="S1243" s="14">
        <v>1</v>
      </c>
      <c r="T1243" s="5">
        <v>168265</v>
      </c>
      <c r="U1243" s="5">
        <f t="shared" si="58"/>
        <v>168265</v>
      </c>
      <c r="V1243" s="47">
        <f t="shared" si="59"/>
        <v>188456.80000000002</v>
      </c>
      <c r="W1243" s="48"/>
      <c r="X1243" s="49">
        <v>2017</v>
      </c>
      <c r="Y1243" s="50" t="s">
        <v>4944</v>
      </c>
      <c r="Z1243" s="51">
        <f t="shared" si="57"/>
        <v>467.40277777777777</v>
      </c>
      <c r="AA1243" s="16">
        <f t="shared" si="57"/>
        <v>523.49111111111119</v>
      </c>
    </row>
    <row r="1244" spans="2:27" ht="20.25" x14ac:dyDescent="0.3">
      <c r="B1244" s="43" t="s">
        <v>1295</v>
      </c>
      <c r="C1244" s="14" t="s">
        <v>4521</v>
      </c>
      <c r="D1244" s="14" t="s">
        <v>4830</v>
      </c>
      <c r="E1244" s="14" t="s">
        <v>4831</v>
      </c>
      <c r="F1244" s="14" t="s">
        <v>4832</v>
      </c>
      <c r="G1244" s="14" t="s">
        <v>6743</v>
      </c>
      <c r="H1244" s="44" t="s">
        <v>3466</v>
      </c>
      <c r="I1244" s="45">
        <v>0</v>
      </c>
      <c r="J1244" s="14">
        <v>150000000</v>
      </c>
      <c r="K1244" s="14" t="s">
        <v>3458</v>
      </c>
      <c r="L1244" s="46" t="s">
        <v>3483</v>
      </c>
      <c r="M1244" s="14" t="s">
        <v>12072</v>
      </c>
      <c r="N1244" s="14" t="s">
        <v>3833</v>
      </c>
      <c r="O1244" s="14" t="s">
        <v>3489</v>
      </c>
      <c r="P1244" s="14" t="s">
        <v>12071</v>
      </c>
      <c r="Q1244" s="44" t="s">
        <v>8224</v>
      </c>
      <c r="R1244" s="44" t="s">
        <v>8203</v>
      </c>
      <c r="S1244" s="14">
        <v>4</v>
      </c>
      <c r="T1244" s="5">
        <v>108106.91100000001</v>
      </c>
      <c r="U1244" s="5">
        <f t="shared" si="58"/>
        <v>432427.64400000003</v>
      </c>
      <c r="V1244" s="47">
        <f t="shared" si="59"/>
        <v>484318.96128000011</v>
      </c>
      <c r="W1244" s="48"/>
      <c r="X1244" s="49">
        <v>2017</v>
      </c>
      <c r="Y1244" s="50" t="s">
        <v>4944</v>
      </c>
      <c r="Z1244" s="51">
        <f t="shared" si="57"/>
        <v>1201.1879000000001</v>
      </c>
      <c r="AA1244" s="16">
        <f t="shared" si="57"/>
        <v>1345.3304480000004</v>
      </c>
    </row>
    <row r="1245" spans="2:27" ht="20.25" x14ac:dyDescent="0.3">
      <c r="B1245" s="43" t="s">
        <v>1296</v>
      </c>
      <c r="C1245" s="14" t="s">
        <v>4521</v>
      </c>
      <c r="D1245" s="14" t="s">
        <v>4830</v>
      </c>
      <c r="E1245" s="14" t="s">
        <v>4831</v>
      </c>
      <c r="F1245" s="14" t="s">
        <v>4832</v>
      </c>
      <c r="G1245" s="14" t="s">
        <v>6744</v>
      </c>
      <c r="H1245" s="44" t="s">
        <v>3466</v>
      </c>
      <c r="I1245" s="45">
        <v>0</v>
      </c>
      <c r="J1245" s="14">
        <v>150000000</v>
      </c>
      <c r="K1245" s="14" t="s">
        <v>3458</v>
      </c>
      <c r="L1245" s="46" t="s">
        <v>3483</v>
      </c>
      <c r="M1245" s="14" t="s">
        <v>12072</v>
      </c>
      <c r="N1245" s="14" t="s">
        <v>3833</v>
      </c>
      <c r="O1245" s="14" t="s">
        <v>3489</v>
      </c>
      <c r="P1245" s="14" t="s">
        <v>12071</v>
      </c>
      <c r="Q1245" s="44" t="s">
        <v>8224</v>
      </c>
      <c r="R1245" s="44" t="s">
        <v>8203</v>
      </c>
      <c r="S1245" s="14">
        <v>4</v>
      </c>
      <c r="T1245" s="5">
        <v>94583.560500000007</v>
      </c>
      <c r="U1245" s="5">
        <f t="shared" si="58"/>
        <v>378334.24200000003</v>
      </c>
      <c r="V1245" s="47">
        <f t="shared" si="59"/>
        <v>423734.3510400001</v>
      </c>
      <c r="W1245" s="48"/>
      <c r="X1245" s="49">
        <v>2017</v>
      </c>
      <c r="Y1245" s="50" t="s">
        <v>4944</v>
      </c>
      <c r="Z1245" s="51">
        <f t="shared" si="57"/>
        <v>1050.9284500000001</v>
      </c>
      <c r="AA1245" s="16">
        <f t="shared" si="57"/>
        <v>1177.0398640000003</v>
      </c>
    </row>
    <row r="1246" spans="2:27" ht="20.25" x14ac:dyDescent="0.3">
      <c r="B1246" s="43" t="s">
        <v>1297</v>
      </c>
      <c r="C1246" s="14" t="s">
        <v>4521</v>
      </c>
      <c r="D1246" s="14" t="s">
        <v>4830</v>
      </c>
      <c r="E1246" s="14" t="s">
        <v>4831</v>
      </c>
      <c r="F1246" s="14" t="s">
        <v>4832</v>
      </c>
      <c r="G1246" s="14" t="s">
        <v>6745</v>
      </c>
      <c r="H1246" s="44" t="s">
        <v>3466</v>
      </c>
      <c r="I1246" s="45">
        <v>0</v>
      </c>
      <c r="J1246" s="14">
        <v>150000000</v>
      </c>
      <c r="K1246" s="14" t="s">
        <v>3458</v>
      </c>
      <c r="L1246" s="46" t="s">
        <v>3483</v>
      </c>
      <c r="M1246" s="14" t="s">
        <v>12072</v>
      </c>
      <c r="N1246" s="14" t="s">
        <v>3833</v>
      </c>
      <c r="O1246" s="14" t="s">
        <v>3489</v>
      </c>
      <c r="P1246" s="14" t="s">
        <v>12071</v>
      </c>
      <c r="Q1246" s="44" t="s">
        <v>8224</v>
      </c>
      <c r="R1246" s="44" t="s">
        <v>8203</v>
      </c>
      <c r="S1246" s="14">
        <v>4</v>
      </c>
      <c r="T1246" s="5">
        <v>283731.54149999999</v>
      </c>
      <c r="U1246" s="5">
        <f t="shared" si="58"/>
        <v>1134926.166</v>
      </c>
      <c r="V1246" s="47">
        <f t="shared" si="59"/>
        <v>1271117.3059200002</v>
      </c>
      <c r="W1246" s="48"/>
      <c r="X1246" s="49">
        <v>2017</v>
      </c>
      <c r="Y1246" s="50" t="s">
        <v>4944</v>
      </c>
      <c r="Z1246" s="51">
        <f t="shared" si="57"/>
        <v>3152.5726833333333</v>
      </c>
      <c r="AA1246" s="16">
        <f t="shared" si="57"/>
        <v>3530.881405333334</v>
      </c>
    </row>
    <row r="1247" spans="2:27" ht="20.25" x14ac:dyDescent="0.3">
      <c r="B1247" s="43" t="s">
        <v>1298</v>
      </c>
      <c r="C1247" s="14" t="s">
        <v>4521</v>
      </c>
      <c r="D1247" s="14" t="s">
        <v>4772</v>
      </c>
      <c r="E1247" s="14" t="s">
        <v>4773</v>
      </c>
      <c r="F1247" s="14" t="s">
        <v>4779</v>
      </c>
      <c r="G1247" s="14" t="s">
        <v>6746</v>
      </c>
      <c r="H1247" s="44" t="s">
        <v>3466</v>
      </c>
      <c r="I1247" s="45">
        <v>0</v>
      </c>
      <c r="J1247" s="14">
        <v>150000000</v>
      </c>
      <c r="K1247" s="14" t="s">
        <v>3458</v>
      </c>
      <c r="L1247" s="46" t="s">
        <v>3483</v>
      </c>
      <c r="M1247" s="14" t="s">
        <v>12072</v>
      </c>
      <c r="N1247" s="14" t="s">
        <v>3833</v>
      </c>
      <c r="O1247" s="14" t="s">
        <v>3489</v>
      </c>
      <c r="P1247" s="14" t="s">
        <v>12071</v>
      </c>
      <c r="Q1247" s="44" t="s">
        <v>8224</v>
      </c>
      <c r="R1247" s="44" t="s">
        <v>8203</v>
      </c>
      <c r="S1247" s="14">
        <v>2</v>
      </c>
      <c r="T1247" s="5">
        <v>57518.516000000003</v>
      </c>
      <c r="U1247" s="5">
        <f t="shared" si="58"/>
        <v>115037.03200000001</v>
      </c>
      <c r="V1247" s="47">
        <f t="shared" si="59"/>
        <v>128841.47584000001</v>
      </c>
      <c r="W1247" s="48"/>
      <c r="X1247" s="49">
        <v>2017</v>
      </c>
      <c r="Y1247" s="50" t="s">
        <v>4944</v>
      </c>
      <c r="Z1247" s="51">
        <f t="shared" si="57"/>
        <v>319.54731111111113</v>
      </c>
      <c r="AA1247" s="16">
        <f t="shared" si="57"/>
        <v>357.89298844444448</v>
      </c>
    </row>
    <row r="1248" spans="2:27" ht="20.25" x14ac:dyDescent="0.3">
      <c r="B1248" s="43" t="s">
        <v>1299</v>
      </c>
      <c r="C1248" s="14" t="s">
        <v>4521</v>
      </c>
      <c r="D1248" s="14" t="s">
        <v>4833</v>
      </c>
      <c r="E1248" s="14" t="s">
        <v>4834</v>
      </c>
      <c r="F1248" s="14" t="s">
        <v>4835</v>
      </c>
      <c r="G1248" s="14" t="s">
        <v>6747</v>
      </c>
      <c r="H1248" s="44" t="s">
        <v>3466</v>
      </c>
      <c r="I1248" s="45">
        <v>0</v>
      </c>
      <c r="J1248" s="14">
        <v>150000000</v>
      </c>
      <c r="K1248" s="14" t="s">
        <v>3458</v>
      </c>
      <c r="L1248" s="46" t="s">
        <v>3483</v>
      </c>
      <c r="M1248" s="14" t="s">
        <v>12072</v>
      </c>
      <c r="N1248" s="14" t="s">
        <v>3833</v>
      </c>
      <c r="O1248" s="14" t="s">
        <v>3489</v>
      </c>
      <c r="P1248" s="14" t="s">
        <v>12071</v>
      </c>
      <c r="Q1248" s="44" t="s">
        <v>8224</v>
      </c>
      <c r="R1248" s="44" t="s">
        <v>8203</v>
      </c>
      <c r="S1248" s="14">
        <v>1</v>
      </c>
      <c r="T1248" s="5">
        <v>161500.878</v>
      </c>
      <c r="U1248" s="5">
        <f t="shared" si="58"/>
        <v>161500.878</v>
      </c>
      <c r="V1248" s="47">
        <f t="shared" si="59"/>
        <v>180880.98336000001</v>
      </c>
      <c r="W1248" s="48"/>
      <c r="X1248" s="49">
        <v>2017</v>
      </c>
      <c r="Y1248" s="50" t="s">
        <v>4944</v>
      </c>
      <c r="Z1248" s="51">
        <f t="shared" si="57"/>
        <v>448.61354999999998</v>
      </c>
      <c r="AA1248" s="16">
        <f t="shared" si="57"/>
        <v>502.44717600000001</v>
      </c>
    </row>
    <row r="1249" spans="2:27" ht="20.25" x14ac:dyDescent="0.3">
      <c r="B1249" s="43" t="s">
        <v>1300</v>
      </c>
      <c r="C1249" s="14" t="s">
        <v>4521</v>
      </c>
      <c r="D1249" s="14" t="s">
        <v>4772</v>
      </c>
      <c r="E1249" s="14" t="s">
        <v>4773</v>
      </c>
      <c r="F1249" s="14" t="s">
        <v>4779</v>
      </c>
      <c r="G1249" s="14" t="s">
        <v>6748</v>
      </c>
      <c r="H1249" s="44" t="s">
        <v>3466</v>
      </c>
      <c r="I1249" s="45">
        <v>0</v>
      </c>
      <c r="J1249" s="14">
        <v>150000000</v>
      </c>
      <c r="K1249" s="14" t="s">
        <v>3458</v>
      </c>
      <c r="L1249" s="46" t="s">
        <v>3483</v>
      </c>
      <c r="M1249" s="14" t="s">
        <v>12072</v>
      </c>
      <c r="N1249" s="14" t="s">
        <v>3833</v>
      </c>
      <c r="O1249" s="14" t="s">
        <v>3489</v>
      </c>
      <c r="P1249" s="14" t="s">
        <v>12071</v>
      </c>
      <c r="Q1249" s="44" t="s">
        <v>8224</v>
      </c>
      <c r="R1249" s="44" t="s">
        <v>8203</v>
      </c>
      <c r="S1249" s="14">
        <v>1</v>
      </c>
      <c r="T1249" s="5">
        <v>1148458.7564999999</v>
      </c>
      <c r="U1249" s="5">
        <f t="shared" si="58"/>
        <v>1148458.7564999999</v>
      </c>
      <c r="V1249" s="47">
        <f t="shared" si="59"/>
        <v>1286273.8072800001</v>
      </c>
      <c r="W1249" s="48"/>
      <c r="X1249" s="49">
        <v>2017</v>
      </c>
      <c r="Y1249" s="50" t="s">
        <v>4944</v>
      </c>
      <c r="Z1249" s="51">
        <f t="shared" si="57"/>
        <v>3190.1632124999996</v>
      </c>
      <c r="AA1249" s="16">
        <f t="shared" si="57"/>
        <v>3572.982798</v>
      </c>
    </row>
    <row r="1250" spans="2:27" ht="20.25" x14ac:dyDescent="0.3">
      <c r="B1250" s="43" t="s">
        <v>1301</v>
      </c>
      <c r="C1250" s="14" t="s">
        <v>4521</v>
      </c>
      <c r="D1250" s="14" t="s">
        <v>4770</v>
      </c>
      <c r="E1250" s="14" t="s">
        <v>7823</v>
      </c>
      <c r="F1250" s="14" t="s">
        <v>4779</v>
      </c>
      <c r="G1250" s="14" t="s">
        <v>6749</v>
      </c>
      <c r="H1250" s="44" t="s">
        <v>3466</v>
      </c>
      <c r="I1250" s="45">
        <v>0</v>
      </c>
      <c r="J1250" s="14">
        <v>150000000</v>
      </c>
      <c r="K1250" s="14" t="s">
        <v>3458</v>
      </c>
      <c r="L1250" s="46" t="s">
        <v>3483</v>
      </c>
      <c r="M1250" s="14" t="s">
        <v>12072</v>
      </c>
      <c r="N1250" s="14" t="s">
        <v>3833</v>
      </c>
      <c r="O1250" s="14" t="s">
        <v>3489</v>
      </c>
      <c r="P1250" s="14" t="s">
        <v>12071</v>
      </c>
      <c r="Q1250" s="44" t="s">
        <v>8224</v>
      </c>
      <c r="R1250" s="44" t="s">
        <v>8203</v>
      </c>
      <c r="S1250" s="14">
        <v>10</v>
      </c>
      <c r="T1250" s="5">
        <v>225660.23699999999</v>
      </c>
      <c r="U1250" s="5">
        <f t="shared" si="58"/>
        <v>2256602.37</v>
      </c>
      <c r="V1250" s="47">
        <f t="shared" si="59"/>
        <v>2527394.6544000003</v>
      </c>
      <c r="W1250" s="48"/>
      <c r="X1250" s="49">
        <v>2017</v>
      </c>
      <c r="Y1250" s="50" t="s">
        <v>4944</v>
      </c>
      <c r="Z1250" s="51">
        <f t="shared" si="57"/>
        <v>6268.3399166666668</v>
      </c>
      <c r="AA1250" s="16">
        <f t="shared" si="57"/>
        <v>7020.5407066666676</v>
      </c>
    </row>
    <row r="1251" spans="2:27" ht="20.25" x14ac:dyDescent="0.3">
      <c r="B1251" s="43" t="s">
        <v>1302</v>
      </c>
      <c r="C1251" s="14" t="s">
        <v>4521</v>
      </c>
      <c r="D1251" s="14" t="s">
        <v>8223</v>
      </c>
      <c r="E1251" s="14" t="s">
        <v>7823</v>
      </c>
      <c r="F1251" s="14" t="s">
        <v>7818</v>
      </c>
      <c r="G1251" s="14" t="s">
        <v>6750</v>
      </c>
      <c r="H1251" s="44" t="s">
        <v>3466</v>
      </c>
      <c r="I1251" s="45">
        <v>0</v>
      </c>
      <c r="J1251" s="14">
        <v>150000000</v>
      </c>
      <c r="K1251" s="14" t="s">
        <v>3458</v>
      </c>
      <c r="L1251" s="46" t="s">
        <v>3483</v>
      </c>
      <c r="M1251" s="14" t="s">
        <v>12072</v>
      </c>
      <c r="N1251" s="14" t="s">
        <v>3833</v>
      </c>
      <c r="O1251" s="14" t="s">
        <v>3489</v>
      </c>
      <c r="P1251" s="14" t="s">
        <v>12071</v>
      </c>
      <c r="Q1251" s="44" t="s">
        <v>8224</v>
      </c>
      <c r="R1251" s="44" t="s">
        <v>8203</v>
      </c>
      <c r="S1251" s="14">
        <v>5</v>
      </c>
      <c r="T1251" s="5">
        <v>225758.61</v>
      </c>
      <c r="U1251" s="5">
        <f t="shared" si="58"/>
        <v>1128793.0499999998</v>
      </c>
      <c r="V1251" s="47">
        <f t="shared" si="59"/>
        <v>1264248.216</v>
      </c>
      <c r="W1251" s="48"/>
      <c r="X1251" s="49">
        <v>2017</v>
      </c>
      <c r="Y1251" s="50" t="s">
        <v>4944</v>
      </c>
      <c r="Z1251" s="51">
        <f t="shared" si="57"/>
        <v>3135.5362499999997</v>
      </c>
      <c r="AA1251" s="16">
        <f t="shared" si="57"/>
        <v>3511.8006</v>
      </c>
    </row>
    <row r="1252" spans="2:27" ht="20.25" x14ac:dyDescent="0.3">
      <c r="B1252" s="43" t="s">
        <v>1303</v>
      </c>
      <c r="C1252" s="14" t="s">
        <v>4521</v>
      </c>
      <c r="D1252" s="14" t="s">
        <v>4770</v>
      </c>
      <c r="E1252" s="14" t="s">
        <v>7823</v>
      </c>
      <c r="F1252" s="14" t="s">
        <v>4779</v>
      </c>
      <c r="G1252" s="14" t="s">
        <v>6751</v>
      </c>
      <c r="H1252" s="44" t="s">
        <v>3466</v>
      </c>
      <c r="I1252" s="45">
        <v>0</v>
      </c>
      <c r="J1252" s="14">
        <v>150000000</v>
      </c>
      <c r="K1252" s="14" t="s">
        <v>3458</v>
      </c>
      <c r="L1252" s="46" t="s">
        <v>3483</v>
      </c>
      <c r="M1252" s="14" t="s">
        <v>12072</v>
      </c>
      <c r="N1252" s="14" t="s">
        <v>3833</v>
      </c>
      <c r="O1252" s="14" t="s">
        <v>3489</v>
      </c>
      <c r="P1252" s="14" t="s">
        <v>12071</v>
      </c>
      <c r="Q1252" s="44" t="s">
        <v>8224</v>
      </c>
      <c r="R1252" s="44" t="s">
        <v>8203</v>
      </c>
      <c r="S1252" s="14">
        <v>5</v>
      </c>
      <c r="T1252" s="5">
        <v>181013.8</v>
      </c>
      <c r="U1252" s="5">
        <f t="shared" si="58"/>
        <v>905069</v>
      </c>
      <c r="V1252" s="47">
        <f t="shared" si="59"/>
        <v>1013677.2800000001</v>
      </c>
      <c r="W1252" s="48"/>
      <c r="X1252" s="49">
        <v>2017</v>
      </c>
      <c r="Y1252" s="50" t="s">
        <v>4944</v>
      </c>
      <c r="Z1252" s="51">
        <f t="shared" si="57"/>
        <v>2514.0805555555557</v>
      </c>
      <c r="AA1252" s="16">
        <f t="shared" si="57"/>
        <v>2815.7702222222224</v>
      </c>
    </row>
    <row r="1253" spans="2:27" ht="20.25" x14ac:dyDescent="0.3">
      <c r="B1253" s="43" t="s">
        <v>1304</v>
      </c>
      <c r="C1253" s="14" t="s">
        <v>4521</v>
      </c>
      <c r="D1253" s="14" t="s">
        <v>5523</v>
      </c>
      <c r="E1253" s="14" t="s">
        <v>4771</v>
      </c>
      <c r="F1253" s="14" t="s">
        <v>4779</v>
      </c>
      <c r="G1253" s="14" t="s">
        <v>6752</v>
      </c>
      <c r="H1253" s="44" t="s">
        <v>3466</v>
      </c>
      <c r="I1253" s="45">
        <v>0</v>
      </c>
      <c r="J1253" s="14">
        <v>150000000</v>
      </c>
      <c r="K1253" s="14" t="s">
        <v>3458</v>
      </c>
      <c r="L1253" s="46" t="s">
        <v>3483</v>
      </c>
      <c r="M1253" s="14" t="s">
        <v>12072</v>
      </c>
      <c r="N1253" s="14" t="s">
        <v>3833</v>
      </c>
      <c r="O1253" s="14" t="s">
        <v>3489</v>
      </c>
      <c r="P1253" s="14" t="s">
        <v>12071</v>
      </c>
      <c r="Q1253" s="44" t="s">
        <v>8224</v>
      </c>
      <c r="R1253" s="44" t="s">
        <v>8203</v>
      </c>
      <c r="S1253" s="14">
        <v>4</v>
      </c>
      <c r="T1253" s="5">
        <v>68044.966</v>
      </c>
      <c r="U1253" s="5">
        <f t="shared" si="58"/>
        <v>272179.864</v>
      </c>
      <c r="V1253" s="47">
        <f t="shared" si="59"/>
        <v>304841.44768000004</v>
      </c>
      <c r="W1253" s="48"/>
      <c r="X1253" s="49">
        <v>2017</v>
      </c>
      <c r="Y1253" s="50" t="s">
        <v>4944</v>
      </c>
      <c r="Z1253" s="51">
        <f t="shared" si="57"/>
        <v>756.05517777777777</v>
      </c>
      <c r="AA1253" s="16">
        <f t="shared" si="57"/>
        <v>846.78179911111124</v>
      </c>
    </row>
    <row r="1254" spans="2:27" ht="20.25" x14ac:dyDescent="0.3">
      <c r="B1254" s="43" t="s">
        <v>1305</v>
      </c>
      <c r="C1254" s="14" t="s">
        <v>4521</v>
      </c>
      <c r="D1254" s="14" t="s">
        <v>4775</v>
      </c>
      <c r="E1254" s="14" t="s">
        <v>4446</v>
      </c>
      <c r="F1254" s="14" t="s">
        <v>4785</v>
      </c>
      <c r="G1254" s="14" t="s">
        <v>6753</v>
      </c>
      <c r="H1254" s="44" t="s">
        <v>3466</v>
      </c>
      <c r="I1254" s="45">
        <v>0</v>
      </c>
      <c r="J1254" s="14">
        <v>150000000</v>
      </c>
      <c r="K1254" s="14" t="s">
        <v>3458</v>
      </c>
      <c r="L1254" s="46" t="s">
        <v>3483</v>
      </c>
      <c r="M1254" s="14" t="s">
        <v>12072</v>
      </c>
      <c r="N1254" s="14" t="s">
        <v>3833</v>
      </c>
      <c r="O1254" s="14" t="s">
        <v>3489</v>
      </c>
      <c r="P1254" s="14" t="s">
        <v>12071</v>
      </c>
      <c r="Q1254" s="44" t="s">
        <v>8224</v>
      </c>
      <c r="R1254" s="44" t="s">
        <v>8203</v>
      </c>
      <c r="S1254" s="14">
        <v>1</v>
      </c>
      <c r="T1254" s="5">
        <v>288569.55599999998</v>
      </c>
      <c r="U1254" s="5">
        <f t="shared" si="58"/>
        <v>288569.55599999998</v>
      </c>
      <c r="V1254" s="47">
        <f t="shared" si="59"/>
        <v>323197.90272000001</v>
      </c>
      <c r="W1254" s="48"/>
      <c r="X1254" s="49">
        <v>2017</v>
      </c>
      <c r="Y1254" s="50" t="s">
        <v>4944</v>
      </c>
      <c r="Z1254" s="51">
        <f t="shared" si="57"/>
        <v>801.58209999999997</v>
      </c>
      <c r="AA1254" s="16">
        <f t="shared" si="57"/>
        <v>897.77195200000006</v>
      </c>
    </row>
    <row r="1255" spans="2:27" ht="20.25" x14ac:dyDescent="0.3">
      <c r="B1255" s="43" t="s">
        <v>1306</v>
      </c>
      <c r="C1255" s="14" t="s">
        <v>4521</v>
      </c>
      <c r="D1255" s="14" t="s">
        <v>4836</v>
      </c>
      <c r="E1255" s="14" t="s">
        <v>4818</v>
      </c>
      <c r="F1255" s="14" t="s">
        <v>4837</v>
      </c>
      <c r="G1255" s="14" t="s">
        <v>6754</v>
      </c>
      <c r="H1255" s="44" t="s">
        <v>3466</v>
      </c>
      <c r="I1255" s="45">
        <v>0</v>
      </c>
      <c r="J1255" s="14">
        <v>150000000</v>
      </c>
      <c r="K1255" s="14" t="s">
        <v>3458</v>
      </c>
      <c r="L1255" s="46" t="s">
        <v>3483</v>
      </c>
      <c r="M1255" s="14" t="s">
        <v>12072</v>
      </c>
      <c r="N1255" s="14" t="s">
        <v>3833</v>
      </c>
      <c r="O1255" s="14" t="s">
        <v>3489</v>
      </c>
      <c r="P1255" s="14" t="s">
        <v>12071</v>
      </c>
      <c r="Q1255" s="44" t="s">
        <v>8224</v>
      </c>
      <c r="R1255" s="44" t="s">
        <v>8203</v>
      </c>
      <c r="S1255" s="14">
        <v>1</v>
      </c>
      <c r="T1255" s="5">
        <v>1764465.1199999999</v>
      </c>
      <c r="U1255" s="5">
        <f t="shared" si="58"/>
        <v>1764465.1199999999</v>
      </c>
      <c r="V1255" s="47">
        <f t="shared" si="59"/>
        <v>1976200.9344000001</v>
      </c>
      <c r="W1255" s="48"/>
      <c r="X1255" s="49">
        <v>2017</v>
      </c>
      <c r="Y1255" s="50" t="s">
        <v>4944</v>
      </c>
      <c r="Z1255" s="51">
        <f t="shared" si="57"/>
        <v>4901.2919999999995</v>
      </c>
      <c r="AA1255" s="16">
        <f t="shared" si="57"/>
        <v>5489.44704</v>
      </c>
    </row>
    <row r="1256" spans="2:27" ht="20.25" x14ac:dyDescent="0.3">
      <c r="B1256" s="43" t="s">
        <v>1307</v>
      </c>
      <c r="C1256" s="14" t="s">
        <v>4521</v>
      </c>
      <c r="D1256" s="14" t="s">
        <v>4838</v>
      </c>
      <c r="E1256" s="14" t="s">
        <v>4839</v>
      </c>
      <c r="F1256" s="14" t="s">
        <v>4840</v>
      </c>
      <c r="G1256" s="14" t="s">
        <v>6755</v>
      </c>
      <c r="H1256" s="44" t="s">
        <v>3466</v>
      </c>
      <c r="I1256" s="45">
        <v>0</v>
      </c>
      <c r="J1256" s="14">
        <v>150000000</v>
      </c>
      <c r="K1256" s="14" t="s">
        <v>3458</v>
      </c>
      <c r="L1256" s="46" t="s">
        <v>3483</v>
      </c>
      <c r="M1256" s="14" t="s">
        <v>12072</v>
      </c>
      <c r="N1256" s="14" t="s">
        <v>3833</v>
      </c>
      <c r="O1256" s="14" t="s">
        <v>3489</v>
      </c>
      <c r="P1256" s="14" t="s">
        <v>12071</v>
      </c>
      <c r="Q1256" s="44" t="s">
        <v>8224</v>
      </c>
      <c r="R1256" s="44" t="s">
        <v>8203</v>
      </c>
      <c r="S1256" s="14">
        <v>1</v>
      </c>
      <c r="T1256" s="5">
        <v>227736</v>
      </c>
      <c r="U1256" s="5">
        <f t="shared" si="58"/>
        <v>227736</v>
      </c>
      <c r="V1256" s="47">
        <f t="shared" si="59"/>
        <v>255064.32000000004</v>
      </c>
      <c r="W1256" s="48"/>
      <c r="X1256" s="49">
        <v>2017</v>
      </c>
      <c r="Y1256" s="50" t="s">
        <v>4944</v>
      </c>
      <c r="Z1256" s="51">
        <f t="shared" si="57"/>
        <v>632.6</v>
      </c>
      <c r="AA1256" s="16">
        <f t="shared" si="57"/>
        <v>708.51200000000006</v>
      </c>
    </row>
    <row r="1257" spans="2:27" ht="20.25" x14ac:dyDescent="0.3">
      <c r="B1257" s="43" t="s">
        <v>1308</v>
      </c>
      <c r="C1257" s="14" t="s">
        <v>4521</v>
      </c>
      <c r="D1257" s="14" t="s">
        <v>4841</v>
      </c>
      <c r="E1257" s="14" t="s">
        <v>4842</v>
      </c>
      <c r="F1257" s="14" t="s">
        <v>4843</v>
      </c>
      <c r="G1257" s="14" t="s">
        <v>6756</v>
      </c>
      <c r="H1257" s="44" t="s">
        <v>3466</v>
      </c>
      <c r="I1257" s="45">
        <v>0</v>
      </c>
      <c r="J1257" s="14">
        <v>150000000</v>
      </c>
      <c r="K1257" s="14" t="s">
        <v>3458</v>
      </c>
      <c r="L1257" s="46" t="s">
        <v>3483</v>
      </c>
      <c r="M1257" s="14" t="s">
        <v>12072</v>
      </c>
      <c r="N1257" s="14" t="s">
        <v>3833</v>
      </c>
      <c r="O1257" s="14" t="s">
        <v>3489</v>
      </c>
      <c r="P1257" s="14" t="s">
        <v>12071</v>
      </c>
      <c r="Q1257" s="44" t="s">
        <v>8224</v>
      </c>
      <c r="R1257" s="44" t="s">
        <v>8203</v>
      </c>
      <c r="S1257" s="14">
        <v>1</v>
      </c>
      <c r="T1257" s="5">
        <v>202262.40000000002</v>
      </c>
      <c r="U1257" s="5">
        <f t="shared" si="58"/>
        <v>202262.40000000002</v>
      </c>
      <c r="V1257" s="47">
        <f t="shared" si="59"/>
        <v>226533.88800000004</v>
      </c>
      <c r="W1257" s="48"/>
      <c r="X1257" s="49">
        <v>2017</v>
      </c>
      <c r="Y1257" s="50" t="s">
        <v>4944</v>
      </c>
      <c r="Z1257" s="51">
        <f t="shared" si="57"/>
        <v>561.84</v>
      </c>
      <c r="AA1257" s="16">
        <f t="shared" si="57"/>
        <v>629.26080000000013</v>
      </c>
    </row>
    <row r="1258" spans="2:27" ht="20.25" x14ac:dyDescent="0.3">
      <c r="B1258" s="43" t="s">
        <v>1309</v>
      </c>
      <c r="C1258" s="14" t="s">
        <v>4521</v>
      </c>
      <c r="D1258" s="14" t="s">
        <v>4844</v>
      </c>
      <c r="E1258" s="14" t="s">
        <v>4845</v>
      </c>
      <c r="F1258" s="14" t="s">
        <v>4846</v>
      </c>
      <c r="G1258" s="14" t="s">
        <v>6757</v>
      </c>
      <c r="H1258" s="44" t="s">
        <v>3466</v>
      </c>
      <c r="I1258" s="45">
        <v>0</v>
      </c>
      <c r="J1258" s="14">
        <v>150000000</v>
      </c>
      <c r="K1258" s="14" t="s">
        <v>3458</v>
      </c>
      <c r="L1258" s="46" t="s">
        <v>3483</v>
      </c>
      <c r="M1258" s="14" t="s">
        <v>12072</v>
      </c>
      <c r="N1258" s="14" t="s">
        <v>3833</v>
      </c>
      <c r="O1258" s="14" t="s">
        <v>3489</v>
      </c>
      <c r="P1258" s="14" t="s">
        <v>12071</v>
      </c>
      <c r="Q1258" s="44" t="s">
        <v>8224</v>
      </c>
      <c r="R1258" s="44" t="s">
        <v>8203</v>
      </c>
      <c r="S1258" s="14">
        <v>3</v>
      </c>
      <c r="T1258" s="5">
        <v>930618</v>
      </c>
      <c r="U1258" s="5">
        <f t="shared" si="58"/>
        <v>2791854</v>
      </c>
      <c r="V1258" s="47">
        <f t="shared" si="59"/>
        <v>3126876.4800000004</v>
      </c>
      <c r="W1258" s="48"/>
      <c r="X1258" s="49">
        <v>2017</v>
      </c>
      <c r="Y1258" s="50" t="s">
        <v>4944</v>
      </c>
      <c r="Z1258" s="51">
        <f t="shared" si="57"/>
        <v>7755.15</v>
      </c>
      <c r="AA1258" s="16">
        <f t="shared" si="57"/>
        <v>8685.7680000000018</v>
      </c>
    </row>
    <row r="1259" spans="2:27" ht="20.25" x14ac:dyDescent="0.3">
      <c r="B1259" s="43" t="s">
        <v>1310</v>
      </c>
      <c r="C1259" s="14" t="s">
        <v>4521</v>
      </c>
      <c r="D1259" s="14" t="s">
        <v>4847</v>
      </c>
      <c r="E1259" s="14" t="s">
        <v>4845</v>
      </c>
      <c r="F1259" s="14" t="s">
        <v>7838</v>
      </c>
      <c r="G1259" s="14" t="s">
        <v>6758</v>
      </c>
      <c r="H1259" s="44" t="s">
        <v>3466</v>
      </c>
      <c r="I1259" s="45">
        <v>0</v>
      </c>
      <c r="J1259" s="14">
        <v>150000000</v>
      </c>
      <c r="K1259" s="14" t="s">
        <v>3458</v>
      </c>
      <c r="L1259" s="46" t="s">
        <v>3483</v>
      </c>
      <c r="M1259" s="14" t="s">
        <v>12072</v>
      </c>
      <c r="N1259" s="14" t="s">
        <v>3833</v>
      </c>
      <c r="O1259" s="14" t="s">
        <v>3489</v>
      </c>
      <c r="P1259" s="14" t="s">
        <v>12071</v>
      </c>
      <c r="Q1259" s="44" t="s">
        <v>8224</v>
      </c>
      <c r="R1259" s="44" t="s">
        <v>8203</v>
      </c>
      <c r="S1259" s="14">
        <v>3</v>
      </c>
      <c r="T1259" s="5">
        <v>415209.60000000003</v>
      </c>
      <c r="U1259" s="5">
        <f t="shared" si="58"/>
        <v>1245628.8</v>
      </c>
      <c r="V1259" s="47">
        <f t="shared" si="59"/>
        <v>1395104.2560000003</v>
      </c>
      <c r="W1259" s="48"/>
      <c r="X1259" s="49">
        <v>2017</v>
      </c>
      <c r="Y1259" s="50" t="s">
        <v>4944</v>
      </c>
      <c r="Z1259" s="51">
        <f t="shared" si="57"/>
        <v>3460.08</v>
      </c>
      <c r="AA1259" s="16">
        <f t="shared" si="57"/>
        <v>3875.289600000001</v>
      </c>
    </row>
    <row r="1260" spans="2:27" ht="20.25" x14ac:dyDescent="0.3">
      <c r="B1260" s="43" t="s">
        <v>1311</v>
      </c>
      <c r="C1260" s="14" t="s">
        <v>4521</v>
      </c>
      <c r="D1260" s="14" t="s">
        <v>4848</v>
      </c>
      <c r="E1260" s="14" t="s">
        <v>4845</v>
      </c>
      <c r="F1260" s="14" t="s">
        <v>7839</v>
      </c>
      <c r="G1260" s="14" t="s">
        <v>6759</v>
      </c>
      <c r="H1260" s="44" t="s">
        <v>3466</v>
      </c>
      <c r="I1260" s="45">
        <v>0</v>
      </c>
      <c r="J1260" s="14">
        <v>150000000</v>
      </c>
      <c r="K1260" s="14" t="s">
        <v>3458</v>
      </c>
      <c r="L1260" s="46" t="s">
        <v>3483</v>
      </c>
      <c r="M1260" s="14" t="s">
        <v>12072</v>
      </c>
      <c r="N1260" s="14" t="s">
        <v>3833</v>
      </c>
      <c r="O1260" s="14" t="s">
        <v>3489</v>
      </c>
      <c r="P1260" s="14" t="s">
        <v>12071</v>
      </c>
      <c r="Q1260" s="44" t="s">
        <v>8224</v>
      </c>
      <c r="R1260" s="44" t="s">
        <v>8203</v>
      </c>
      <c r="S1260" s="14">
        <v>2</v>
      </c>
      <c r="T1260" s="5">
        <v>415209.60000000003</v>
      </c>
      <c r="U1260" s="5">
        <f t="shared" si="58"/>
        <v>830419.20000000007</v>
      </c>
      <c r="V1260" s="47">
        <f t="shared" si="59"/>
        <v>930069.50400000019</v>
      </c>
      <c r="W1260" s="48"/>
      <c r="X1260" s="49">
        <v>2017</v>
      </c>
      <c r="Y1260" s="50" t="s">
        <v>4944</v>
      </c>
      <c r="Z1260" s="51">
        <f t="shared" si="57"/>
        <v>2306.7200000000003</v>
      </c>
      <c r="AA1260" s="16">
        <f t="shared" si="57"/>
        <v>2583.5264000000006</v>
      </c>
    </row>
    <row r="1261" spans="2:27" ht="20.25" x14ac:dyDescent="0.3">
      <c r="B1261" s="43" t="s">
        <v>1312</v>
      </c>
      <c r="C1261" s="14" t="s">
        <v>4521</v>
      </c>
      <c r="D1261" s="14" t="s">
        <v>4848</v>
      </c>
      <c r="E1261" s="14" t="s">
        <v>4845</v>
      </c>
      <c r="F1261" s="14" t="s">
        <v>7839</v>
      </c>
      <c r="G1261" s="14" t="s">
        <v>6760</v>
      </c>
      <c r="H1261" s="44" t="s">
        <v>3466</v>
      </c>
      <c r="I1261" s="45">
        <v>0</v>
      </c>
      <c r="J1261" s="14">
        <v>150000000</v>
      </c>
      <c r="K1261" s="14" t="s">
        <v>3458</v>
      </c>
      <c r="L1261" s="46" t="s">
        <v>3483</v>
      </c>
      <c r="M1261" s="14" t="s">
        <v>12072</v>
      </c>
      <c r="N1261" s="14" t="s">
        <v>3833</v>
      </c>
      <c r="O1261" s="14" t="s">
        <v>3489</v>
      </c>
      <c r="P1261" s="14" t="s">
        <v>12071</v>
      </c>
      <c r="Q1261" s="44" t="s">
        <v>8224</v>
      </c>
      <c r="R1261" s="44" t="s">
        <v>8203</v>
      </c>
      <c r="S1261" s="14">
        <v>3</v>
      </c>
      <c r="T1261" s="5">
        <v>211676.4</v>
      </c>
      <c r="U1261" s="5">
        <f t="shared" si="58"/>
        <v>635029.19999999995</v>
      </c>
      <c r="V1261" s="47">
        <f t="shared" si="59"/>
        <v>711232.70400000003</v>
      </c>
      <c r="W1261" s="48"/>
      <c r="X1261" s="49">
        <v>2017</v>
      </c>
      <c r="Y1261" s="50" t="s">
        <v>4944</v>
      </c>
      <c r="Z1261" s="51">
        <f t="shared" si="57"/>
        <v>1763.9699999999998</v>
      </c>
      <c r="AA1261" s="16">
        <f t="shared" si="57"/>
        <v>1975.6464000000001</v>
      </c>
    </row>
    <row r="1262" spans="2:27" ht="20.25" x14ac:dyDescent="0.3">
      <c r="B1262" s="43" t="s">
        <v>1313</v>
      </c>
      <c r="C1262" s="14" t="s">
        <v>4521</v>
      </c>
      <c r="D1262" s="14" t="s">
        <v>7353</v>
      </c>
      <c r="E1262" s="14" t="s">
        <v>4849</v>
      </c>
      <c r="F1262" s="14" t="s">
        <v>4850</v>
      </c>
      <c r="G1262" s="14" t="s">
        <v>6761</v>
      </c>
      <c r="H1262" s="44" t="s">
        <v>3466</v>
      </c>
      <c r="I1262" s="45">
        <v>0</v>
      </c>
      <c r="J1262" s="14">
        <v>150000000</v>
      </c>
      <c r="K1262" s="14" t="s">
        <v>3458</v>
      </c>
      <c r="L1262" s="46" t="s">
        <v>3483</v>
      </c>
      <c r="M1262" s="14" t="s">
        <v>12072</v>
      </c>
      <c r="N1262" s="14" t="s">
        <v>3833</v>
      </c>
      <c r="O1262" s="14" t="s">
        <v>3489</v>
      </c>
      <c r="P1262" s="14" t="s">
        <v>12071</v>
      </c>
      <c r="Q1262" s="44" t="s">
        <v>8224</v>
      </c>
      <c r="R1262" s="44" t="s">
        <v>8203</v>
      </c>
      <c r="S1262" s="14">
        <v>1</v>
      </c>
      <c r="T1262" s="5">
        <v>135320</v>
      </c>
      <c r="U1262" s="5">
        <f t="shared" si="58"/>
        <v>135320</v>
      </c>
      <c r="V1262" s="47">
        <f t="shared" si="59"/>
        <v>151558.40000000002</v>
      </c>
      <c r="W1262" s="48"/>
      <c r="X1262" s="49">
        <v>2017</v>
      </c>
      <c r="Y1262" s="50" t="s">
        <v>4944</v>
      </c>
      <c r="Z1262" s="51">
        <f t="shared" si="57"/>
        <v>375.88888888888891</v>
      </c>
      <c r="AA1262" s="16">
        <f t="shared" si="57"/>
        <v>420.9955555555556</v>
      </c>
    </row>
    <row r="1263" spans="2:27" ht="20.25" x14ac:dyDescent="0.3">
      <c r="B1263" s="43" t="s">
        <v>1314</v>
      </c>
      <c r="C1263" s="14" t="s">
        <v>4521</v>
      </c>
      <c r="D1263" s="14" t="s">
        <v>5524</v>
      </c>
      <c r="E1263" s="14" t="s">
        <v>4851</v>
      </c>
      <c r="F1263" s="14" t="s">
        <v>4852</v>
      </c>
      <c r="G1263" s="14" t="s">
        <v>6762</v>
      </c>
      <c r="H1263" s="44" t="s">
        <v>3466</v>
      </c>
      <c r="I1263" s="45">
        <v>0</v>
      </c>
      <c r="J1263" s="14">
        <v>150000000</v>
      </c>
      <c r="K1263" s="14" t="s">
        <v>3458</v>
      </c>
      <c r="L1263" s="46" t="s">
        <v>3483</v>
      </c>
      <c r="M1263" s="14" t="s">
        <v>12072</v>
      </c>
      <c r="N1263" s="14" t="s">
        <v>3833</v>
      </c>
      <c r="O1263" s="14" t="s">
        <v>3489</v>
      </c>
      <c r="P1263" s="14" t="s">
        <v>12071</v>
      </c>
      <c r="Q1263" s="44" t="s">
        <v>8224</v>
      </c>
      <c r="R1263" s="44" t="s">
        <v>8203</v>
      </c>
      <c r="S1263" s="14">
        <v>5</v>
      </c>
      <c r="T1263" s="5">
        <v>417480</v>
      </c>
      <c r="U1263" s="5">
        <f t="shared" si="58"/>
        <v>2087400</v>
      </c>
      <c r="V1263" s="47">
        <f t="shared" si="59"/>
        <v>2337888</v>
      </c>
      <c r="W1263" s="48"/>
      <c r="X1263" s="49">
        <v>2017</v>
      </c>
      <c r="Y1263" s="50" t="s">
        <v>4944</v>
      </c>
      <c r="Z1263" s="51">
        <f t="shared" si="57"/>
        <v>5798.333333333333</v>
      </c>
      <c r="AA1263" s="16">
        <f t="shared" si="57"/>
        <v>6494.1333333333332</v>
      </c>
    </row>
    <row r="1264" spans="2:27" ht="20.25" x14ac:dyDescent="0.3">
      <c r="B1264" s="43" t="s">
        <v>1315</v>
      </c>
      <c r="C1264" s="14" t="s">
        <v>4521</v>
      </c>
      <c r="D1264" s="14" t="s">
        <v>5524</v>
      </c>
      <c r="E1264" s="14" t="s">
        <v>4851</v>
      </c>
      <c r="F1264" s="14" t="s">
        <v>4852</v>
      </c>
      <c r="G1264" s="14" t="s">
        <v>6763</v>
      </c>
      <c r="H1264" s="44" t="s">
        <v>3466</v>
      </c>
      <c r="I1264" s="45">
        <v>0</v>
      </c>
      <c r="J1264" s="14">
        <v>150000000</v>
      </c>
      <c r="K1264" s="14" t="s">
        <v>3458</v>
      </c>
      <c r="L1264" s="46" t="s">
        <v>3483</v>
      </c>
      <c r="M1264" s="14" t="s">
        <v>12072</v>
      </c>
      <c r="N1264" s="14" t="s">
        <v>3833</v>
      </c>
      <c r="O1264" s="14" t="s">
        <v>3489</v>
      </c>
      <c r="P1264" s="14" t="s">
        <v>12071</v>
      </c>
      <c r="Q1264" s="44" t="s">
        <v>8224</v>
      </c>
      <c r="R1264" s="44" t="s">
        <v>8203</v>
      </c>
      <c r="S1264" s="14">
        <v>1</v>
      </c>
      <c r="T1264" s="5">
        <v>3725467.1999999997</v>
      </c>
      <c r="U1264" s="5">
        <f t="shared" si="58"/>
        <v>3725467.1999999997</v>
      </c>
      <c r="V1264" s="47">
        <f t="shared" si="59"/>
        <v>4172523.264</v>
      </c>
      <c r="W1264" s="48"/>
      <c r="X1264" s="49">
        <v>2017</v>
      </c>
      <c r="Y1264" s="50" t="s">
        <v>4944</v>
      </c>
      <c r="Z1264" s="51">
        <f t="shared" si="57"/>
        <v>10348.519999999999</v>
      </c>
      <c r="AA1264" s="16">
        <f t="shared" si="57"/>
        <v>11590.3424</v>
      </c>
    </row>
    <row r="1265" spans="2:27" ht="20.25" x14ac:dyDescent="0.3">
      <c r="B1265" s="43" t="s">
        <v>1316</v>
      </c>
      <c r="C1265" s="14" t="s">
        <v>4521</v>
      </c>
      <c r="D1265" s="14" t="s">
        <v>5524</v>
      </c>
      <c r="E1265" s="14" t="s">
        <v>4851</v>
      </c>
      <c r="F1265" s="14" t="s">
        <v>4852</v>
      </c>
      <c r="G1265" s="14" t="s">
        <v>6764</v>
      </c>
      <c r="H1265" s="44" t="s">
        <v>3466</v>
      </c>
      <c r="I1265" s="45">
        <v>0</v>
      </c>
      <c r="J1265" s="14">
        <v>150000000</v>
      </c>
      <c r="K1265" s="14" t="s">
        <v>3458</v>
      </c>
      <c r="L1265" s="46" t="s">
        <v>3483</v>
      </c>
      <c r="M1265" s="14" t="s">
        <v>12072</v>
      </c>
      <c r="N1265" s="14" t="s">
        <v>3833</v>
      </c>
      <c r="O1265" s="14" t="s">
        <v>3489</v>
      </c>
      <c r="P1265" s="14" t="s">
        <v>12071</v>
      </c>
      <c r="Q1265" s="44" t="s">
        <v>8224</v>
      </c>
      <c r="R1265" s="44" t="s">
        <v>8203</v>
      </c>
      <c r="S1265" s="14">
        <v>1</v>
      </c>
      <c r="T1265" s="5">
        <v>2051431.2</v>
      </c>
      <c r="U1265" s="5">
        <f t="shared" si="58"/>
        <v>2051431.2</v>
      </c>
      <c r="V1265" s="47">
        <f t="shared" si="59"/>
        <v>2297602.9440000001</v>
      </c>
      <c r="W1265" s="48"/>
      <c r="X1265" s="49">
        <v>2017</v>
      </c>
      <c r="Y1265" s="50" t="s">
        <v>4944</v>
      </c>
      <c r="Z1265" s="51">
        <f t="shared" si="57"/>
        <v>5698.42</v>
      </c>
      <c r="AA1265" s="16">
        <f t="shared" si="57"/>
        <v>6382.2304000000004</v>
      </c>
    </row>
    <row r="1266" spans="2:27" ht="20.25" x14ac:dyDescent="0.3">
      <c r="B1266" s="43" t="s">
        <v>1317</v>
      </c>
      <c r="C1266" s="14" t="s">
        <v>4521</v>
      </c>
      <c r="D1266" s="14" t="s">
        <v>5523</v>
      </c>
      <c r="E1266" s="14" t="s">
        <v>4771</v>
      </c>
      <c r="F1266" s="14" t="s">
        <v>4779</v>
      </c>
      <c r="G1266" s="14" t="s">
        <v>6765</v>
      </c>
      <c r="H1266" s="44" t="s">
        <v>3466</v>
      </c>
      <c r="I1266" s="45">
        <v>0</v>
      </c>
      <c r="J1266" s="14">
        <v>150000000</v>
      </c>
      <c r="K1266" s="14" t="s">
        <v>3458</v>
      </c>
      <c r="L1266" s="46" t="s">
        <v>3483</v>
      </c>
      <c r="M1266" s="14" t="s">
        <v>12072</v>
      </c>
      <c r="N1266" s="14" t="s">
        <v>3833</v>
      </c>
      <c r="O1266" s="14" t="s">
        <v>3489</v>
      </c>
      <c r="P1266" s="14" t="s">
        <v>12071</v>
      </c>
      <c r="Q1266" s="44" t="s">
        <v>8224</v>
      </c>
      <c r="R1266" s="44" t="s">
        <v>8203</v>
      </c>
      <c r="S1266" s="14">
        <v>10</v>
      </c>
      <c r="T1266" s="5">
        <v>47251.1</v>
      </c>
      <c r="U1266" s="5">
        <f t="shared" si="58"/>
        <v>472511</v>
      </c>
      <c r="V1266" s="47">
        <f t="shared" si="59"/>
        <v>529212.32000000007</v>
      </c>
      <c r="W1266" s="48"/>
      <c r="X1266" s="49">
        <v>2017</v>
      </c>
      <c r="Y1266" s="50" t="s">
        <v>4944</v>
      </c>
      <c r="Z1266" s="51">
        <f t="shared" si="57"/>
        <v>1312.5305555555556</v>
      </c>
      <c r="AA1266" s="16">
        <f t="shared" si="57"/>
        <v>1470.0342222222223</v>
      </c>
    </row>
    <row r="1267" spans="2:27" ht="20.25" x14ac:dyDescent="0.3">
      <c r="B1267" s="43" t="s">
        <v>1318</v>
      </c>
      <c r="C1267" s="14" t="s">
        <v>4521</v>
      </c>
      <c r="D1267" s="14" t="s">
        <v>5524</v>
      </c>
      <c r="E1267" s="14" t="s">
        <v>4851</v>
      </c>
      <c r="F1267" s="14" t="s">
        <v>4852</v>
      </c>
      <c r="G1267" s="14" t="s">
        <v>6766</v>
      </c>
      <c r="H1267" s="44" t="s">
        <v>3466</v>
      </c>
      <c r="I1267" s="45">
        <v>0</v>
      </c>
      <c r="J1267" s="14">
        <v>150000000</v>
      </c>
      <c r="K1267" s="14" t="s">
        <v>3458</v>
      </c>
      <c r="L1267" s="46" t="s">
        <v>3483</v>
      </c>
      <c r="M1267" s="14" t="s">
        <v>12072</v>
      </c>
      <c r="N1267" s="14" t="s">
        <v>3833</v>
      </c>
      <c r="O1267" s="14" t="s">
        <v>3489</v>
      </c>
      <c r="P1267" s="14" t="s">
        <v>12071</v>
      </c>
      <c r="Q1267" s="44" t="s">
        <v>8224</v>
      </c>
      <c r="R1267" s="44" t="s">
        <v>8203</v>
      </c>
      <c r="S1267" s="14">
        <v>1</v>
      </c>
      <c r="T1267" s="5">
        <v>1694755.2</v>
      </c>
      <c r="U1267" s="5">
        <f t="shared" si="58"/>
        <v>1694755.2</v>
      </c>
      <c r="V1267" s="47">
        <f t="shared" si="59"/>
        <v>1898125.824</v>
      </c>
      <c r="W1267" s="48"/>
      <c r="X1267" s="49">
        <v>2017</v>
      </c>
      <c r="Y1267" s="50" t="s">
        <v>4944</v>
      </c>
      <c r="Z1267" s="51">
        <f t="shared" si="57"/>
        <v>4707.6533333333336</v>
      </c>
      <c r="AA1267" s="16">
        <f t="shared" si="57"/>
        <v>5272.5717333333332</v>
      </c>
    </row>
    <row r="1268" spans="2:27" ht="20.25" x14ac:dyDescent="0.3">
      <c r="B1268" s="43" t="s">
        <v>1319</v>
      </c>
      <c r="C1268" s="14" t="s">
        <v>4521</v>
      </c>
      <c r="D1268" s="14" t="s">
        <v>4805</v>
      </c>
      <c r="E1268" s="14" t="s">
        <v>4803</v>
      </c>
      <c r="F1268" s="14" t="s">
        <v>4806</v>
      </c>
      <c r="G1268" s="14" t="s">
        <v>6767</v>
      </c>
      <c r="H1268" s="44" t="s">
        <v>3466</v>
      </c>
      <c r="I1268" s="45">
        <v>0</v>
      </c>
      <c r="J1268" s="14">
        <v>150000000</v>
      </c>
      <c r="K1268" s="14" t="s">
        <v>3458</v>
      </c>
      <c r="L1268" s="46" t="s">
        <v>3483</v>
      </c>
      <c r="M1268" s="14" t="s">
        <v>12072</v>
      </c>
      <c r="N1268" s="14" t="s">
        <v>3833</v>
      </c>
      <c r="O1268" s="14" t="s">
        <v>3489</v>
      </c>
      <c r="P1268" s="14" t="s">
        <v>12071</v>
      </c>
      <c r="Q1268" s="44" t="s">
        <v>8224</v>
      </c>
      <c r="R1268" s="44" t="s">
        <v>8203</v>
      </c>
      <c r="S1268" s="14">
        <v>10</v>
      </c>
      <c r="T1268" s="5">
        <v>50745</v>
      </c>
      <c r="U1268" s="5">
        <f t="shared" si="58"/>
        <v>507450</v>
      </c>
      <c r="V1268" s="47">
        <f t="shared" si="59"/>
        <v>568344</v>
      </c>
      <c r="W1268" s="48"/>
      <c r="X1268" s="49">
        <v>2017</v>
      </c>
      <c r="Y1268" s="50" t="s">
        <v>4944</v>
      </c>
      <c r="Z1268" s="51">
        <f t="shared" si="57"/>
        <v>1409.5833333333333</v>
      </c>
      <c r="AA1268" s="16">
        <f t="shared" si="57"/>
        <v>1578.7333333333333</v>
      </c>
    </row>
    <row r="1269" spans="2:27" ht="20.25" x14ac:dyDescent="0.3">
      <c r="B1269" s="43" t="s">
        <v>1320</v>
      </c>
      <c r="C1269" s="14" t="s">
        <v>4521</v>
      </c>
      <c r="D1269" s="14" t="s">
        <v>4737</v>
      </c>
      <c r="E1269" s="14" t="s">
        <v>4738</v>
      </c>
      <c r="F1269" s="14" t="s">
        <v>4739</v>
      </c>
      <c r="G1269" s="14" t="s">
        <v>6768</v>
      </c>
      <c r="H1269" s="44" t="s">
        <v>3466</v>
      </c>
      <c r="I1269" s="45">
        <v>0</v>
      </c>
      <c r="J1269" s="14">
        <v>150000000</v>
      </c>
      <c r="K1269" s="14" t="s">
        <v>3458</v>
      </c>
      <c r="L1269" s="46" t="s">
        <v>3483</v>
      </c>
      <c r="M1269" s="14" t="s">
        <v>12072</v>
      </c>
      <c r="N1269" s="14" t="s">
        <v>3833</v>
      </c>
      <c r="O1269" s="14" t="s">
        <v>3489</v>
      </c>
      <c r="P1269" s="14" t="s">
        <v>12071</v>
      </c>
      <c r="Q1269" s="44" t="s">
        <v>8224</v>
      </c>
      <c r="R1269" s="44" t="s">
        <v>8203</v>
      </c>
      <c r="S1269" s="14">
        <v>1</v>
      </c>
      <c r="T1269" s="5">
        <v>235558.5</v>
      </c>
      <c r="U1269" s="5">
        <f t="shared" si="58"/>
        <v>235558.5</v>
      </c>
      <c r="V1269" s="47">
        <f t="shared" si="59"/>
        <v>263825.52</v>
      </c>
      <c r="W1269" s="48"/>
      <c r="X1269" s="49">
        <v>2017</v>
      </c>
      <c r="Y1269" s="50" t="s">
        <v>4944</v>
      </c>
      <c r="Z1269" s="51">
        <f t="shared" si="57"/>
        <v>654.32916666666665</v>
      </c>
      <c r="AA1269" s="16">
        <f t="shared" si="57"/>
        <v>732.84866666666676</v>
      </c>
    </row>
    <row r="1270" spans="2:27" ht="20.25" x14ac:dyDescent="0.3">
      <c r="B1270" s="43" t="s">
        <v>1321</v>
      </c>
      <c r="C1270" s="14" t="s">
        <v>4521</v>
      </c>
      <c r="D1270" s="14" t="s">
        <v>4821</v>
      </c>
      <c r="E1270" s="14" t="s">
        <v>4822</v>
      </c>
      <c r="F1270" s="14" t="s">
        <v>4823</v>
      </c>
      <c r="G1270" s="14" t="s">
        <v>6769</v>
      </c>
      <c r="H1270" s="44" t="s">
        <v>3466</v>
      </c>
      <c r="I1270" s="45">
        <v>0</v>
      </c>
      <c r="J1270" s="14">
        <v>150000000</v>
      </c>
      <c r="K1270" s="14" t="s">
        <v>3458</v>
      </c>
      <c r="L1270" s="46" t="s">
        <v>3483</v>
      </c>
      <c r="M1270" s="14" t="s">
        <v>12072</v>
      </c>
      <c r="N1270" s="14" t="s">
        <v>3833</v>
      </c>
      <c r="O1270" s="14" t="s">
        <v>3489</v>
      </c>
      <c r="P1270" s="14" t="s">
        <v>12071</v>
      </c>
      <c r="Q1270" s="44" t="s">
        <v>8224</v>
      </c>
      <c r="R1270" s="44" t="s">
        <v>8203</v>
      </c>
      <c r="S1270" s="14">
        <v>2</v>
      </c>
      <c r="T1270" s="5">
        <v>1212822</v>
      </c>
      <c r="U1270" s="5">
        <f t="shared" si="58"/>
        <v>2425644</v>
      </c>
      <c r="V1270" s="47">
        <f t="shared" si="59"/>
        <v>2716721.2800000003</v>
      </c>
      <c r="W1270" s="48"/>
      <c r="X1270" s="49">
        <v>2017</v>
      </c>
      <c r="Y1270" s="50" t="s">
        <v>4944</v>
      </c>
      <c r="Z1270" s="51">
        <f t="shared" si="57"/>
        <v>6737.9</v>
      </c>
      <c r="AA1270" s="16">
        <f t="shared" si="57"/>
        <v>7546.4480000000003</v>
      </c>
    </row>
    <row r="1271" spans="2:27" ht="20.25" x14ac:dyDescent="0.3">
      <c r="B1271" s="43" t="s">
        <v>1322</v>
      </c>
      <c r="C1271" s="14" t="s">
        <v>4521</v>
      </c>
      <c r="D1271" s="14" t="s">
        <v>4853</v>
      </c>
      <c r="E1271" s="14" t="s">
        <v>4854</v>
      </c>
      <c r="F1271" s="14" t="s">
        <v>4855</v>
      </c>
      <c r="G1271" s="14" t="s">
        <v>6770</v>
      </c>
      <c r="H1271" s="44" t="s">
        <v>3466</v>
      </c>
      <c r="I1271" s="45">
        <v>0</v>
      </c>
      <c r="J1271" s="14">
        <v>150000000</v>
      </c>
      <c r="K1271" s="14" t="s">
        <v>3458</v>
      </c>
      <c r="L1271" s="46" t="s">
        <v>3483</v>
      </c>
      <c r="M1271" s="14" t="s">
        <v>12072</v>
      </c>
      <c r="N1271" s="14" t="s">
        <v>3833</v>
      </c>
      <c r="O1271" s="14" t="s">
        <v>3489</v>
      </c>
      <c r="P1271" s="14" t="s">
        <v>12071</v>
      </c>
      <c r="Q1271" s="44" t="s">
        <v>8224</v>
      </c>
      <c r="R1271" s="44" t="s">
        <v>8203</v>
      </c>
      <c r="S1271" s="14">
        <v>4</v>
      </c>
      <c r="T1271" s="5">
        <v>65480.029714285716</v>
      </c>
      <c r="U1271" s="5">
        <f t="shared" si="58"/>
        <v>261920.11885714286</v>
      </c>
      <c r="V1271" s="47">
        <f t="shared" si="59"/>
        <v>293350.53312000004</v>
      </c>
      <c r="W1271" s="48"/>
      <c r="X1271" s="49">
        <v>2017</v>
      </c>
      <c r="Y1271" s="50" t="s">
        <v>4944</v>
      </c>
      <c r="Z1271" s="51">
        <f t="shared" si="57"/>
        <v>727.55588571428575</v>
      </c>
      <c r="AA1271" s="16">
        <f t="shared" si="57"/>
        <v>814.86259200000006</v>
      </c>
    </row>
    <row r="1272" spans="2:27" ht="20.25" x14ac:dyDescent="0.3">
      <c r="B1272" s="43" t="s">
        <v>1323</v>
      </c>
      <c r="C1272" s="14" t="s">
        <v>4521</v>
      </c>
      <c r="D1272" s="14" t="s">
        <v>4853</v>
      </c>
      <c r="E1272" s="14" t="s">
        <v>4854</v>
      </c>
      <c r="F1272" s="14" t="s">
        <v>4855</v>
      </c>
      <c r="G1272" s="14" t="s">
        <v>6771</v>
      </c>
      <c r="H1272" s="44" t="s">
        <v>3466</v>
      </c>
      <c r="I1272" s="45">
        <v>0</v>
      </c>
      <c r="J1272" s="14">
        <v>150000000</v>
      </c>
      <c r="K1272" s="14" t="s">
        <v>3458</v>
      </c>
      <c r="L1272" s="46" t="s">
        <v>3483</v>
      </c>
      <c r="M1272" s="14" t="s">
        <v>12072</v>
      </c>
      <c r="N1272" s="14" t="s">
        <v>3833</v>
      </c>
      <c r="O1272" s="14" t="s">
        <v>3489</v>
      </c>
      <c r="P1272" s="14" t="s">
        <v>12071</v>
      </c>
      <c r="Q1272" s="44" t="s">
        <v>8224</v>
      </c>
      <c r="R1272" s="44" t="s">
        <v>8203</v>
      </c>
      <c r="S1272" s="14">
        <v>4</v>
      </c>
      <c r="T1272" s="5">
        <v>65480.029714285716</v>
      </c>
      <c r="U1272" s="5">
        <f t="shared" si="58"/>
        <v>261920.11885714286</v>
      </c>
      <c r="V1272" s="47">
        <f t="shared" si="59"/>
        <v>293350.53312000004</v>
      </c>
      <c r="W1272" s="48"/>
      <c r="X1272" s="49">
        <v>2017</v>
      </c>
      <c r="Y1272" s="50" t="s">
        <v>4944</v>
      </c>
      <c r="Z1272" s="51">
        <f t="shared" si="57"/>
        <v>727.55588571428575</v>
      </c>
      <c r="AA1272" s="16">
        <f t="shared" si="57"/>
        <v>814.86259200000006</v>
      </c>
    </row>
    <row r="1273" spans="2:27" ht="20.25" x14ac:dyDescent="0.3">
      <c r="B1273" s="43" t="s">
        <v>1324</v>
      </c>
      <c r="C1273" s="14" t="s">
        <v>4521</v>
      </c>
      <c r="D1273" s="14" t="s">
        <v>4853</v>
      </c>
      <c r="E1273" s="14" t="s">
        <v>4854</v>
      </c>
      <c r="F1273" s="14" t="s">
        <v>4855</v>
      </c>
      <c r="G1273" s="14" t="s">
        <v>6772</v>
      </c>
      <c r="H1273" s="44" t="s">
        <v>3466</v>
      </c>
      <c r="I1273" s="45">
        <v>0</v>
      </c>
      <c r="J1273" s="14">
        <v>150000000</v>
      </c>
      <c r="K1273" s="14" t="s">
        <v>3458</v>
      </c>
      <c r="L1273" s="46" t="s">
        <v>3483</v>
      </c>
      <c r="M1273" s="14" t="s">
        <v>12072</v>
      </c>
      <c r="N1273" s="14" t="s">
        <v>3833</v>
      </c>
      <c r="O1273" s="14" t="s">
        <v>3489</v>
      </c>
      <c r="P1273" s="14" t="s">
        <v>12071</v>
      </c>
      <c r="Q1273" s="44" t="s">
        <v>8224</v>
      </c>
      <c r="R1273" s="44" t="s">
        <v>8203</v>
      </c>
      <c r="S1273" s="14">
        <v>5</v>
      </c>
      <c r="T1273" s="5">
        <v>65480.029714285716</v>
      </c>
      <c r="U1273" s="5">
        <f t="shared" si="58"/>
        <v>327400.14857142861</v>
      </c>
      <c r="V1273" s="47">
        <f t="shared" si="59"/>
        <v>366688.1664000001</v>
      </c>
      <c r="W1273" s="48"/>
      <c r="X1273" s="49">
        <v>2017</v>
      </c>
      <c r="Y1273" s="50" t="s">
        <v>4944</v>
      </c>
      <c r="Z1273" s="51">
        <f t="shared" si="57"/>
        <v>909.44485714285724</v>
      </c>
      <c r="AA1273" s="16">
        <f t="shared" si="57"/>
        <v>1018.5782400000003</v>
      </c>
    </row>
    <row r="1274" spans="2:27" ht="20.25" x14ac:dyDescent="0.3">
      <c r="B1274" s="43" t="s">
        <v>1325</v>
      </c>
      <c r="C1274" s="14" t="s">
        <v>4521</v>
      </c>
      <c r="D1274" s="14" t="s">
        <v>4853</v>
      </c>
      <c r="E1274" s="14" t="s">
        <v>4854</v>
      </c>
      <c r="F1274" s="14" t="s">
        <v>4855</v>
      </c>
      <c r="G1274" s="14" t="s">
        <v>6773</v>
      </c>
      <c r="H1274" s="44" t="s">
        <v>3466</v>
      </c>
      <c r="I1274" s="45">
        <v>0</v>
      </c>
      <c r="J1274" s="14">
        <v>150000000</v>
      </c>
      <c r="K1274" s="14" t="s">
        <v>3458</v>
      </c>
      <c r="L1274" s="46" t="s">
        <v>3483</v>
      </c>
      <c r="M1274" s="14" t="s">
        <v>12072</v>
      </c>
      <c r="N1274" s="14" t="s">
        <v>3833</v>
      </c>
      <c r="O1274" s="14" t="s">
        <v>3489</v>
      </c>
      <c r="P1274" s="14" t="s">
        <v>12071</v>
      </c>
      <c r="Q1274" s="44" t="s">
        <v>8224</v>
      </c>
      <c r="R1274" s="44" t="s">
        <v>8203</v>
      </c>
      <c r="S1274" s="14">
        <v>5</v>
      </c>
      <c r="T1274" s="5">
        <v>65480.029714285716</v>
      </c>
      <c r="U1274" s="5">
        <f t="shared" si="58"/>
        <v>327400.14857142861</v>
      </c>
      <c r="V1274" s="47">
        <f t="shared" si="59"/>
        <v>366688.1664000001</v>
      </c>
      <c r="W1274" s="48"/>
      <c r="X1274" s="49">
        <v>2017</v>
      </c>
      <c r="Y1274" s="50" t="s">
        <v>4944</v>
      </c>
      <c r="Z1274" s="51">
        <f t="shared" si="57"/>
        <v>909.44485714285724</v>
      </c>
      <c r="AA1274" s="16">
        <f t="shared" si="57"/>
        <v>1018.5782400000003</v>
      </c>
    </row>
    <row r="1275" spans="2:27" ht="20.25" x14ac:dyDescent="0.3">
      <c r="B1275" s="43" t="s">
        <v>1326</v>
      </c>
      <c r="C1275" s="14" t="s">
        <v>4521</v>
      </c>
      <c r="D1275" s="14" t="s">
        <v>4856</v>
      </c>
      <c r="E1275" s="14" t="s">
        <v>4857</v>
      </c>
      <c r="F1275" s="14" t="s">
        <v>4858</v>
      </c>
      <c r="G1275" s="14" t="s">
        <v>6774</v>
      </c>
      <c r="H1275" s="44" t="s">
        <v>3466</v>
      </c>
      <c r="I1275" s="45">
        <v>0</v>
      </c>
      <c r="J1275" s="14">
        <v>150000000</v>
      </c>
      <c r="K1275" s="14" t="s">
        <v>3458</v>
      </c>
      <c r="L1275" s="46" t="s">
        <v>3483</v>
      </c>
      <c r="M1275" s="14" t="s">
        <v>12072</v>
      </c>
      <c r="N1275" s="14" t="s">
        <v>3833</v>
      </c>
      <c r="O1275" s="14" t="s">
        <v>3489</v>
      </c>
      <c r="P1275" s="14" t="s">
        <v>12071</v>
      </c>
      <c r="Q1275" s="44" t="s">
        <v>8224</v>
      </c>
      <c r="R1275" s="44" t="s">
        <v>8203</v>
      </c>
      <c r="S1275" s="14">
        <v>1</v>
      </c>
      <c r="T1275" s="5">
        <v>696991</v>
      </c>
      <c r="U1275" s="5">
        <f t="shared" si="58"/>
        <v>696991</v>
      </c>
      <c r="V1275" s="47">
        <f t="shared" si="59"/>
        <v>780629.92</v>
      </c>
      <c r="W1275" s="48"/>
      <c r="X1275" s="49">
        <v>2017</v>
      </c>
      <c r="Y1275" s="50" t="s">
        <v>4944</v>
      </c>
      <c r="Z1275" s="51">
        <f t="shared" si="57"/>
        <v>1936.0861111111112</v>
      </c>
      <c r="AA1275" s="16">
        <f t="shared" si="57"/>
        <v>2168.4164444444446</v>
      </c>
    </row>
    <row r="1276" spans="2:27" ht="20.25" x14ac:dyDescent="0.3">
      <c r="B1276" s="43" t="s">
        <v>1327</v>
      </c>
      <c r="C1276" s="14" t="s">
        <v>4521</v>
      </c>
      <c r="D1276" s="14" t="s">
        <v>4859</v>
      </c>
      <c r="E1276" s="14" t="s">
        <v>4857</v>
      </c>
      <c r="F1276" s="14" t="s">
        <v>7840</v>
      </c>
      <c r="G1276" s="14" t="s">
        <v>6775</v>
      </c>
      <c r="H1276" s="44" t="s">
        <v>3466</v>
      </c>
      <c r="I1276" s="45">
        <v>0</v>
      </c>
      <c r="J1276" s="14">
        <v>150000000</v>
      </c>
      <c r="K1276" s="14" t="s">
        <v>3458</v>
      </c>
      <c r="L1276" s="46" t="s">
        <v>3483</v>
      </c>
      <c r="M1276" s="14" t="s">
        <v>12072</v>
      </c>
      <c r="N1276" s="14" t="s">
        <v>3833</v>
      </c>
      <c r="O1276" s="14" t="s">
        <v>3489</v>
      </c>
      <c r="P1276" s="14" t="s">
        <v>12071</v>
      </c>
      <c r="Q1276" s="44" t="s">
        <v>8224</v>
      </c>
      <c r="R1276" s="44" t="s">
        <v>8203</v>
      </c>
      <c r="S1276" s="14">
        <v>1</v>
      </c>
      <c r="T1276" s="5">
        <v>592341.12</v>
      </c>
      <c r="U1276" s="5">
        <f t="shared" si="58"/>
        <v>592341.12</v>
      </c>
      <c r="V1276" s="47">
        <f t="shared" si="59"/>
        <v>663422.05440000002</v>
      </c>
      <c r="W1276" s="48"/>
      <c r="X1276" s="49">
        <v>2017</v>
      </c>
      <c r="Y1276" s="50" t="s">
        <v>4944</v>
      </c>
      <c r="Z1276" s="51">
        <f t="shared" si="57"/>
        <v>1645.3920000000001</v>
      </c>
      <c r="AA1276" s="16">
        <f t="shared" si="57"/>
        <v>1842.8390400000001</v>
      </c>
    </row>
    <row r="1277" spans="2:27" ht="20.25" x14ac:dyDescent="0.3">
      <c r="B1277" s="43" t="s">
        <v>1328</v>
      </c>
      <c r="C1277" s="14" t="s">
        <v>4521</v>
      </c>
      <c r="D1277" s="14" t="s">
        <v>4860</v>
      </c>
      <c r="E1277" s="14" t="s">
        <v>4861</v>
      </c>
      <c r="F1277" s="14" t="s">
        <v>7841</v>
      </c>
      <c r="G1277" s="14" t="s">
        <v>6776</v>
      </c>
      <c r="H1277" s="44" t="s">
        <v>3466</v>
      </c>
      <c r="I1277" s="45">
        <v>0</v>
      </c>
      <c r="J1277" s="14">
        <v>150000000</v>
      </c>
      <c r="K1277" s="14" t="s">
        <v>3458</v>
      </c>
      <c r="L1277" s="46" t="s">
        <v>3483</v>
      </c>
      <c r="M1277" s="14" t="s">
        <v>12072</v>
      </c>
      <c r="N1277" s="14" t="s">
        <v>3833</v>
      </c>
      <c r="O1277" s="14" t="s">
        <v>3489</v>
      </c>
      <c r="P1277" s="14" t="s">
        <v>12071</v>
      </c>
      <c r="Q1277" s="44" t="s">
        <v>8224</v>
      </c>
      <c r="R1277" s="44" t="s">
        <v>8203</v>
      </c>
      <c r="S1277" s="14">
        <v>30</v>
      </c>
      <c r="T1277" s="5">
        <v>15090</v>
      </c>
      <c r="U1277" s="5">
        <f t="shared" si="58"/>
        <v>452700</v>
      </c>
      <c r="V1277" s="47">
        <f t="shared" si="59"/>
        <v>507024.00000000006</v>
      </c>
      <c r="W1277" s="48"/>
      <c r="X1277" s="49">
        <v>2017</v>
      </c>
      <c r="Y1277" s="50" t="s">
        <v>4944</v>
      </c>
      <c r="Z1277" s="51">
        <f t="shared" ref="Z1277:AA1340" si="60">U1277/360</f>
        <v>1257.5</v>
      </c>
      <c r="AA1277" s="16">
        <f t="shared" si="60"/>
        <v>1408.4</v>
      </c>
    </row>
    <row r="1278" spans="2:27" ht="20.25" x14ac:dyDescent="0.3">
      <c r="B1278" s="43" t="s">
        <v>1329</v>
      </c>
      <c r="C1278" s="14" t="s">
        <v>4521</v>
      </c>
      <c r="D1278" s="14" t="s">
        <v>4860</v>
      </c>
      <c r="E1278" s="14" t="s">
        <v>4861</v>
      </c>
      <c r="F1278" s="14" t="s">
        <v>7841</v>
      </c>
      <c r="G1278" s="14" t="s">
        <v>6777</v>
      </c>
      <c r="H1278" s="44" t="s">
        <v>3466</v>
      </c>
      <c r="I1278" s="45">
        <v>0</v>
      </c>
      <c r="J1278" s="14">
        <v>150000000</v>
      </c>
      <c r="K1278" s="14" t="s">
        <v>3458</v>
      </c>
      <c r="L1278" s="46" t="s">
        <v>3483</v>
      </c>
      <c r="M1278" s="14" t="s">
        <v>12072</v>
      </c>
      <c r="N1278" s="14" t="s">
        <v>3833</v>
      </c>
      <c r="O1278" s="14" t="s">
        <v>3489</v>
      </c>
      <c r="P1278" s="14" t="s">
        <v>12071</v>
      </c>
      <c r="Q1278" s="44" t="s">
        <v>8224</v>
      </c>
      <c r="R1278" s="44" t="s">
        <v>8203</v>
      </c>
      <c r="S1278" s="14">
        <v>30</v>
      </c>
      <c r="T1278" s="5">
        <v>11700</v>
      </c>
      <c r="U1278" s="5">
        <f t="shared" ref="U1278:U1341" si="61">S1278*T1278</f>
        <v>351000</v>
      </c>
      <c r="V1278" s="47">
        <f t="shared" ref="V1278:V1341" si="62">U1278*1.12</f>
        <v>393120.00000000006</v>
      </c>
      <c r="W1278" s="48"/>
      <c r="X1278" s="49">
        <v>2017</v>
      </c>
      <c r="Y1278" s="50" t="s">
        <v>4944</v>
      </c>
      <c r="Z1278" s="51">
        <f t="shared" si="60"/>
        <v>975</v>
      </c>
      <c r="AA1278" s="16">
        <f t="shared" si="60"/>
        <v>1092.0000000000002</v>
      </c>
    </row>
    <row r="1279" spans="2:27" ht="20.25" x14ac:dyDescent="0.3">
      <c r="B1279" s="43" t="s">
        <v>1330</v>
      </c>
      <c r="C1279" s="14" t="s">
        <v>4521</v>
      </c>
      <c r="D1279" s="14" t="s">
        <v>4860</v>
      </c>
      <c r="E1279" s="14" t="s">
        <v>4861</v>
      </c>
      <c r="F1279" s="14" t="s">
        <v>7841</v>
      </c>
      <c r="G1279" s="14" t="s">
        <v>6778</v>
      </c>
      <c r="H1279" s="44" t="s">
        <v>3466</v>
      </c>
      <c r="I1279" s="45">
        <v>0</v>
      </c>
      <c r="J1279" s="14">
        <v>150000000</v>
      </c>
      <c r="K1279" s="14" t="s">
        <v>3458</v>
      </c>
      <c r="L1279" s="46" t="s">
        <v>3483</v>
      </c>
      <c r="M1279" s="14" t="s">
        <v>12072</v>
      </c>
      <c r="N1279" s="14" t="s">
        <v>3833</v>
      </c>
      <c r="O1279" s="14" t="s">
        <v>3489</v>
      </c>
      <c r="P1279" s="14" t="s">
        <v>12071</v>
      </c>
      <c r="Q1279" s="44" t="s">
        <v>8224</v>
      </c>
      <c r="R1279" s="44" t="s">
        <v>8203</v>
      </c>
      <c r="S1279" s="14">
        <v>30</v>
      </c>
      <c r="T1279" s="5">
        <v>11040</v>
      </c>
      <c r="U1279" s="5">
        <f t="shared" si="61"/>
        <v>331200</v>
      </c>
      <c r="V1279" s="47">
        <f t="shared" si="62"/>
        <v>370944.00000000006</v>
      </c>
      <c r="W1279" s="48"/>
      <c r="X1279" s="49">
        <v>2017</v>
      </c>
      <c r="Y1279" s="50" t="s">
        <v>4944</v>
      </c>
      <c r="Z1279" s="51">
        <f t="shared" si="60"/>
        <v>920</v>
      </c>
      <c r="AA1279" s="16">
        <f t="shared" si="60"/>
        <v>1030.4000000000001</v>
      </c>
    </row>
    <row r="1280" spans="2:27" ht="20.25" x14ac:dyDescent="0.3">
      <c r="B1280" s="43" t="s">
        <v>1331</v>
      </c>
      <c r="C1280" s="14" t="s">
        <v>4521</v>
      </c>
      <c r="D1280" s="14" t="s">
        <v>4860</v>
      </c>
      <c r="E1280" s="14" t="s">
        <v>4861</v>
      </c>
      <c r="F1280" s="14" t="s">
        <v>7841</v>
      </c>
      <c r="G1280" s="14" t="s">
        <v>6779</v>
      </c>
      <c r="H1280" s="44" t="s">
        <v>3466</v>
      </c>
      <c r="I1280" s="45">
        <v>0</v>
      </c>
      <c r="J1280" s="14">
        <v>150000000</v>
      </c>
      <c r="K1280" s="14" t="s">
        <v>3458</v>
      </c>
      <c r="L1280" s="46" t="s">
        <v>3483</v>
      </c>
      <c r="M1280" s="14" t="s">
        <v>12072</v>
      </c>
      <c r="N1280" s="14" t="s">
        <v>3833</v>
      </c>
      <c r="O1280" s="14" t="s">
        <v>3489</v>
      </c>
      <c r="P1280" s="14" t="s">
        <v>12071</v>
      </c>
      <c r="Q1280" s="44" t="s">
        <v>8224</v>
      </c>
      <c r="R1280" s="44" t="s">
        <v>8203</v>
      </c>
      <c r="S1280" s="14">
        <v>100</v>
      </c>
      <c r="T1280" s="5">
        <v>11700</v>
      </c>
      <c r="U1280" s="5">
        <f t="shared" si="61"/>
        <v>1170000</v>
      </c>
      <c r="V1280" s="47">
        <f t="shared" si="62"/>
        <v>1310400.0000000002</v>
      </c>
      <c r="W1280" s="48"/>
      <c r="X1280" s="49">
        <v>2017</v>
      </c>
      <c r="Y1280" s="50" t="s">
        <v>4944</v>
      </c>
      <c r="Z1280" s="51">
        <f t="shared" si="60"/>
        <v>3250</v>
      </c>
      <c r="AA1280" s="16">
        <f t="shared" si="60"/>
        <v>3640.0000000000005</v>
      </c>
    </row>
    <row r="1281" spans="2:27" ht="20.25" x14ac:dyDescent="0.3">
      <c r="B1281" s="43" t="s">
        <v>1332</v>
      </c>
      <c r="C1281" s="14" t="s">
        <v>4521</v>
      </c>
      <c r="D1281" s="14" t="s">
        <v>4860</v>
      </c>
      <c r="E1281" s="14" t="s">
        <v>4861</v>
      </c>
      <c r="F1281" s="14" t="s">
        <v>7841</v>
      </c>
      <c r="G1281" s="14" t="s">
        <v>6780</v>
      </c>
      <c r="H1281" s="44" t="s">
        <v>3466</v>
      </c>
      <c r="I1281" s="45">
        <v>0</v>
      </c>
      <c r="J1281" s="14">
        <v>150000000</v>
      </c>
      <c r="K1281" s="14" t="s">
        <v>3458</v>
      </c>
      <c r="L1281" s="46" t="s">
        <v>3483</v>
      </c>
      <c r="M1281" s="14" t="s">
        <v>12072</v>
      </c>
      <c r="N1281" s="14" t="s">
        <v>3833</v>
      </c>
      <c r="O1281" s="14" t="s">
        <v>3489</v>
      </c>
      <c r="P1281" s="14" t="s">
        <v>12071</v>
      </c>
      <c r="Q1281" s="44" t="s">
        <v>8224</v>
      </c>
      <c r="R1281" s="44" t="s">
        <v>8203</v>
      </c>
      <c r="S1281" s="14">
        <v>50</v>
      </c>
      <c r="T1281" s="5">
        <v>12510</v>
      </c>
      <c r="U1281" s="5">
        <f t="shared" si="61"/>
        <v>625500</v>
      </c>
      <c r="V1281" s="47">
        <f t="shared" si="62"/>
        <v>700560.00000000012</v>
      </c>
      <c r="W1281" s="48"/>
      <c r="X1281" s="49">
        <v>2017</v>
      </c>
      <c r="Y1281" s="50" t="s">
        <v>4944</v>
      </c>
      <c r="Z1281" s="51">
        <f t="shared" si="60"/>
        <v>1737.5</v>
      </c>
      <c r="AA1281" s="16">
        <f t="shared" si="60"/>
        <v>1946.0000000000002</v>
      </c>
    </row>
    <row r="1282" spans="2:27" ht="20.25" x14ac:dyDescent="0.3">
      <c r="B1282" s="43" t="s">
        <v>1333</v>
      </c>
      <c r="C1282" s="14" t="s">
        <v>4521</v>
      </c>
      <c r="D1282" s="14" t="s">
        <v>4862</v>
      </c>
      <c r="E1282" s="14" t="s">
        <v>4446</v>
      </c>
      <c r="F1282" s="14" t="s">
        <v>7842</v>
      </c>
      <c r="G1282" s="14" t="s">
        <v>6781</v>
      </c>
      <c r="H1282" s="44" t="s">
        <v>3466</v>
      </c>
      <c r="I1282" s="45">
        <v>0</v>
      </c>
      <c r="J1282" s="14">
        <v>150000000</v>
      </c>
      <c r="K1282" s="14" t="s">
        <v>3458</v>
      </c>
      <c r="L1282" s="46" t="s">
        <v>3483</v>
      </c>
      <c r="M1282" s="14" t="s">
        <v>12072</v>
      </c>
      <c r="N1282" s="14" t="s">
        <v>3833</v>
      </c>
      <c r="O1282" s="14" t="s">
        <v>3489</v>
      </c>
      <c r="P1282" s="14" t="s">
        <v>12071</v>
      </c>
      <c r="Q1282" s="44" t="s">
        <v>8224</v>
      </c>
      <c r="R1282" s="44" t="s">
        <v>8203</v>
      </c>
      <c r="S1282" s="14">
        <v>1</v>
      </c>
      <c r="T1282" s="5">
        <v>538856.80457142857</v>
      </c>
      <c r="U1282" s="5">
        <f t="shared" si="61"/>
        <v>538856.80457142857</v>
      </c>
      <c r="V1282" s="47">
        <f t="shared" si="62"/>
        <v>603519.62112000003</v>
      </c>
      <c r="W1282" s="48"/>
      <c r="X1282" s="49">
        <v>2017</v>
      </c>
      <c r="Y1282" s="50" t="s">
        <v>4944</v>
      </c>
      <c r="Z1282" s="51">
        <f t="shared" si="60"/>
        <v>1496.8244571428572</v>
      </c>
      <c r="AA1282" s="16">
        <f t="shared" si="60"/>
        <v>1676.4433920000001</v>
      </c>
    </row>
    <row r="1283" spans="2:27" ht="20.25" x14ac:dyDescent="0.3">
      <c r="B1283" s="43" t="s">
        <v>1334</v>
      </c>
      <c r="C1283" s="14" t="s">
        <v>4521</v>
      </c>
      <c r="D1283" s="14" t="s">
        <v>4863</v>
      </c>
      <c r="E1283" s="14" t="s">
        <v>4864</v>
      </c>
      <c r="F1283" s="14" t="s">
        <v>4835</v>
      </c>
      <c r="G1283" s="14" t="s">
        <v>6782</v>
      </c>
      <c r="H1283" s="44" t="s">
        <v>3466</v>
      </c>
      <c r="I1283" s="45">
        <v>0</v>
      </c>
      <c r="J1283" s="14">
        <v>150000000</v>
      </c>
      <c r="K1283" s="14" t="s">
        <v>3458</v>
      </c>
      <c r="L1283" s="46" t="s">
        <v>3483</v>
      </c>
      <c r="M1283" s="14" t="s">
        <v>12072</v>
      </c>
      <c r="N1283" s="14" t="s">
        <v>3833</v>
      </c>
      <c r="O1283" s="14" t="s">
        <v>3489</v>
      </c>
      <c r="P1283" s="14" t="s">
        <v>12071</v>
      </c>
      <c r="Q1283" s="44" t="s">
        <v>8224</v>
      </c>
      <c r="R1283" s="44" t="s">
        <v>8203</v>
      </c>
      <c r="S1283" s="14">
        <v>5</v>
      </c>
      <c r="T1283" s="5">
        <v>246675.00000000003</v>
      </c>
      <c r="U1283" s="5">
        <f t="shared" si="61"/>
        <v>1233375.0000000002</v>
      </c>
      <c r="V1283" s="47">
        <f t="shared" si="62"/>
        <v>1381380.0000000005</v>
      </c>
      <c r="W1283" s="48"/>
      <c r="X1283" s="49">
        <v>2017</v>
      </c>
      <c r="Y1283" s="50" t="s">
        <v>4944</v>
      </c>
      <c r="Z1283" s="51">
        <f t="shared" si="60"/>
        <v>3426.0416666666674</v>
      </c>
      <c r="AA1283" s="16">
        <f t="shared" si="60"/>
        <v>3837.1666666666679</v>
      </c>
    </row>
    <row r="1284" spans="2:27" ht="20.25" x14ac:dyDescent="0.3">
      <c r="B1284" s="43" t="s">
        <v>1335</v>
      </c>
      <c r="C1284" s="14" t="s">
        <v>4521</v>
      </c>
      <c r="D1284" s="14" t="s">
        <v>4865</v>
      </c>
      <c r="E1284" s="14" t="s">
        <v>4864</v>
      </c>
      <c r="F1284" s="14" t="s">
        <v>7843</v>
      </c>
      <c r="G1284" s="14" t="s">
        <v>6783</v>
      </c>
      <c r="H1284" s="44" t="s">
        <v>3466</v>
      </c>
      <c r="I1284" s="45">
        <v>0</v>
      </c>
      <c r="J1284" s="14">
        <v>150000000</v>
      </c>
      <c r="K1284" s="14" t="s">
        <v>3458</v>
      </c>
      <c r="L1284" s="46" t="s">
        <v>3483</v>
      </c>
      <c r="M1284" s="14" t="s">
        <v>12072</v>
      </c>
      <c r="N1284" s="14" t="s">
        <v>3833</v>
      </c>
      <c r="O1284" s="14" t="s">
        <v>3489</v>
      </c>
      <c r="P1284" s="14" t="s">
        <v>12071</v>
      </c>
      <c r="Q1284" s="44" t="s">
        <v>8224</v>
      </c>
      <c r="R1284" s="44" t="s">
        <v>8203</v>
      </c>
      <c r="S1284" s="14">
        <v>4</v>
      </c>
      <c r="T1284" s="5">
        <v>642848.37120000005</v>
      </c>
      <c r="U1284" s="5">
        <f t="shared" si="61"/>
        <v>2571393.4848000002</v>
      </c>
      <c r="V1284" s="47">
        <f t="shared" si="62"/>
        <v>2879960.7029760005</v>
      </c>
      <c r="W1284" s="48"/>
      <c r="X1284" s="49">
        <v>2017</v>
      </c>
      <c r="Y1284" s="50" t="s">
        <v>4944</v>
      </c>
      <c r="Z1284" s="51">
        <f t="shared" si="60"/>
        <v>7142.759680000001</v>
      </c>
      <c r="AA1284" s="16">
        <f t="shared" si="60"/>
        <v>7999.8908416000013</v>
      </c>
    </row>
    <row r="1285" spans="2:27" ht="20.25" x14ac:dyDescent="0.3">
      <c r="B1285" s="43" t="s">
        <v>1336</v>
      </c>
      <c r="C1285" s="14" t="s">
        <v>4521</v>
      </c>
      <c r="D1285" s="14" t="s">
        <v>5517</v>
      </c>
      <c r="E1285" s="14" t="s">
        <v>4866</v>
      </c>
      <c r="F1285" s="14" t="s">
        <v>7844</v>
      </c>
      <c r="G1285" s="14" t="s">
        <v>6784</v>
      </c>
      <c r="H1285" s="44" t="s">
        <v>3466</v>
      </c>
      <c r="I1285" s="45">
        <v>0</v>
      </c>
      <c r="J1285" s="14">
        <v>150000000</v>
      </c>
      <c r="K1285" s="14" t="s">
        <v>3458</v>
      </c>
      <c r="L1285" s="46" t="s">
        <v>3483</v>
      </c>
      <c r="M1285" s="14" t="s">
        <v>12072</v>
      </c>
      <c r="N1285" s="14" t="s">
        <v>3833</v>
      </c>
      <c r="O1285" s="14" t="s">
        <v>3489</v>
      </c>
      <c r="P1285" s="14" t="s">
        <v>12071</v>
      </c>
      <c r="Q1285" s="44" t="s">
        <v>8224</v>
      </c>
      <c r="R1285" s="44" t="s">
        <v>8203</v>
      </c>
      <c r="S1285" s="14">
        <v>10</v>
      </c>
      <c r="T1285" s="5">
        <v>32081</v>
      </c>
      <c r="U1285" s="5">
        <f t="shared" si="61"/>
        <v>320810</v>
      </c>
      <c r="V1285" s="47">
        <f t="shared" si="62"/>
        <v>359307.2</v>
      </c>
      <c r="W1285" s="48"/>
      <c r="X1285" s="49">
        <v>2017</v>
      </c>
      <c r="Y1285" s="50" t="s">
        <v>4944</v>
      </c>
      <c r="Z1285" s="51">
        <f t="shared" si="60"/>
        <v>891.13888888888891</v>
      </c>
      <c r="AA1285" s="16">
        <f t="shared" si="60"/>
        <v>998.07555555555564</v>
      </c>
    </row>
    <row r="1286" spans="2:27" ht="20.25" x14ac:dyDescent="0.3">
      <c r="B1286" s="43" t="s">
        <v>1337</v>
      </c>
      <c r="C1286" s="14" t="s">
        <v>4521</v>
      </c>
      <c r="D1286" s="14" t="s">
        <v>5517</v>
      </c>
      <c r="E1286" s="14" t="s">
        <v>4866</v>
      </c>
      <c r="F1286" s="14" t="s">
        <v>7844</v>
      </c>
      <c r="G1286" s="14" t="s">
        <v>6785</v>
      </c>
      <c r="H1286" s="44" t="s">
        <v>3466</v>
      </c>
      <c r="I1286" s="45">
        <v>0</v>
      </c>
      <c r="J1286" s="14">
        <v>150000000</v>
      </c>
      <c r="K1286" s="14" t="s">
        <v>3458</v>
      </c>
      <c r="L1286" s="46" t="s">
        <v>3483</v>
      </c>
      <c r="M1286" s="14" t="s">
        <v>12072</v>
      </c>
      <c r="N1286" s="14" t="s">
        <v>3833</v>
      </c>
      <c r="O1286" s="14" t="s">
        <v>3489</v>
      </c>
      <c r="P1286" s="14" t="s">
        <v>12071</v>
      </c>
      <c r="Q1286" s="44" t="s">
        <v>8224</v>
      </c>
      <c r="R1286" s="44" t="s">
        <v>8203</v>
      </c>
      <c r="S1286" s="14">
        <v>10</v>
      </c>
      <c r="T1286" s="5">
        <v>36829</v>
      </c>
      <c r="U1286" s="5">
        <f t="shared" si="61"/>
        <v>368290</v>
      </c>
      <c r="V1286" s="47">
        <f t="shared" si="62"/>
        <v>412484.80000000005</v>
      </c>
      <c r="W1286" s="48"/>
      <c r="X1286" s="49">
        <v>2017</v>
      </c>
      <c r="Y1286" s="50" t="s">
        <v>4944</v>
      </c>
      <c r="Z1286" s="51">
        <f t="shared" si="60"/>
        <v>1023.0277777777778</v>
      </c>
      <c r="AA1286" s="16">
        <f t="shared" si="60"/>
        <v>1145.7911111111111</v>
      </c>
    </row>
    <row r="1287" spans="2:27" ht="20.25" x14ac:dyDescent="0.3">
      <c r="B1287" s="43" t="s">
        <v>1338</v>
      </c>
      <c r="C1287" s="14" t="s">
        <v>4521</v>
      </c>
      <c r="D1287" s="14" t="s">
        <v>7353</v>
      </c>
      <c r="E1287" s="14" t="s">
        <v>4849</v>
      </c>
      <c r="F1287" s="14" t="s">
        <v>4850</v>
      </c>
      <c r="G1287" s="14" t="s">
        <v>6786</v>
      </c>
      <c r="H1287" s="44" t="s">
        <v>3466</v>
      </c>
      <c r="I1287" s="45">
        <v>0</v>
      </c>
      <c r="J1287" s="14">
        <v>150000000</v>
      </c>
      <c r="K1287" s="14" t="s">
        <v>3458</v>
      </c>
      <c r="L1287" s="46" t="s">
        <v>3483</v>
      </c>
      <c r="M1287" s="14" t="s">
        <v>12072</v>
      </c>
      <c r="N1287" s="14" t="s">
        <v>3833</v>
      </c>
      <c r="O1287" s="14" t="s">
        <v>3489</v>
      </c>
      <c r="P1287" s="14" t="s">
        <v>12071</v>
      </c>
      <c r="Q1287" s="44" t="s">
        <v>8224</v>
      </c>
      <c r="R1287" s="44" t="s">
        <v>8203</v>
      </c>
      <c r="S1287" s="14">
        <v>2</v>
      </c>
      <c r="T1287" s="5">
        <v>143634</v>
      </c>
      <c r="U1287" s="5">
        <f t="shared" si="61"/>
        <v>287268</v>
      </c>
      <c r="V1287" s="47">
        <f t="shared" si="62"/>
        <v>321740.16000000003</v>
      </c>
      <c r="W1287" s="48"/>
      <c r="X1287" s="49">
        <v>2017</v>
      </c>
      <c r="Y1287" s="50" t="s">
        <v>4944</v>
      </c>
      <c r="Z1287" s="51">
        <f t="shared" si="60"/>
        <v>797.9666666666667</v>
      </c>
      <c r="AA1287" s="16">
        <f t="shared" si="60"/>
        <v>893.72266666666678</v>
      </c>
    </row>
    <row r="1288" spans="2:27" ht="20.25" x14ac:dyDescent="0.3">
      <c r="B1288" s="43" t="s">
        <v>1339</v>
      </c>
      <c r="C1288" s="14" t="s">
        <v>4521</v>
      </c>
      <c r="D1288" s="14" t="s">
        <v>4867</v>
      </c>
      <c r="E1288" s="14" t="s">
        <v>4868</v>
      </c>
      <c r="F1288" s="14" t="s">
        <v>4869</v>
      </c>
      <c r="G1288" s="14" t="s">
        <v>6787</v>
      </c>
      <c r="H1288" s="44" t="s">
        <v>3466</v>
      </c>
      <c r="I1288" s="45">
        <v>0</v>
      </c>
      <c r="J1288" s="14">
        <v>150000000</v>
      </c>
      <c r="K1288" s="14" t="s">
        <v>3458</v>
      </c>
      <c r="L1288" s="46" t="s">
        <v>3483</v>
      </c>
      <c r="M1288" s="14" t="s">
        <v>12072</v>
      </c>
      <c r="N1288" s="14" t="s">
        <v>3833</v>
      </c>
      <c r="O1288" s="14" t="s">
        <v>3489</v>
      </c>
      <c r="P1288" s="14" t="s">
        <v>12071</v>
      </c>
      <c r="Q1288" s="44" t="s">
        <v>8224</v>
      </c>
      <c r="R1288" s="44" t="s">
        <v>8203</v>
      </c>
      <c r="S1288" s="14">
        <v>1</v>
      </c>
      <c r="T1288" s="5">
        <v>3929439.3600000008</v>
      </c>
      <c r="U1288" s="5">
        <f t="shared" si="61"/>
        <v>3929439.3600000008</v>
      </c>
      <c r="V1288" s="47">
        <f t="shared" si="62"/>
        <v>4400972.0832000012</v>
      </c>
      <c r="W1288" s="48"/>
      <c r="X1288" s="49">
        <v>2017</v>
      </c>
      <c r="Y1288" s="50" t="s">
        <v>4944</v>
      </c>
      <c r="Z1288" s="51">
        <f t="shared" si="60"/>
        <v>10915.109333333336</v>
      </c>
      <c r="AA1288" s="16">
        <f t="shared" si="60"/>
        <v>12224.922453333336</v>
      </c>
    </row>
    <row r="1289" spans="2:27" ht="20.25" x14ac:dyDescent="0.3">
      <c r="B1289" s="43" t="s">
        <v>1340</v>
      </c>
      <c r="C1289" s="14" t="s">
        <v>4521</v>
      </c>
      <c r="D1289" s="14" t="s">
        <v>4867</v>
      </c>
      <c r="E1289" s="14" t="s">
        <v>4868</v>
      </c>
      <c r="F1289" s="14" t="s">
        <v>4869</v>
      </c>
      <c r="G1289" s="14" t="s">
        <v>6788</v>
      </c>
      <c r="H1289" s="44" t="s">
        <v>3466</v>
      </c>
      <c r="I1289" s="45">
        <v>0</v>
      </c>
      <c r="J1289" s="14">
        <v>150000000</v>
      </c>
      <c r="K1289" s="14" t="s">
        <v>3458</v>
      </c>
      <c r="L1289" s="46" t="s">
        <v>3483</v>
      </c>
      <c r="M1289" s="14" t="s">
        <v>12072</v>
      </c>
      <c r="N1289" s="14" t="s">
        <v>3833</v>
      </c>
      <c r="O1289" s="14" t="s">
        <v>3489</v>
      </c>
      <c r="P1289" s="14" t="s">
        <v>12071</v>
      </c>
      <c r="Q1289" s="44" t="s">
        <v>8224</v>
      </c>
      <c r="R1289" s="44" t="s">
        <v>8203</v>
      </c>
      <c r="S1289" s="14">
        <v>1</v>
      </c>
      <c r="T1289" s="5">
        <v>2630664.9600000004</v>
      </c>
      <c r="U1289" s="5">
        <f t="shared" si="61"/>
        <v>2630664.9600000004</v>
      </c>
      <c r="V1289" s="47">
        <f t="shared" si="62"/>
        <v>2946344.7552000009</v>
      </c>
      <c r="W1289" s="48"/>
      <c r="X1289" s="49">
        <v>2017</v>
      </c>
      <c r="Y1289" s="50" t="s">
        <v>4944</v>
      </c>
      <c r="Z1289" s="51">
        <f t="shared" si="60"/>
        <v>7307.4026666666678</v>
      </c>
      <c r="AA1289" s="16">
        <f t="shared" si="60"/>
        <v>8184.2909866666696</v>
      </c>
    </row>
    <row r="1290" spans="2:27" ht="20.25" x14ac:dyDescent="0.3">
      <c r="B1290" s="43" t="s">
        <v>1341</v>
      </c>
      <c r="C1290" s="14" t="s">
        <v>4521</v>
      </c>
      <c r="D1290" s="14" t="s">
        <v>4870</v>
      </c>
      <c r="E1290" s="14" t="s">
        <v>7845</v>
      </c>
      <c r="F1290" s="14" t="s">
        <v>4871</v>
      </c>
      <c r="G1290" s="14" t="s">
        <v>6789</v>
      </c>
      <c r="H1290" s="44" t="s">
        <v>3466</v>
      </c>
      <c r="I1290" s="45">
        <v>0</v>
      </c>
      <c r="J1290" s="14">
        <v>150000000</v>
      </c>
      <c r="K1290" s="14" t="s">
        <v>3458</v>
      </c>
      <c r="L1290" s="46" t="s">
        <v>3483</v>
      </c>
      <c r="M1290" s="14" t="s">
        <v>12072</v>
      </c>
      <c r="N1290" s="14" t="s">
        <v>3833</v>
      </c>
      <c r="O1290" s="14" t="s">
        <v>3489</v>
      </c>
      <c r="P1290" s="14" t="s">
        <v>12071</v>
      </c>
      <c r="Q1290" s="44" t="s">
        <v>5421</v>
      </c>
      <c r="R1290" s="44" t="s">
        <v>8218</v>
      </c>
      <c r="S1290" s="14">
        <v>1</v>
      </c>
      <c r="T1290" s="5">
        <v>988200</v>
      </c>
      <c r="U1290" s="5">
        <f t="shared" si="61"/>
        <v>988200</v>
      </c>
      <c r="V1290" s="47">
        <f t="shared" si="62"/>
        <v>1106784</v>
      </c>
      <c r="W1290" s="48"/>
      <c r="X1290" s="49">
        <v>2017</v>
      </c>
      <c r="Y1290" s="50" t="s">
        <v>4944</v>
      </c>
      <c r="Z1290" s="51">
        <f t="shared" si="60"/>
        <v>2745</v>
      </c>
      <c r="AA1290" s="16">
        <f t="shared" si="60"/>
        <v>3074.4</v>
      </c>
    </row>
    <row r="1291" spans="2:27" ht="20.25" x14ac:dyDescent="0.3">
      <c r="B1291" s="43" t="s">
        <v>1342</v>
      </c>
      <c r="C1291" s="14" t="s">
        <v>4521</v>
      </c>
      <c r="D1291" s="14" t="s">
        <v>4872</v>
      </c>
      <c r="E1291" s="14" t="s">
        <v>7846</v>
      </c>
      <c r="F1291" s="14" t="s">
        <v>4873</v>
      </c>
      <c r="G1291" s="14" t="s">
        <v>6790</v>
      </c>
      <c r="H1291" s="44" t="s">
        <v>3466</v>
      </c>
      <c r="I1291" s="45">
        <v>0</v>
      </c>
      <c r="J1291" s="14">
        <v>150000000</v>
      </c>
      <c r="K1291" s="14" t="s">
        <v>3458</v>
      </c>
      <c r="L1291" s="46" t="s">
        <v>3483</v>
      </c>
      <c r="M1291" s="14" t="s">
        <v>12072</v>
      </c>
      <c r="N1291" s="14" t="s">
        <v>3833</v>
      </c>
      <c r="O1291" s="14" t="s">
        <v>3489</v>
      </c>
      <c r="P1291" s="14" t="s">
        <v>12071</v>
      </c>
      <c r="Q1291" s="44" t="s">
        <v>5421</v>
      </c>
      <c r="R1291" s="44" t="s">
        <v>8218</v>
      </c>
      <c r="S1291" s="14">
        <v>16</v>
      </c>
      <c r="T1291" s="5">
        <v>288150</v>
      </c>
      <c r="U1291" s="5">
        <f t="shared" si="61"/>
        <v>4610400</v>
      </c>
      <c r="V1291" s="47">
        <f t="shared" si="62"/>
        <v>5163648.0000000009</v>
      </c>
      <c r="W1291" s="48"/>
      <c r="X1291" s="49">
        <v>2017</v>
      </c>
      <c r="Y1291" s="50" t="s">
        <v>4944</v>
      </c>
      <c r="Z1291" s="51">
        <f t="shared" si="60"/>
        <v>12806.666666666666</v>
      </c>
      <c r="AA1291" s="16">
        <f t="shared" si="60"/>
        <v>14343.466666666669</v>
      </c>
    </row>
    <row r="1292" spans="2:27" ht="20.25" x14ac:dyDescent="0.3">
      <c r="B1292" s="43" t="s">
        <v>1343</v>
      </c>
      <c r="C1292" s="14" t="s">
        <v>4521</v>
      </c>
      <c r="D1292" s="14" t="s">
        <v>4874</v>
      </c>
      <c r="E1292" s="14" t="s">
        <v>4446</v>
      </c>
      <c r="F1292" s="14" t="s">
        <v>4742</v>
      </c>
      <c r="G1292" s="14" t="s">
        <v>6791</v>
      </c>
      <c r="H1292" s="44" t="s">
        <v>3466</v>
      </c>
      <c r="I1292" s="45">
        <v>0</v>
      </c>
      <c r="J1292" s="14">
        <v>150000000</v>
      </c>
      <c r="K1292" s="14" t="s">
        <v>3458</v>
      </c>
      <c r="L1292" s="46" t="s">
        <v>3483</v>
      </c>
      <c r="M1292" s="14" t="s">
        <v>12072</v>
      </c>
      <c r="N1292" s="14" t="s">
        <v>3833</v>
      </c>
      <c r="O1292" s="14" t="s">
        <v>3489</v>
      </c>
      <c r="P1292" s="14" t="s">
        <v>12071</v>
      </c>
      <c r="Q1292" s="44" t="s">
        <v>8224</v>
      </c>
      <c r="R1292" s="44" t="s">
        <v>8203</v>
      </c>
      <c r="S1292" s="14">
        <v>2</v>
      </c>
      <c r="T1292" s="5">
        <v>68480</v>
      </c>
      <c r="U1292" s="5">
        <f t="shared" si="61"/>
        <v>136960</v>
      </c>
      <c r="V1292" s="47">
        <f t="shared" si="62"/>
        <v>153395.20000000001</v>
      </c>
      <c r="W1292" s="48"/>
      <c r="X1292" s="49">
        <v>2017</v>
      </c>
      <c r="Y1292" s="50" t="s">
        <v>4944</v>
      </c>
      <c r="Z1292" s="51">
        <f t="shared" si="60"/>
        <v>380.44444444444446</v>
      </c>
      <c r="AA1292" s="16">
        <f t="shared" si="60"/>
        <v>426.09777777777782</v>
      </c>
    </row>
    <row r="1293" spans="2:27" ht="20.25" x14ac:dyDescent="0.3">
      <c r="B1293" s="43" t="s">
        <v>1344</v>
      </c>
      <c r="C1293" s="14" t="s">
        <v>4521</v>
      </c>
      <c r="D1293" s="14" t="s">
        <v>4875</v>
      </c>
      <c r="E1293" s="14" t="s">
        <v>4876</v>
      </c>
      <c r="F1293" s="14" t="s">
        <v>4877</v>
      </c>
      <c r="G1293" s="14" t="s">
        <v>6792</v>
      </c>
      <c r="H1293" s="44" t="s">
        <v>3466</v>
      </c>
      <c r="I1293" s="45">
        <v>0</v>
      </c>
      <c r="J1293" s="14">
        <v>150000000</v>
      </c>
      <c r="K1293" s="14" t="s">
        <v>3458</v>
      </c>
      <c r="L1293" s="46" t="s">
        <v>3483</v>
      </c>
      <c r="M1293" s="14" t="s">
        <v>12072</v>
      </c>
      <c r="N1293" s="14" t="s">
        <v>3833</v>
      </c>
      <c r="O1293" s="14" t="s">
        <v>3489</v>
      </c>
      <c r="P1293" s="14" t="s">
        <v>12071</v>
      </c>
      <c r="Q1293" s="44" t="s">
        <v>8224</v>
      </c>
      <c r="R1293" s="44" t="s">
        <v>8203</v>
      </c>
      <c r="S1293" s="14">
        <v>1</v>
      </c>
      <c r="T1293" s="5">
        <v>1099712</v>
      </c>
      <c r="U1293" s="5">
        <f t="shared" si="61"/>
        <v>1099712</v>
      </c>
      <c r="V1293" s="47">
        <f t="shared" si="62"/>
        <v>1231677.4400000002</v>
      </c>
      <c r="W1293" s="48"/>
      <c r="X1293" s="49">
        <v>2017</v>
      </c>
      <c r="Y1293" s="50" t="s">
        <v>4944</v>
      </c>
      <c r="Z1293" s="51">
        <f t="shared" si="60"/>
        <v>3054.7555555555555</v>
      </c>
      <c r="AA1293" s="16">
        <f t="shared" si="60"/>
        <v>3421.3262222222229</v>
      </c>
    </row>
    <row r="1294" spans="2:27" ht="20.25" x14ac:dyDescent="0.3">
      <c r="B1294" s="43" t="s">
        <v>1345</v>
      </c>
      <c r="C1294" s="14" t="s">
        <v>4521</v>
      </c>
      <c r="D1294" s="14" t="s">
        <v>4878</v>
      </c>
      <c r="E1294" s="14" t="s">
        <v>4411</v>
      </c>
      <c r="F1294" s="14" t="s">
        <v>4742</v>
      </c>
      <c r="G1294" s="14" t="s">
        <v>6793</v>
      </c>
      <c r="H1294" s="44" t="s">
        <v>3466</v>
      </c>
      <c r="I1294" s="45">
        <v>0</v>
      </c>
      <c r="J1294" s="14">
        <v>150000000</v>
      </c>
      <c r="K1294" s="14" t="s">
        <v>3458</v>
      </c>
      <c r="L1294" s="46" t="s">
        <v>3483</v>
      </c>
      <c r="M1294" s="14" t="s">
        <v>12072</v>
      </c>
      <c r="N1294" s="14" t="s">
        <v>3833</v>
      </c>
      <c r="O1294" s="14" t="s">
        <v>3489</v>
      </c>
      <c r="P1294" s="14" t="s">
        <v>12071</v>
      </c>
      <c r="Q1294" s="44" t="s">
        <v>8224</v>
      </c>
      <c r="R1294" s="44" t="s">
        <v>8203</v>
      </c>
      <c r="S1294" s="14">
        <v>1</v>
      </c>
      <c r="T1294" s="5">
        <v>90308</v>
      </c>
      <c r="U1294" s="5">
        <f t="shared" si="61"/>
        <v>90308</v>
      </c>
      <c r="V1294" s="47">
        <f t="shared" si="62"/>
        <v>101144.96000000001</v>
      </c>
      <c r="W1294" s="48"/>
      <c r="X1294" s="49">
        <v>2017</v>
      </c>
      <c r="Y1294" s="50" t="s">
        <v>4944</v>
      </c>
      <c r="Z1294" s="51">
        <f t="shared" si="60"/>
        <v>250.85555555555555</v>
      </c>
      <c r="AA1294" s="16">
        <f t="shared" si="60"/>
        <v>280.95822222222222</v>
      </c>
    </row>
    <row r="1295" spans="2:27" ht="20.25" x14ac:dyDescent="0.3">
      <c r="B1295" s="43" t="s">
        <v>1346</v>
      </c>
      <c r="C1295" s="14" t="s">
        <v>4521</v>
      </c>
      <c r="D1295" s="14" t="s">
        <v>4879</v>
      </c>
      <c r="E1295" s="14" t="s">
        <v>7847</v>
      </c>
      <c r="F1295" s="14" t="s">
        <v>4889</v>
      </c>
      <c r="G1295" s="14" t="s">
        <v>6794</v>
      </c>
      <c r="H1295" s="44" t="s">
        <v>3466</v>
      </c>
      <c r="I1295" s="45">
        <v>0</v>
      </c>
      <c r="J1295" s="14">
        <v>150000000</v>
      </c>
      <c r="K1295" s="14" t="s">
        <v>3458</v>
      </c>
      <c r="L1295" s="46" t="s">
        <v>3483</v>
      </c>
      <c r="M1295" s="14" t="s">
        <v>12072</v>
      </c>
      <c r="N1295" s="14" t="s">
        <v>3833</v>
      </c>
      <c r="O1295" s="14" t="s">
        <v>3489</v>
      </c>
      <c r="P1295" s="14" t="s">
        <v>12071</v>
      </c>
      <c r="Q1295" s="44" t="s">
        <v>8224</v>
      </c>
      <c r="R1295" s="44" t="s">
        <v>8203</v>
      </c>
      <c r="S1295" s="14">
        <v>1</v>
      </c>
      <c r="T1295" s="5">
        <v>308588</v>
      </c>
      <c r="U1295" s="5">
        <f t="shared" si="61"/>
        <v>308588</v>
      </c>
      <c r="V1295" s="47">
        <f t="shared" si="62"/>
        <v>345618.56000000006</v>
      </c>
      <c r="W1295" s="48"/>
      <c r="X1295" s="49">
        <v>2017</v>
      </c>
      <c r="Y1295" s="50" t="s">
        <v>4944</v>
      </c>
      <c r="Z1295" s="51">
        <f t="shared" si="60"/>
        <v>857.18888888888887</v>
      </c>
      <c r="AA1295" s="16">
        <f t="shared" si="60"/>
        <v>960.05155555555575</v>
      </c>
    </row>
    <row r="1296" spans="2:27" ht="20.25" x14ac:dyDescent="0.3">
      <c r="B1296" s="43" t="s">
        <v>1347</v>
      </c>
      <c r="C1296" s="14" t="s">
        <v>4521</v>
      </c>
      <c r="D1296" s="14" t="s">
        <v>4880</v>
      </c>
      <c r="E1296" s="14" t="s">
        <v>4299</v>
      </c>
      <c r="F1296" s="14" t="s">
        <v>4881</v>
      </c>
      <c r="G1296" s="14" t="s">
        <v>6795</v>
      </c>
      <c r="H1296" s="44" t="s">
        <v>3466</v>
      </c>
      <c r="I1296" s="45">
        <v>0</v>
      </c>
      <c r="J1296" s="14">
        <v>150000000</v>
      </c>
      <c r="K1296" s="14" t="s">
        <v>3458</v>
      </c>
      <c r="L1296" s="46" t="s">
        <v>3483</v>
      </c>
      <c r="M1296" s="14" t="s">
        <v>12072</v>
      </c>
      <c r="N1296" s="14" t="s">
        <v>3833</v>
      </c>
      <c r="O1296" s="14" t="s">
        <v>3489</v>
      </c>
      <c r="P1296" s="14" t="s">
        <v>12071</v>
      </c>
      <c r="Q1296" s="44" t="s">
        <v>8224</v>
      </c>
      <c r="R1296" s="44" t="s">
        <v>8203</v>
      </c>
      <c r="S1296" s="14">
        <v>2</v>
      </c>
      <c r="T1296" s="5">
        <v>25252</v>
      </c>
      <c r="U1296" s="5">
        <f t="shared" si="61"/>
        <v>50504</v>
      </c>
      <c r="V1296" s="47">
        <f t="shared" si="62"/>
        <v>56564.480000000003</v>
      </c>
      <c r="W1296" s="48"/>
      <c r="X1296" s="49">
        <v>2017</v>
      </c>
      <c r="Y1296" s="50" t="s">
        <v>4944</v>
      </c>
      <c r="Z1296" s="51">
        <f t="shared" si="60"/>
        <v>140.28888888888889</v>
      </c>
      <c r="AA1296" s="16">
        <f t="shared" si="60"/>
        <v>157.12355555555555</v>
      </c>
    </row>
    <row r="1297" spans="2:27" ht="20.25" x14ac:dyDescent="0.3">
      <c r="B1297" s="43" t="s">
        <v>1348</v>
      </c>
      <c r="C1297" s="14" t="s">
        <v>4521</v>
      </c>
      <c r="D1297" s="14" t="s">
        <v>4882</v>
      </c>
      <c r="E1297" s="14" t="s">
        <v>4406</v>
      </c>
      <c r="F1297" s="14" t="s">
        <v>4742</v>
      </c>
      <c r="G1297" s="14" t="s">
        <v>6796</v>
      </c>
      <c r="H1297" s="44" t="s">
        <v>3466</v>
      </c>
      <c r="I1297" s="45">
        <v>0</v>
      </c>
      <c r="J1297" s="14">
        <v>150000000</v>
      </c>
      <c r="K1297" s="14" t="s">
        <v>3458</v>
      </c>
      <c r="L1297" s="46" t="s">
        <v>3483</v>
      </c>
      <c r="M1297" s="14" t="s">
        <v>12072</v>
      </c>
      <c r="N1297" s="14" t="s">
        <v>3833</v>
      </c>
      <c r="O1297" s="14" t="s">
        <v>3489</v>
      </c>
      <c r="P1297" s="14" t="s">
        <v>12071</v>
      </c>
      <c r="Q1297" s="44" t="s">
        <v>8224</v>
      </c>
      <c r="R1297" s="44" t="s">
        <v>8203</v>
      </c>
      <c r="S1297" s="14">
        <v>1</v>
      </c>
      <c r="T1297" s="5">
        <v>229408</v>
      </c>
      <c r="U1297" s="5">
        <f t="shared" si="61"/>
        <v>229408</v>
      </c>
      <c r="V1297" s="47">
        <f t="shared" si="62"/>
        <v>256936.96000000002</v>
      </c>
      <c r="W1297" s="48"/>
      <c r="X1297" s="49">
        <v>2017</v>
      </c>
      <c r="Y1297" s="50" t="s">
        <v>4944</v>
      </c>
      <c r="Z1297" s="51">
        <f t="shared" si="60"/>
        <v>637.24444444444441</v>
      </c>
      <c r="AA1297" s="16">
        <f t="shared" si="60"/>
        <v>713.71377777777786</v>
      </c>
    </row>
    <row r="1298" spans="2:27" ht="20.25" x14ac:dyDescent="0.3">
      <c r="B1298" s="43" t="s">
        <v>1349</v>
      </c>
      <c r="C1298" s="14" t="s">
        <v>4521</v>
      </c>
      <c r="D1298" s="14" t="s">
        <v>4883</v>
      </c>
      <c r="E1298" s="14" t="s">
        <v>7845</v>
      </c>
      <c r="F1298" s="14" t="s">
        <v>7848</v>
      </c>
      <c r="G1298" s="14" t="s">
        <v>6797</v>
      </c>
      <c r="H1298" s="44" t="s">
        <v>3466</v>
      </c>
      <c r="I1298" s="45">
        <v>0</v>
      </c>
      <c r="J1298" s="14">
        <v>150000000</v>
      </c>
      <c r="K1298" s="14" t="s">
        <v>3458</v>
      </c>
      <c r="L1298" s="46" t="s">
        <v>3483</v>
      </c>
      <c r="M1298" s="14" t="s">
        <v>12072</v>
      </c>
      <c r="N1298" s="14" t="s">
        <v>3833</v>
      </c>
      <c r="O1298" s="14" t="s">
        <v>3489</v>
      </c>
      <c r="P1298" s="14" t="s">
        <v>12071</v>
      </c>
      <c r="Q1298" s="44" t="s">
        <v>5421</v>
      </c>
      <c r="R1298" s="44" t="s">
        <v>8218</v>
      </c>
      <c r="S1298" s="14">
        <v>2</v>
      </c>
      <c r="T1298" s="5">
        <v>709320</v>
      </c>
      <c r="U1298" s="5">
        <f t="shared" si="61"/>
        <v>1418640</v>
      </c>
      <c r="V1298" s="47">
        <f t="shared" si="62"/>
        <v>1588876.8</v>
      </c>
      <c r="W1298" s="48"/>
      <c r="X1298" s="49">
        <v>2017</v>
      </c>
      <c r="Y1298" s="50" t="s">
        <v>4944</v>
      </c>
      <c r="Z1298" s="51">
        <f t="shared" si="60"/>
        <v>3940.6666666666665</v>
      </c>
      <c r="AA1298" s="16">
        <f t="shared" si="60"/>
        <v>4413.5466666666671</v>
      </c>
    </row>
    <row r="1299" spans="2:27" ht="20.25" x14ac:dyDescent="0.3">
      <c r="B1299" s="43" t="s">
        <v>1350</v>
      </c>
      <c r="C1299" s="14" t="s">
        <v>4521</v>
      </c>
      <c r="D1299" s="14" t="s">
        <v>4884</v>
      </c>
      <c r="E1299" s="14" t="s">
        <v>7845</v>
      </c>
      <c r="F1299" s="14" t="s">
        <v>7849</v>
      </c>
      <c r="G1299" s="14" t="s">
        <v>6798</v>
      </c>
      <c r="H1299" s="44" t="s">
        <v>3466</v>
      </c>
      <c r="I1299" s="45">
        <v>0</v>
      </c>
      <c r="J1299" s="14">
        <v>150000000</v>
      </c>
      <c r="K1299" s="14" t="s">
        <v>3458</v>
      </c>
      <c r="L1299" s="46" t="s">
        <v>3483</v>
      </c>
      <c r="M1299" s="14" t="s">
        <v>12072</v>
      </c>
      <c r="N1299" s="14" t="s">
        <v>3833</v>
      </c>
      <c r="O1299" s="14" t="s">
        <v>3489</v>
      </c>
      <c r="P1299" s="14" t="s">
        <v>12071</v>
      </c>
      <c r="Q1299" s="44" t="s">
        <v>5421</v>
      </c>
      <c r="R1299" s="44" t="s">
        <v>8218</v>
      </c>
      <c r="S1299" s="14">
        <v>2</v>
      </c>
      <c r="T1299" s="5">
        <v>788200</v>
      </c>
      <c r="U1299" s="5">
        <f t="shared" si="61"/>
        <v>1576400</v>
      </c>
      <c r="V1299" s="47">
        <f t="shared" si="62"/>
        <v>1765568.0000000002</v>
      </c>
      <c r="W1299" s="48"/>
      <c r="X1299" s="49">
        <v>2017</v>
      </c>
      <c r="Y1299" s="50" t="s">
        <v>4944</v>
      </c>
      <c r="Z1299" s="51">
        <f t="shared" si="60"/>
        <v>4378.8888888888887</v>
      </c>
      <c r="AA1299" s="16">
        <f t="shared" si="60"/>
        <v>4904.3555555555558</v>
      </c>
    </row>
    <row r="1300" spans="2:27" ht="20.25" x14ac:dyDescent="0.3">
      <c r="B1300" s="43" t="s">
        <v>1351</v>
      </c>
      <c r="C1300" s="14" t="s">
        <v>4521</v>
      </c>
      <c r="D1300" s="14" t="s">
        <v>4885</v>
      </c>
      <c r="E1300" s="14" t="s">
        <v>7845</v>
      </c>
      <c r="F1300" s="14" t="s">
        <v>7850</v>
      </c>
      <c r="G1300" s="14" t="s">
        <v>6799</v>
      </c>
      <c r="H1300" s="44" t="s">
        <v>3466</v>
      </c>
      <c r="I1300" s="45">
        <v>0</v>
      </c>
      <c r="J1300" s="14">
        <v>150000000</v>
      </c>
      <c r="K1300" s="14" t="s">
        <v>3458</v>
      </c>
      <c r="L1300" s="46" t="s">
        <v>3483</v>
      </c>
      <c r="M1300" s="14" t="s">
        <v>12072</v>
      </c>
      <c r="N1300" s="14" t="s">
        <v>3833</v>
      </c>
      <c r="O1300" s="14" t="s">
        <v>3489</v>
      </c>
      <c r="P1300" s="14" t="s">
        <v>12071</v>
      </c>
      <c r="Q1300" s="44" t="s">
        <v>5421</v>
      </c>
      <c r="R1300" s="44" t="s">
        <v>8218</v>
      </c>
      <c r="S1300" s="14">
        <v>1</v>
      </c>
      <c r="T1300" s="5">
        <v>552368.06256989401</v>
      </c>
      <c r="U1300" s="5">
        <f t="shared" si="61"/>
        <v>552368.06256989401</v>
      </c>
      <c r="V1300" s="47">
        <f t="shared" si="62"/>
        <v>618652.23007828137</v>
      </c>
      <c r="W1300" s="48"/>
      <c r="X1300" s="49">
        <v>2017</v>
      </c>
      <c r="Y1300" s="50" t="s">
        <v>4944</v>
      </c>
      <c r="Z1300" s="51">
        <f t="shared" si="60"/>
        <v>1534.3557293608167</v>
      </c>
      <c r="AA1300" s="16">
        <f t="shared" si="60"/>
        <v>1718.4784168841149</v>
      </c>
    </row>
    <row r="1301" spans="2:27" ht="20.25" x14ac:dyDescent="0.3">
      <c r="B1301" s="43" t="s">
        <v>1352</v>
      </c>
      <c r="C1301" s="14" t="s">
        <v>4521</v>
      </c>
      <c r="D1301" s="14" t="s">
        <v>4886</v>
      </c>
      <c r="E1301" s="14" t="s">
        <v>7845</v>
      </c>
      <c r="F1301" s="14" t="s">
        <v>7851</v>
      </c>
      <c r="G1301" s="14" t="s">
        <v>6800</v>
      </c>
      <c r="H1301" s="44" t="s">
        <v>3466</v>
      </c>
      <c r="I1301" s="45">
        <v>0</v>
      </c>
      <c r="J1301" s="14">
        <v>150000000</v>
      </c>
      <c r="K1301" s="14" t="s">
        <v>3458</v>
      </c>
      <c r="L1301" s="46" t="s">
        <v>3483</v>
      </c>
      <c r="M1301" s="14" t="s">
        <v>12072</v>
      </c>
      <c r="N1301" s="14" t="s">
        <v>3833</v>
      </c>
      <c r="O1301" s="14" t="s">
        <v>3489</v>
      </c>
      <c r="P1301" s="14" t="s">
        <v>12071</v>
      </c>
      <c r="Q1301" s="44" t="s">
        <v>5421</v>
      </c>
      <c r="R1301" s="44" t="s">
        <v>8218</v>
      </c>
      <c r="S1301" s="14">
        <v>1</v>
      </c>
      <c r="T1301" s="5">
        <v>588200</v>
      </c>
      <c r="U1301" s="5">
        <f t="shared" si="61"/>
        <v>588200</v>
      </c>
      <c r="V1301" s="47">
        <f t="shared" si="62"/>
        <v>658784.00000000012</v>
      </c>
      <c r="W1301" s="48"/>
      <c r="X1301" s="49">
        <v>2017</v>
      </c>
      <c r="Y1301" s="50" t="s">
        <v>4944</v>
      </c>
      <c r="Z1301" s="51">
        <f t="shared" si="60"/>
        <v>1633.8888888888889</v>
      </c>
      <c r="AA1301" s="16">
        <f t="shared" si="60"/>
        <v>1829.955555555556</v>
      </c>
    </row>
    <row r="1302" spans="2:27" ht="20.25" x14ac:dyDescent="0.3">
      <c r="B1302" s="43" t="s">
        <v>1353</v>
      </c>
      <c r="C1302" s="14" t="s">
        <v>4521</v>
      </c>
      <c r="D1302" s="14" t="s">
        <v>4882</v>
      </c>
      <c r="E1302" s="14" t="s">
        <v>4406</v>
      </c>
      <c r="F1302" s="14" t="s">
        <v>4742</v>
      </c>
      <c r="G1302" s="14" t="s">
        <v>6801</v>
      </c>
      <c r="H1302" s="44" t="s">
        <v>3466</v>
      </c>
      <c r="I1302" s="45">
        <v>0</v>
      </c>
      <c r="J1302" s="14">
        <v>150000000</v>
      </c>
      <c r="K1302" s="14" t="s">
        <v>3458</v>
      </c>
      <c r="L1302" s="46" t="s">
        <v>3483</v>
      </c>
      <c r="M1302" s="14" t="s">
        <v>12072</v>
      </c>
      <c r="N1302" s="14" t="s">
        <v>3833</v>
      </c>
      <c r="O1302" s="14" t="s">
        <v>3489</v>
      </c>
      <c r="P1302" s="14" t="s">
        <v>12071</v>
      </c>
      <c r="Q1302" s="44" t="s">
        <v>8224</v>
      </c>
      <c r="R1302" s="44" t="s">
        <v>8203</v>
      </c>
      <c r="S1302" s="14">
        <v>1</v>
      </c>
      <c r="T1302" s="5">
        <v>4000</v>
      </c>
      <c r="U1302" s="5">
        <f t="shared" si="61"/>
        <v>4000</v>
      </c>
      <c r="V1302" s="47">
        <f t="shared" si="62"/>
        <v>4480</v>
      </c>
      <c r="W1302" s="48"/>
      <c r="X1302" s="49">
        <v>2017</v>
      </c>
      <c r="Y1302" s="50" t="s">
        <v>4944</v>
      </c>
      <c r="Z1302" s="51">
        <f t="shared" si="60"/>
        <v>11.111111111111111</v>
      </c>
      <c r="AA1302" s="16">
        <f t="shared" si="60"/>
        <v>12.444444444444445</v>
      </c>
    </row>
    <row r="1303" spans="2:27" ht="20.25" x14ac:dyDescent="0.3">
      <c r="B1303" s="43" t="s">
        <v>1354</v>
      </c>
      <c r="C1303" s="14" t="s">
        <v>4521</v>
      </c>
      <c r="D1303" s="14" t="s">
        <v>4882</v>
      </c>
      <c r="E1303" s="14" t="s">
        <v>4406</v>
      </c>
      <c r="F1303" s="14" t="s">
        <v>4742</v>
      </c>
      <c r="G1303" s="14" t="s">
        <v>6802</v>
      </c>
      <c r="H1303" s="44" t="s">
        <v>3466</v>
      </c>
      <c r="I1303" s="45">
        <v>0</v>
      </c>
      <c r="J1303" s="14">
        <v>150000000</v>
      </c>
      <c r="K1303" s="14" t="s">
        <v>3458</v>
      </c>
      <c r="L1303" s="46" t="s">
        <v>3483</v>
      </c>
      <c r="M1303" s="14" t="s">
        <v>12072</v>
      </c>
      <c r="N1303" s="14" t="s">
        <v>3833</v>
      </c>
      <c r="O1303" s="14" t="s">
        <v>3489</v>
      </c>
      <c r="P1303" s="14" t="s">
        <v>12071</v>
      </c>
      <c r="Q1303" s="44" t="s">
        <v>8224</v>
      </c>
      <c r="R1303" s="44" t="s">
        <v>8203</v>
      </c>
      <c r="S1303" s="14">
        <v>1</v>
      </c>
      <c r="T1303" s="5">
        <v>56175</v>
      </c>
      <c r="U1303" s="5">
        <f t="shared" si="61"/>
        <v>56175</v>
      </c>
      <c r="V1303" s="47">
        <f t="shared" si="62"/>
        <v>62916.000000000007</v>
      </c>
      <c r="W1303" s="48"/>
      <c r="X1303" s="49">
        <v>2017</v>
      </c>
      <c r="Y1303" s="50" t="s">
        <v>4944</v>
      </c>
      <c r="Z1303" s="51">
        <f t="shared" si="60"/>
        <v>156.04166666666666</v>
      </c>
      <c r="AA1303" s="16">
        <f t="shared" si="60"/>
        <v>174.76666666666668</v>
      </c>
    </row>
    <row r="1304" spans="2:27" ht="20.25" x14ac:dyDescent="0.3">
      <c r="B1304" s="43" t="s">
        <v>1355</v>
      </c>
      <c r="C1304" s="14" t="s">
        <v>4521</v>
      </c>
      <c r="D1304" s="14" t="s">
        <v>4882</v>
      </c>
      <c r="E1304" s="14" t="s">
        <v>4406</v>
      </c>
      <c r="F1304" s="14" t="s">
        <v>4742</v>
      </c>
      <c r="G1304" s="14" t="s">
        <v>6803</v>
      </c>
      <c r="H1304" s="44" t="s">
        <v>3466</v>
      </c>
      <c r="I1304" s="45">
        <v>0</v>
      </c>
      <c r="J1304" s="14">
        <v>150000000</v>
      </c>
      <c r="K1304" s="14" t="s">
        <v>3458</v>
      </c>
      <c r="L1304" s="46" t="s">
        <v>3483</v>
      </c>
      <c r="M1304" s="14" t="s">
        <v>12072</v>
      </c>
      <c r="N1304" s="14" t="s">
        <v>3833</v>
      </c>
      <c r="O1304" s="14" t="s">
        <v>3489</v>
      </c>
      <c r="P1304" s="14" t="s">
        <v>12071</v>
      </c>
      <c r="Q1304" s="44" t="s">
        <v>8224</v>
      </c>
      <c r="R1304" s="44" t="s">
        <v>8203</v>
      </c>
      <c r="S1304" s="14">
        <v>12</v>
      </c>
      <c r="T1304" s="5">
        <v>158015</v>
      </c>
      <c r="U1304" s="5">
        <f t="shared" si="61"/>
        <v>1896180</v>
      </c>
      <c r="V1304" s="47">
        <f t="shared" si="62"/>
        <v>2123721.6</v>
      </c>
      <c r="W1304" s="48"/>
      <c r="X1304" s="49">
        <v>2017</v>
      </c>
      <c r="Y1304" s="50" t="s">
        <v>4944</v>
      </c>
      <c r="Z1304" s="51">
        <f t="shared" si="60"/>
        <v>5267.166666666667</v>
      </c>
      <c r="AA1304" s="16">
        <f t="shared" si="60"/>
        <v>5899.2266666666674</v>
      </c>
    </row>
    <row r="1305" spans="2:27" ht="20.25" x14ac:dyDescent="0.3">
      <c r="B1305" s="43" t="s">
        <v>1356</v>
      </c>
      <c r="C1305" s="14" t="s">
        <v>4521</v>
      </c>
      <c r="D1305" s="14" t="s">
        <v>4887</v>
      </c>
      <c r="E1305" s="14" t="s">
        <v>4888</v>
      </c>
      <c r="F1305" s="14" t="s">
        <v>4889</v>
      </c>
      <c r="G1305" s="14" t="s">
        <v>6804</v>
      </c>
      <c r="H1305" s="44" t="s">
        <v>3466</v>
      </c>
      <c r="I1305" s="45">
        <v>0</v>
      </c>
      <c r="J1305" s="14">
        <v>150000000</v>
      </c>
      <c r="K1305" s="14" t="s">
        <v>3458</v>
      </c>
      <c r="L1305" s="46" t="s">
        <v>3483</v>
      </c>
      <c r="M1305" s="14" t="s">
        <v>12072</v>
      </c>
      <c r="N1305" s="14" t="s">
        <v>3833</v>
      </c>
      <c r="O1305" s="14" t="s">
        <v>3489</v>
      </c>
      <c r="P1305" s="14" t="s">
        <v>12071</v>
      </c>
      <c r="Q1305" s="44" t="s">
        <v>8224</v>
      </c>
      <c r="R1305" s="44" t="s">
        <v>8203</v>
      </c>
      <c r="S1305" s="14">
        <v>30</v>
      </c>
      <c r="T1305" s="5">
        <v>8078.4</v>
      </c>
      <c r="U1305" s="5">
        <f t="shared" si="61"/>
        <v>242352</v>
      </c>
      <c r="V1305" s="47">
        <f t="shared" si="62"/>
        <v>271434.24000000005</v>
      </c>
      <c r="W1305" s="48"/>
      <c r="X1305" s="49">
        <v>2017</v>
      </c>
      <c r="Y1305" s="50" t="s">
        <v>4944</v>
      </c>
      <c r="Z1305" s="51">
        <f t="shared" si="60"/>
        <v>673.2</v>
      </c>
      <c r="AA1305" s="16">
        <f t="shared" si="60"/>
        <v>753.98400000000015</v>
      </c>
    </row>
    <row r="1306" spans="2:27" ht="20.25" x14ac:dyDescent="0.3">
      <c r="B1306" s="43" t="s">
        <v>1357</v>
      </c>
      <c r="C1306" s="14" t="s">
        <v>4521</v>
      </c>
      <c r="D1306" s="14" t="s">
        <v>5533</v>
      </c>
      <c r="E1306" s="14" t="s">
        <v>4888</v>
      </c>
      <c r="F1306" s="14" t="s">
        <v>4889</v>
      </c>
      <c r="G1306" s="14" t="s">
        <v>6805</v>
      </c>
      <c r="H1306" s="44" t="s">
        <v>3466</v>
      </c>
      <c r="I1306" s="45">
        <v>0</v>
      </c>
      <c r="J1306" s="14">
        <v>150000000</v>
      </c>
      <c r="K1306" s="14" t="s">
        <v>3458</v>
      </c>
      <c r="L1306" s="46" t="s">
        <v>3483</v>
      </c>
      <c r="M1306" s="14" t="s">
        <v>12072</v>
      </c>
      <c r="N1306" s="14" t="s">
        <v>3833</v>
      </c>
      <c r="O1306" s="14" t="s">
        <v>3489</v>
      </c>
      <c r="P1306" s="14" t="s">
        <v>12071</v>
      </c>
      <c r="Q1306" s="44" t="s">
        <v>8227</v>
      </c>
      <c r="R1306" s="44" t="s">
        <v>8206</v>
      </c>
      <c r="S1306" s="14">
        <v>30</v>
      </c>
      <c r="T1306" s="5">
        <v>1900.8000000000002</v>
      </c>
      <c r="U1306" s="5">
        <f t="shared" si="61"/>
        <v>57024.000000000007</v>
      </c>
      <c r="V1306" s="47">
        <f t="shared" si="62"/>
        <v>63866.880000000012</v>
      </c>
      <c r="W1306" s="48"/>
      <c r="X1306" s="49">
        <v>2017</v>
      </c>
      <c r="Y1306" s="50" t="s">
        <v>4944</v>
      </c>
      <c r="Z1306" s="51">
        <f t="shared" si="60"/>
        <v>158.40000000000003</v>
      </c>
      <c r="AA1306" s="16">
        <f t="shared" si="60"/>
        <v>177.40800000000004</v>
      </c>
    </row>
    <row r="1307" spans="2:27" ht="20.25" x14ac:dyDescent="0.3">
      <c r="B1307" s="43" t="s">
        <v>1358</v>
      </c>
      <c r="C1307" s="14" t="s">
        <v>4521</v>
      </c>
      <c r="D1307" s="14" t="s">
        <v>4882</v>
      </c>
      <c r="E1307" s="14" t="s">
        <v>4406</v>
      </c>
      <c r="F1307" s="14" t="s">
        <v>4742</v>
      </c>
      <c r="G1307" s="14" t="s">
        <v>6806</v>
      </c>
      <c r="H1307" s="44" t="s">
        <v>3466</v>
      </c>
      <c r="I1307" s="45">
        <v>0</v>
      </c>
      <c r="J1307" s="14">
        <v>150000000</v>
      </c>
      <c r="K1307" s="14" t="s">
        <v>3458</v>
      </c>
      <c r="L1307" s="46" t="s">
        <v>3483</v>
      </c>
      <c r="M1307" s="14" t="s">
        <v>12072</v>
      </c>
      <c r="N1307" s="14" t="s">
        <v>3833</v>
      </c>
      <c r="O1307" s="14" t="s">
        <v>3489</v>
      </c>
      <c r="P1307" s="14" t="s">
        <v>12071</v>
      </c>
      <c r="Q1307" s="44" t="s">
        <v>8224</v>
      </c>
      <c r="R1307" s="44" t="s">
        <v>8203</v>
      </c>
      <c r="S1307" s="14">
        <v>4</v>
      </c>
      <c r="T1307" s="5">
        <v>48512</v>
      </c>
      <c r="U1307" s="5">
        <f t="shared" si="61"/>
        <v>194048</v>
      </c>
      <c r="V1307" s="47">
        <f t="shared" si="62"/>
        <v>217333.76000000001</v>
      </c>
      <c r="W1307" s="48"/>
      <c r="X1307" s="49">
        <v>2017</v>
      </c>
      <c r="Y1307" s="50" t="s">
        <v>4944</v>
      </c>
      <c r="Z1307" s="51">
        <f t="shared" si="60"/>
        <v>539.02222222222224</v>
      </c>
      <c r="AA1307" s="16">
        <f t="shared" si="60"/>
        <v>603.70488888888895</v>
      </c>
    </row>
    <row r="1308" spans="2:27" ht="20.25" x14ac:dyDescent="0.3">
      <c r="B1308" s="43" t="s">
        <v>1359</v>
      </c>
      <c r="C1308" s="14" t="s">
        <v>4521</v>
      </c>
      <c r="D1308" s="14" t="s">
        <v>4887</v>
      </c>
      <c r="E1308" s="14" t="s">
        <v>4888</v>
      </c>
      <c r="F1308" s="14" t="s">
        <v>4889</v>
      </c>
      <c r="G1308" s="14" t="s">
        <v>6807</v>
      </c>
      <c r="H1308" s="44" t="s">
        <v>3466</v>
      </c>
      <c r="I1308" s="45">
        <v>0</v>
      </c>
      <c r="J1308" s="14">
        <v>150000000</v>
      </c>
      <c r="K1308" s="14" t="s">
        <v>3458</v>
      </c>
      <c r="L1308" s="46" t="s">
        <v>3483</v>
      </c>
      <c r="M1308" s="14" t="s">
        <v>12072</v>
      </c>
      <c r="N1308" s="14" t="s">
        <v>3833</v>
      </c>
      <c r="O1308" s="14" t="s">
        <v>3489</v>
      </c>
      <c r="P1308" s="14" t="s">
        <v>12071</v>
      </c>
      <c r="Q1308" s="44" t="s">
        <v>8224</v>
      </c>
      <c r="R1308" s="44" t="s">
        <v>8203</v>
      </c>
      <c r="S1308" s="14">
        <v>12</v>
      </c>
      <c r="T1308" s="5">
        <v>7338.24</v>
      </c>
      <c r="U1308" s="5">
        <f t="shared" si="61"/>
        <v>88058.880000000005</v>
      </c>
      <c r="V1308" s="47">
        <f t="shared" si="62"/>
        <v>98625.945600000021</v>
      </c>
      <c r="W1308" s="48"/>
      <c r="X1308" s="49">
        <v>2017</v>
      </c>
      <c r="Y1308" s="50" t="s">
        <v>4944</v>
      </c>
      <c r="Z1308" s="51">
        <f t="shared" si="60"/>
        <v>244.608</v>
      </c>
      <c r="AA1308" s="16">
        <f t="shared" si="60"/>
        <v>273.96096000000006</v>
      </c>
    </row>
    <row r="1309" spans="2:27" ht="20.25" x14ac:dyDescent="0.3">
      <c r="B1309" s="43" t="s">
        <v>1360</v>
      </c>
      <c r="C1309" s="14" t="s">
        <v>4521</v>
      </c>
      <c r="D1309" s="14" t="s">
        <v>4887</v>
      </c>
      <c r="E1309" s="14" t="s">
        <v>4888</v>
      </c>
      <c r="F1309" s="14" t="s">
        <v>4889</v>
      </c>
      <c r="G1309" s="14" t="s">
        <v>6808</v>
      </c>
      <c r="H1309" s="44" t="s">
        <v>3466</v>
      </c>
      <c r="I1309" s="45">
        <v>0</v>
      </c>
      <c r="J1309" s="14">
        <v>150000000</v>
      </c>
      <c r="K1309" s="14" t="s">
        <v>3458</v>
      </c>
      <c r="L1309" s="46" t="s">
        <v>3483</v>
      </c>
      <c r="M1309" s="14" t="s">
        <v>12072</v>
      </c>
      <c r="N1309" s="14" t="s">
        <v>3833</v>
      </c>
      <c r="O1309" s="14" t="s">
        <v>3489</v>
      </c>
      <c r="P1309" s="14" t="s">
        <v>12071</v>
      </c>
      <c r="Q1309" s="44" t="s">
        <v>8224</v>
      </c>
      <c r="R1309" s="44" t="s">
        <v>8203</v>
      </c>
      <c r="S1309" s="14">
        <v>12</v>
      </c>
      <c r="T1309" s="5">
        <v>8608.32</v>
      </c>
      <c r="U1309" s="5">
        <f t="shared" si="61"/>
        <v>103299.84</v>
      </c>
      <c r="V1309" s="47">
        <f t="shared" si="62"/>
        <v>115695.8208</v>
      </c>
      <c r="W1309" s="48"/>
      <c r="X1309" s="49">
        <v>2017</v>
      </c>
      <c r="Y1309" s="50" t="s">
        <v>4944</v>
      </c>
      <c r="Z1309" s="51">
        <f t="shared" si="60"/>
        <v>286.94400000000002</v>
      </c>
      <c r="AA1309" s="16">
        <f t="shared" si="60"/>
        <v>321.37727999999998</v>
      </c>
    </row>
    <row r="1310" spans="2:27" ht="20.25" x14ac:dyDescent="0.3">
      <c r="B1310" s="43" t="s">
        <v>1361</v>
      </c>
      <c r="C1310" s="14" t="s">
        <v>4521</v>
      </c>
      <c r="D1310" s="14" t="s">
        <v>4887</v>
      </c>
      <c r="E1310" s="14" t="s">
        <v>4888</v>
      </c>
      <c r="F1310" s="14" t="s">
        <v>4889</v>
      </c>
      <c r="G1310" s="14" t="s">
        <v>6809</v>
      </c>
      <c r="H1310" s="44" t="s">
        <v>3466</v>
      </c>
      <c r="I1310" s="45">
        <v>0</v>
      </c>
      <c r="J1310" s="14">
        <v>150000000</v>
      </c>
      <c r="K1310" s="14" t="s">
        <v>3458</v>
      </c>
      <c r="L1310" s="46" t="s">
        <v>3483</v>
      </c>
      <c r="M1310" s="14" t="s">
        <v>12072</v>
      </c>
      <c r="N1310" s="14" t="s">
        <v>3833</v>
      </c>
      <c r="O1310" s="14" t="s">
        <v>3489</v>
      </c>
      <c r="P1310" s="14" t="s">
        <v>12071</v>
      </c>
      <c r="Q1310" s="44" t="s">
        <v>8224</v>
      </c>
      <c r="R1310" s="44" t="s">
        <v>8203</v>
      </c>
      <c r="S1310" s="14">
        <v>12</v>
      </c>
      <c r="T1310" s="5">
        <v>8128.5120000000006</v>
      </c>
      <c r="U1310" s="5">
        <f t="shared" si="61"/>
        <v>97542.144</v>
      </c>
      <c r="V1310" s="47">
        <f t="shared" si="62"/>
        <v>109247.20128000001</v>
      </c>
      <c r="W1310" s="48"/>
      <c r="X1310" s="49">
        <v>2017</v>
      </c>
      <c r="Y1310" s="50" t="s">
        <v>4944</v>
      </c>
      <c r="Z1310" s="51">
        <f t="shared" si="60"/>
        <v>270.9504</v>
      </c>
      <c r="AA1310" s="16">
        <f t="shared" si="60"/>
        <v>303.464448</v>
      </c>
    </row>
    <row r="1311" spans="2:27" ht="20.25" x14ac:dyDescent="0.3">
      <c r="B1311" s="43" t="s">
        <v>1362</v>
      </c>
      <c r="C1311" s="14" t="s">
        <v>4521</v>
      </c>
      <c r="D1311" s="14" t="s">
        <v>4887</v>
      </c>
      <c r="E1311" s="14" t="s">
        <v>4888</v>
      </c>
      <c r="F1311" s="14" t="s">
        <v>4889</v>
      </c>
      <c r="G1311" s="14" t="s">
        <v>6810</v>
      </c>
      <c r="H1311" s="44" t="s">
        <v>3466</v>
      </c>
      <c r="I1311" s="45">
        <v>0</v>
      </c>
      <c r="J1311" s="14">
        <v>150000000</v>
      </c>
      <c r="K1311" s="14" t="s">
        <v>3458</v>
      </c>
      <c r="L1311" s="46" t="s">
        <v>3483</v>
      </c>
      <c r="M1311" s="14" t="s">
        <v>12072</v>
      </c>
      <c r="N1311" s="14" t="s">
        <v>3833</v>
      </c>
      <c r="O1311" s="14" t="s">
        <v>3489</v>
      </c>
      <c r="P1311" s="14" t="s">
        <v>12071</v>
      </c>
      <c r="Q1311" s="44" t="s">
        <v>8224</v>
      </c>
      <c r="R1311" s="44" t="s">
        <v>8203</v>
      </c>
      <c r="S1311" s="14">
        <v>12</v>
      </c>
      <c r="T1311" s="5">
        <v>9624.384</v>
      </c>
      <c r="U1311" s="5">
        <f t="shared" si="61"/>
        <v>115492.60800000001</v>
      </c>
      <c r="V1311" s="47">
        <f t="shared" si="62"/>
        <v>129351.72096000002</v>
      </c>
      <c r="W1311" s="48"/>
      <c r="X1311" s="49">
        <v>2017</v>
      </c>
      <c r="Y1311" s="50" t="s">
        <v>4944</v>
      </c>
      <c r="Z1311" s="51">
        <f t="shared" si="60"/>
        <v>320.81280000000004</v>
      </c>
      <c r="AA1311" s="16">
        <f t="shared" si="60"/>
        <v>359.31033600000006</v>
      </c>
    </row>
    <row r="1312" spans="2:27" ht="20.25" x14ac:dyDescent="0.3">
      <c r="B1312" s="43" t="s">
        <v>1363</v>
      </c>
      <c r="C1312" s="14" t="s">
        <v>4521</v>
      </c>
      <c r="D1312" s="14" t="s">
        <v>4890</v>
      </c>
      <c r="E1312" s="14" t="s">
        <v>4891</v>
      </c>
      <c r="F1312" s="14" t="s">
        <v>4892</v>
      </c>
      <c r="G1312" s="14" t="s">
        <v>6811</v>
      </c>
      <c r="H1312" s="44" t="s">
        <v>3466</v>
      </c>
      <c r="I1312" s="45">
        <v>0</v>
      </c>
      <c r="J1312" s="14">
        <v>150000000</v>
      </c>
      <c r="K1312" s="14" t="s">
        <v>3458</v>
      </c>
      <c r="L1312" s="46" t="s">
        <v>3483</v>
      </c>
      <c r="M1312" s="14" t="s">
        <v>12072</v>
      </c>
      <c r="N1312" s="14" t="s">
        <v>3833</v>
      </c>
      <c r="O1312" s="14" t="s">
        <v>3489</v>
      </c>
      <c r="P1312" s="14" t="s">
        <v>12071</v>
      </c>
      <c r="Q1312" s="44" t="s">
        <v>8224</v>
      </c>
      <c r="R1312" s="44" t="s">
        <v>8203</v>
      </c>
      <c r="S1312" s="14">
        <v>1</v>
      </c>
      <c r="T1312" s="5">
        <v>56160</v>
      </c>
      <c r="U1312" s="5">
        <f t="shared" si="61"/>
        <v>56160</v>
      </c>
      <c r="V1312" s="47">
        <f t="shared" si="62"/>
        <v>62899.200000000004</v>
      </c>
      <c r="W1312" s="48"/>
      <c r="X1312" s="49">
        <v>2017</v>
      </c>
      <c r="Y1312" s="50" t="s">
        <v>4944</v>
      </c>
      <c r="Z1312" s="51">
        <f t="shared" si="60"/>
        <v>156</v>
      </c>
      <c r="AA1312" s="16">
        <f t="shared" si="60"/>
        <v>174.72</v>
      </c>
    </row>
    <row r="1313" spans="2:27" ht="20.25" x14ac:dyDescent="0.3">
      <c r="B1313" s="43" t="s">
        <v>1364</v>
      </c>
      <c r="C1313" s="14" t="s">
        <v>4521</v>
      </c>
      <c r="D1313" s="14" t="s">
        <v>4893</v>
      </c>
      <c r="E1313" s="14" t="s">
        <v>4894</v>
      </c>
      <c r="F1313" s="14" t="s">
        <v>7852</v>
      </c>
      <c r="G1313" s="14" t="s">
        <v>6812</v>
      </c>
      <c r="H1313" s="44" t="s">
        <v>3466</v>
      </c>
      <c r="I1313" s="45">
        <v>0</v>
      </c>
      <c r="J1313" s="14">
        <v>150000000</v>
      </c>
      <c r="K1313" s="14" t="s">
        <v>3458</v>
      </c>
      <c r="L1313" s="46" t="s">
        <v>3483</v>
      </c>
      <c r="M1313" s="14" t="s">
        <v>12072</v>
      </c>
      <c r="N1313" s="14" t="s">
        <v>3833</v>
      </c>
      <c r="O1313" s="14" t="s">
        <v>3489</v>
      </c>
      <c r="P1313" s="14" t="s">
        <v>12071</v>
      </c>
      <c r="Q1313" s="44" t="s">
        <v>8224</v>
      </c>
      <c r="R1313" s="44" t="s">
        <v>8203</v>
      </c>
      <c r="S1313" s="14">
        <v>20</v>
      </c>
      <c r="T1313" s="5">
        <v>17280</v>
      </c>
      <c r="U1313" s="5">
        <f t="shared" si="61"/>
        <v>345600</v>
      </c>
      <c r="V1313" s="47">
        <f t="shared" si="62"/>
        <v>387072.00000000006</v>
      </c>
      <c r="W1313" s="48"/>
      <c r="X1313" s="49">
        <v>2017</v>
      </c>
      <c r="Y1313" s="50" t="s">
        <v>4944</v>
      </c>
      <c r="Z1313" s="51">
        <f t="shared" si="60"/>
        <v>960</v>
      </c>
      <c r="AA1313" s="16">
        <f t="shared" si="60"/>
        <v>1075.2000000000003</v>
      </c>
    </row>
    <row r="1314" spans="2:27" ht="20.25" x14ac:dyDescent="0.3">
      <c r="B1314" s="43" t="s">
        <v>1365</v>
      </c>
      <c r="C1314" s="14" t="s">
        <v>4521</v>
      </c>
      <c r="D1314" s="14" t="s">
        <v>4895</v>
      </c>
      <c r="E1314" s="14" t="s">
        <v>4755</v>
      </c>
      <c r="F1314" s="14" t="s">
        <v>4896</v>
      </c>
      <c r="G1314" s="14" t="s">
        <v>6813</v>
      </c>
      <c r="H1314" s="44" t="s">
        <v>3466</v>
      </c>
      <c r="I1314" s="45">
        <v>0</v>
      </c>
      <c r="J1314" s="14">
        <v>150000000</v>
      </c>
      <c r="K1314" s="14" t="s">
        <v>3458</v>
      </c>
      <c r="L1314" s="46" t="s">
        <v>3483</v>
      </c>
      <c r="M1314" s="14" t="s">
        <v>12072</v>
      </c>
      <c r="N1314" s="14" t="s">
        <v>3833</v>
      </c>
      <c r="O1314" s="14" t="s">
        <v>3489</v>
      </c>
      <c r="P1314" s="14" t="s">
        <v>12071</v>
      </c>
      <c r="Q1314" s="44" t="s">
        <v>8224</v>
      </c>
      <c r="R1314" s="44" t="s">
        <v>8203</v>
      </c>
      <c r="S1314" s="14">
        <v>1</v>
      </c>
      <c r="T1314" s="5">
        <v>449280</v>
      </c>
      <c r="U1314" s="5">
        <f t="shared" si="61"/>
        <v>449280</v>
      </c>
      <c r="V1314" s="47">
        <f t="shared" si="62"/>
        <v>503193.60000000003</v>
      </c>
      <c r="W1314" s="48"/>
      <c r="X1314" s="49">
        <v>2017</v>
      </c>
      <c r="Y1314" s="50" t="s">
        <v>4944</v>
      </c>
      <c r="Z1314" s="51">
        <f t="shared" si="60"/>
        <v>1248</v>
      </c>
      <c r="AA1314" s="16">
        <f t="shared" si="60"/>
        <v>1397.76</v>
      </c>
    </row>
    <row r="1315" spans="2:27" ht="20.25" x14ac:dyDescent="0.3">
      <c r="B1315" s="43" t="s">
        <v>1366</v>
      </c>
      <c r="C1315" s="14" t="s">
        <v>4521</v>
      </c>
      <c r="D1315" s="14" t="s">
        <v>4775</v>
      </c>
      <c r="E1315" s="14" t="s">
        <v>4446</v>
      </c>
      <c r="F1315" s="14" t="s">
        <v>4785</v>
      </c>
      <c r="G1315" s="14" t="s">
        <v>6814</v>
      </c>
      <c r="H1315" s="44" t="s">
        <v>3466</v>
      </c>
      <c r="I1315" s="45">
        <v>0</v>
      </c>
      <c r="J1315" s="14">
        <v>150000000</v>
      </c>
      <c r="K1315" s="14" t="s">
        <v>3458</v>
      </c>
      <c r="L1315" s="46" t="s">
        <v>3483</v>
      </c>
      <c r="M1315" s="14" t="s">
        <v>12072</v>
      </c>
      <c r="N1315" s="14" t="s">
        <v>3833</v>
      </c>
      <c r="O1315" s="14" t="s">
        <v>3489</v>
      </c>
      <c r="P1315" s="14" t="s">
        <v>12071</v>
      </c>
      <c r="Q1315" s="44" t="s">
        <v>8224</v>
      </c>
      <c r="R1315" s="44" t="s">
        <v>8203</v>
      </c>
      <c r="S1315" s="14">
        <v>2</v>
      </c>
      <c r="T1315" s="5">
        <v>164160</v>
      </c>
      <c r="U1315" s="5">
        <f t="shared" si="61"/>
        <v>328320</v>
      </c>
      <c r="V1315" s="47">
        <f t="shared" si="62"/>
        <v>367718.40000000002</v>
      </c>
      <c r="W1315" s="48"/>
      <c r="X1315" s="49">
        <v>2017</v>
      </c>
      <c r="Y1315" s="50" t="s">
        <v>4944</v>
      </c>
      <c r="Z1315" s="51">
        <f t="shared" si="60"/>
        <v>912</v>
      </c>
      <c r="AA1315" s="16">
        <f t="shared" si="60"/>
        <v>1021.44</v>
      </c>
    </row>
    <row r="1316" spans="2:27" ht="20.25" x14ac:dyDescent="0.3">
      <c r="B1316" s="43" t="s">
        <v>1367</v>
      </c>
      <c r="C1316" s="14" t="s">
        <v>4521</v>
      </c>
      <c r="D1316" s="14" t="s">
        <v>4897</v>
      </c>
      <c r="E1316" s="14" t="s">
        <v>3781</v>
      </c>
      <c r="F1316" s="14" t="s">
        <v>4898</v>
      </c>
      <c r="G1316" s="14" t="s">
        <v>6815</v>
      </c>
      <c r="H1316" s="44" t="s">
        <v>3466</v>
      </c>
      <c r="I1316" s="45">
        <v>0</v>
      </c>
      <c r="J1316" s="14">
        <v>150000000</v>
      </c>
      <c r="K1316" s="14" t="s">
        <v>3458</v>
      </c>
      <c r="L1316" s="46" t="s">
        <v>3483</v>
      </c>
      <c r="M1316" s="14" t="s">
        <v>12072</v>
      </c>
      <c r="N1316" s="14" t="s">
        <v>3833</v>
      </c>
      <c r="O1316" s="14" t="s">
        <v>3489</v>
      </c>
      <c r="P1316" s="14" t="s">
        <v>12071</v>
      </c>
      <c r="Q1316" s="44" t="s">
        <v>8224</v>
      </c>
      <c r="R1316" s="44" t="s">
        <v>8203</v>
      </c>
      <c r="S1316" s="14">
        <v>3</v>
      </c>
      <c r="T1316" s="5">
        <v>524232</v>
      </c>
      <c r="U1316" s="5">
        <f t="shared" si="61"/>
        <v>1572696</v>
      </c>
      <c r="V1316" s="47">
        <f t="shared" si="62"/>
        <v>1761419.5200000003</v>
      </c>
      <c r="W1316" s="48"/>
      <c r="X1316" s="49">
        <v>2017</v>
      </c>
      <c r="Y1316" s="50" t="s">
        <v>4944</v>
      </c>
      <c r="Z1316" s="51">
        <f t="shared" si="60"/>
        <v>4368.6000000000004</v>
      </c>
      <c r="AA1316" s="16">
        <f t="shared" si="60"/>
        <v>4892.8320000000003</v>
      </c>
    </row>
    <row r="1317" spans="2:27" ht="20.25" x14ac:dyDescent="0.3">
      <c r="B1317" s="43" t="s">
        <v>1368</v>
      </c>
      <c r="C1317" s="14" t="s">
        <v>4521</v>
      </c>
      <c r="D1317" s="14" t="s">
        <v>4897</v>
      </c>
      <c r="E1317" s="14" t="s">
        <v>3781</v>
      </c>
      <c r="F1317" s="14" t="s">
        <v>4898</v>
      </c>
      <c r="G1317" s="14" t="s">
        <v>6816</v>
      </c>
      <c r="H1317" s="44" t="s">
        <v>3466</v>
      </c>
      <c r="I1317" s="45">
        <v>0</v>
      </c>
      <c r="J1317" s="14">
        <v>150000000</v>
      </c>
      <c r="K1317" s="14" t="s">
        <v>3458</v>
      </c>
      <c r="L1317" s="46" t="s">
        <v>3483</v>
      </c>
      <c r="M1317" s="14" t="s">
        <v>12072</v>
      </c>
      <c r="N1317" s="14" t="s">
        <v>3833</v>
      </c>
      <c r="O1317" s="14" t="s">
        <v>3489</v>
      </c>
      <c r="P1317" s="14" t="s">
        <v>12071</v>
      </c>
      <c r="Q1317" s="44" t="s">
        <v>8224</v>
      </c>
      <c r="R1317" s="44" t="s">
        <v>8203</v>
      </c>
      <c r="S1317" s="14">
        <v>2</v>
      </c>
      <c r="T1317" s="5">
        <v>144720</v>
      </c>
      <c r="U1317" s="5">
        <f t="shared" si="61"/>
        <v>289440</v>
      </c>
      <c r="V1317" s="47">
        <f t="shared" si="62"/>
        <v>324172.80000000005</v>
      </c>
      <c r="W1317" s="48"/>
      <c r="X1317" s="49">
        <v>2017</v>
      </c>
      <c r="Y1317" s="50" t="s">
        <v>4944</v>
      </c>
      <c r="Z1317" s="51">
        <f t="shared" si="60"/>
        <v>804</v>
      </c>
      <c r="AA1317" s="16">
        <f t="shared" si="60"/>
        <v>900.48000000000013</v>
      </c>
    </row>
    <row r="1318" spans="2:27" ht="20.25" x14ac:dyDescent="0.3">
      <c r="B1318" s="43" t="s">
        <v>1369</v>
      </c>
      <c r="C1318" s="14" t="s">
        <v>4521</v>
      </c>
      <c r="D1318" s="14" t="s">
        <v>4897</v>
      </c>
      <c r="E1318" s="14" t="s">
        <v>3781</v>
      </c>
      <c r="F1318" s="14" t="s">
        <v>4898</v>
      </c>
      <c r="G1318" s="14" t="s">
        <v>6817</v>
      </c>
      <c r="H1318" s="44" t="s">
        <v>3466</v>
      </c>
      <c r="I1318" s="45">
        <v>0</v>
      </c>
      <c r="J1318" s="14">
        <v>150000000</v>
      </c>
      <c r="K1318" s="14" t="s">
        <v>3458</v>
      </c>
      <c r="L1318" s="46" t="s">
        <v>3483</v>
      </c>
      <c r="M1318" s="14" t="s">
        <v>12072</v>
      </c>
      <c r="N1318" s="14" t="s">
        <v>3833</v>
      </c>
      <c r="O1318" s="14" t="s">
        <v>3489</v>
      </c>
      <c r="P1318" s="14" t="s">
        <v>12071</v>
      </c>
      <c r="Q1318" s="44" t="s">
        <v>8224</v>
      </c>
      <c r="R1318" s="44" t="s">
        <v>8203</v>
      </c>
      <c r="S1318" s="14">
        <v>1</v>
      </c>
      <c r="T1318" s="5">
        <v>430272</v>
      </c>
      <c r="U1318" s="5">
        <f t="shared" si="61"/>
        <v>430272</v>
      </c>
      <c r="V1318" s="47">
        <f t="shared" si="62"/>
        <v>481904.64000000007</v>
      </c>
      <c r="W1318" s="48"/>
      <c r="X1318" s="49">
        <v>2017</v>
      </c>
      <c r="Y1318" s="50" t="s">
        <v>4944</v>
      </c>
      <c r="Z1318" s="51">
        <f t="shared" si="60"/>
        <v>1195.2</v>
      </c>
      <c r="AA1318" s="16">
        <f t="shared" si="60"/>
        <v>1338.6240000000003</v>
      </c>
    </row>
    <row r="1319" spans="2:27" ht="20.25" x14ac:dyDescent="0.3">
      <c r="B1319" s="43" t="s">
        <v>1370</v>
      </c>
      <c r="C1319" s="14" t="s">
        <v>4521</v>
      </c>
      <c r="D1319" s="14" t="s">
        <v>4899</v>
      </c>
      <c r="E1319" s="14" t="s">
        <v>4900</v>
      </c>
      <c r="F1319" s="14" t="s">
        <v>4742</v>
      </c>
      <c r="G1319" s="14" t="s">
        <v>6818</v>
      </c>
      <c r="H1319" s="44" t="s">
        <v>3466</v>
      </c>
      <c r="I1319" s="45">
        <v>0</v>
      </c>
      <c r="J1319" s="14">
        <v>150000000</v>
      </c>
      <c r="K1319" s="14" t="s">
        <v>3458</v>
      </c>
      <c r="L1319" s="46" t="s">
        <v>3483</v>
      </c>
      <c r="M1319" s="14" t="s">
        <v>12072</v>
      </c>
      <c r="N1319" s="14" t="s">
        <v>3833</v>
      </c>
      <c r="O1319" s="14" t="s">
        <v>3489</v>
      </c>
      <c r="P1319" s="14" t="s">
        <v>12071</v>
      </c>
      <c r="Q1319" s="44" t="s">
        <v>8224</v>
      </c>
      <c r="R1319" s="44" t="s">
        <v>8203</v>
      </c>
      <c r="S1319" s="14">
        <v>4</v>
      </c>
      <c r="T1319" s="5">
        <v>5040</v>
      </c>
      <c r="U1319" s="5">
        <f t="shared" si="61"/>
        <v>20160</v>
      </c>
      <c r="V1319" s="47">
        <f t="shared" si="62"/>
        <v>22579.200000000001</v>
      </c>
      <c r="W1319" s="48"/>
      <c r="X1319" s="49">
        <v>2017</v>
      </c>
      <c r="Y1319" s="50" t="s">
        <v>4944</v>
      </c>
      <c r="Z1319" s="51">
        <f t="shared" si="60"/>
        <v>56</v>
      </c>
      <c r="AA1319" s="16">
        <f t="shared" si="60"/>
        <v>62.72</v>
      </c>
    </row>
    <row r="1320" spans="2:27" ht="20.25" x14ac:dyDescent="0.3">
      <c r="B1320" s="43" t="s">
        <v>1371</v>
      </c>
      <c r="C1320" s="14" t="s">
        <v>4521</v>
      </c>
      <c r="D1320" s="14" t="s">
        <v>4901</v>
      </c>
      <c r="E1320" s="14" t="s">
        <v>4431</v>
      </c>
      <c r="F1320" s="14" t="s">
        <v>4902</v>
      </c>
      <c r="G1320" s="14" t="s">
        <v>6819</v>
      </c>
      <c r="H1320" s="44" t="s">
        <v>3466</v>
      </c>
      <c r="I1320" s="45">
        <v>0</v>
      </c>
      <c r="J1320" s="14">
        <v>150000000</v>
      </c>
      <c r="K1320" s="14" t="s">
        <v>3458</v>
      </c>
      <c r="L1320" s="46" t="s">
        <v>3483</v>
      </c>
      <c r="M1320" s="14" t="s">
        <v>12072</v>
      </c>
      <c r="N1320" s="14" t="s">
        <v>3833</v>
      </c>
      <c r="O1320" s="14" t="s">
        <v>3489</v>
      </c>
      <c r="P1320" s="14" t="s">
        <v>12071</v>
      </c>
      <c r="Q1320" s="44" t="s">
        <v>8224</v>
      </c>
      <c r="R1320" s="44" t="s">
        <v>8203</v>
      </c>
      <c r="S1320" s="14">
        <v>5</v>
      </c>
      <c r="T1320" s="5">
        <v>30960</v>
      </c>
      <c r="U1320" s="5">
        <f t="shared" si="61"/>
        <v>154800</v>
      </c>
      <c r="V1320" s="47">
        <f t="shared" si="62"/>
        <v>173376.00000000003</v>
      </c>
      <c r="W1320" s="48"/>
      <c r="X1320" s="49">
        <v>2017</v>
      </c>
      <c r="Y1320" s="50" t="s">
        <v>4944</v>
      </c>
      <c r="Z1320" s="51">
        <f t="shared" si="60"/>
        <v>430</v>
      </c>
      <c r="AA1320" s="16">
        <f t="shared" si="60"/>
        <v>481.60000000000008</v>
      </c>
    </row>
    <row r="1321" spans="2:27" ht="20.25" x14ac:dyDescent="0.3">
      <c r="B1321" s="43" t="s">
        <v>1372</v>
      </c>
      <c r="C1321" s="14" t="s">
        <v>4521</v>
      </c>
      <c r="D1321" s="14" t="s">
        <v>4903</v>
      </c>
      <c r="E1321" s="14" t="s">
        <v>4904</v>
      </c>
      <c r="F1321" s="14" t="s">
        <v>4905</v>
      </c>
      <c r="G1321" s="14" t="s">
        <v>6820</v>
      </c>
      <c r="H1321" s="44" t="s">
        <v>3466</v>
      </c>
      <c r="I1321" s="45">
        <v>0</v>
      </c>
      <c r="J1321" s="14">
        <v>150000000</v>
      </c>
      <c r="K1321" s="14" t="s">
        <v>3458</v>
      </c>
      <c r="L1321" s="46" t="s">
        <v>3483</v>
      </c>
      <c r="M1321" s="14" t="s">
        <v>12072</v>
      </c>
      <c r="N1321" s="14" t="s">
        <v>3833</v>
      </c>
      <c r="O1321" s="14" t="s">
        <v>3489</v>
      </c>
      <c r="P1321" s="14" t="s">
        <v>12071</v>
      </c>
      <c r="Q1321" s="44" t="s">
        <v>8224</v>
      </c>
      <c r="R1321" s="44" t="s">
        <v>8203</v>
      </c>
      <c r="S1321" s="14">
        <v>2</v>
      </c>
      <c r="T1321" s="5">
        <v>62640</v>
      </c>
      <c r="U1321" s="5">
        <f t="shared" si="61"/>
        <v>125280</v>
      </c>
      <c r="V1321" s="47">
        <f t="shared" si="62"/>
        <v>140313.60000000001</v>
      </c>
      <c r="W1321" s="48"/>
      <c r="X1321" s="49">
        <v>2017</v>
      </c>
      <c r="Y1321" s="50" t="s">
        <v>4944</v>
      </c>
      <c r="Z1321" s="51">
        <f t="shared" si="60"/>
        <v>348</v>
      </c>
      <c r="AA1321" s="16">
        <f t="shared" si="60"/>
        <v>389.76</v>
      </c>
    </row>
    <row r="1322" spans="2:27" ht="20.25" x14ac:dyDescent="0.3">
      <c r="B1322" s="43" t="s">
        <v>1373</v>
      </c>
      <c r="C1322" s="14" t="s">
        <v>4521</v>
      </c>
      <c r="D1322" s="14" t="s">
        <v>4901</v>
      </c>
      <c r="E1322" s="14" t="s">
        <v>4431</v>
      </c>
      <c r="F1322" s="14" t="s">
        <v>4902</v>
      </c>
      <c r="G1322" s="14" t="s">
        <v>6821</v>
      </c>
      <c r="H1322" s="44" t="s">
        <v>3466</v>
      </c>
      <c r="I1322" s="45">
        <v>0</v>
      </c>
      <c r="J1322" s="14">
        <v>150000000</v>
      </c>
      <c r="K1322" s="14" t="s">
        <v>3458</v>
      </c>
      <c r="L1322" s="46" t="s">
        <v>3483</v>
      </c>
      <c r="M1322" s="14" t="s">
        <v>12072</v>
      </c>
      <c r="N1322" s="14" t="s">
        <v>3833</v>
      </c>
      <c r="O1322" s="14" t="s">
        <v>3489</v>
      </c>
      <c r="P1322" s="14" t="s">
        <v>12071</v>
      </c>
      <c r="Q1322" s="44" t="s">
        <v>8224</v>
      </c>
      <c r="R1322" s="44" t="s">
        <v>8203</v>
      </c>
      <c r="S1322" s="14">
        <v>1</v>
      </c>
      <c r="T1322" s="5">
        <v>38160</v>
      </c>
      <c r="U1322" s="5">
        <f t="shared" si="61"/>
        <v>38160</v>
      </c>
      <c r="V1322" s="47">
        <f t="shared" si="62"/>
        <v>42739.200000000004</v>
      </c>
      <c r="W1322" s="48"/>
      <c r="X1322" s="49">
        <v>2017</v>
      </c>
      <c r="Y1322" s="50" t="s">
        <v>4944</v>
      </c>
      <c r="Z1322" s="51">
        <f t="shared" si="60"/>
        <v>106</v>
      </c>
      <c r="AA1322" s="16">
        <f t="shared" si="60"/>
        <v>118.72000000000001</v>
      </c>
    </row>
    <row r="1323" spans="2:27" ht="20.25" x14ac:dyDescent="0.3">
      <c r="B1323" s="43" t="s">
        <v>1374</v>
      </c>
      <c r="C1323" s="14" t="s">
        <v>4521</v>
      </c>
      <c r="D1323" s="14" t="s">
        <v>4882</v>
      </c>
      <c r="E1323" s="14" t="s">
        <v>4406</v>
      </c>
      <c r="F1323" s="14" t="s">
        <v>4742</v>
      </c>
      <c r="G1323" s="14" t="s">
        <v>6822</v>
      </c>
      <c r="H1323" s="44" t="s">
        <v>3466</v>
      </c>
      <c r="I1323" s="45">
        <v>0</v>
      </c>
      <c r="J1323" s="14">
        <v>150000000</v>
      </c>
      <c r="K1323" s="14" t="s">
        <v>3458</v>
      </c>
      <c r="L1323" s="46" t="s">
        <v>3483</v>
      </c>
      <c r="M1323" s="14" t="s">
        <v>12072</v>
      </c>
      <c r="N1323" s="14" t="s">
        <v>3833</v>
      </c>
      <c r="O1323" s="14" t="s">
        <v>3489</v>
      </c>
      <c r="P1323" s="14" t="s">
        <v>12071</v>
      </c>
      <c r="Q1323" s="44" t="s">
        <v>8224</v>
      </c>
      <c r="R1323" s="44" t="s">
        <v>8203</v>
      </c>
      <c r="S1323" s="14">
        <v>1</v>
      </c>
      <c r="T1323" s="5">
        <v>19440</v>
      </c>
      <c r="U1323" s="5">
        <f t="shared" si="61"/>
        <v>19440</v>
      </c>
      <c r="V1323" s="47">
        <f t="shared" si="62"/>
        <v>21772.800000000003</v>
      </c>
      <c r="W1323" s="48"/>
      <c r="X1323" s="49">
        <v>2017</v>
      </c>
      <c r="Y1323" s="50" t="s">
        <v>4944</v>
      </c>
      <c r="Z1323" s="51">
        <f t="shared" si="60"/>
        <v>54</v>
      </c>
      <c r="AA1323" s="16">
        <f t="shared" si="60"/>
        <v>60.480000000000011</v>
      </c>
    </row>
    <row r="1324" spans="2:27" ht="20.25" x14ac:dyDescent="0.3">
      <c r="B1324" s="43" t="s">
        <v>1375</v>
      </c>
      <c r="C1324" s="14" t="s">
        <v>4521</v>
      </c>
      <c r="D1324" s="14" t="s">
        <v>4882</v>
      </c>
      <c r="E1324" s="14" t="s">
        <v>4406</v>
      </c>
      <c r="F1324" s="14" t="s">
        <v>4742</v>
      </c>
      <c r="G1324" s="14" t="s">
        <v>6823</v>
      </c>
      <c r="H1324" s="44" t="s">
        <v>3466</v>
      </c>
      <c r="I1324" s="45">
        <v>0</v>
      </c>
      <c r="J1324" s="14">
        <v>150000000</v>
      </c>
      <c r="K1324" s="14" t="s">
        <v>3458</v>
      </c>
      <c r="L1324" s="46" t="s">
        <v>3483</v>
      </c>
      <c r="M1324" s="14" t="s">
        <v>12072</v>
      </c>
      <c r="N1324" s="14" t="s">
        <v>3833</v>
      </c>
      <c r="O1324" s="14" t="s">
        <v>3489</v>
      </c>
      <c r="P1324" s="14" t="s">
        <v>12071</v>
      </c>
      <c r="Q1324" s="44" t="s">
        <v>8224</v>
      </c>
      <c r="R1324" s="44" t="s">
        <v>8203</v>
      </c>
      <c r="S1324" s="14">
        <v>2</v>
      </c>
      <c r="T1324" s="5">
        <v>247860</v>
      </c>
      <c r="U1324" s="5">
        <f t="shared" si="61"/>
        <v>495720</v>
      </c>
      <c r="V1324" s="47">
        <f t="shared" si="62"/>
        <v>555206.40000000002</v>
      </c>
      <c r="W1324" s="48"/>
      <c r="X1324" s="49">
        <v>2017</v>
      </c>
      <c r="Y1324" s="50" t="s">
        <v>4944</v>
      </c>
      <c r="Z1324" s="51">
        <f t="shared" si="60"/>
        <v>1377</v>
      </c>
      <c r="AA1324" s="16">
        <f t="shared" si="60"/>
        <v>1542.24</v>
      </c>
    </row>
    <row r="1325" spans="2:27" ht="20.25" x14ac:dyDescent="0.3">
      <c r="B1325" s="43" t="s">
        <v>1376</v>
      </c>
      <c r="C1325" s="14" t="s">
        <v>4521</v>
      </c>
      <c r="D1325" s="14" t="s">
        <v>4890</v>
      </c>
      <c r="E1325" s="14" t="s">
        <v>4891</v>
      </c>
      <c r="F1325" s="14" t="s">
        <v>4892</v>
      </c>
      <c r="G1325" s="14" t="s">
        <v>6824</v>
      </c>
      <c r="H1325" s="44" t="s">
        <v>3466</v>
      </c>
      <c r="I1325" s="45">
        <v>0</v>
      </c>
      <c r="J1325" s="14">
        <v>150000000</v>
      </c>
      <c r="K1325" s="14" t="s">
        <v>3458</v>
      </c>
      <c r="L1325" s="46" t="s">
        <v>3483</v>
      </c>
      <c r="M1325" s="14" t="s">
        <v>12072</v>
      </c>
      <c r="N1325" s="14" t="s">
        <v>3833</v>
      </c>
      <c r="O1325" s="14" t="s">
        <v>3489</v>
      </c>
      <c r="P1325" s="14" t="s">
        <v>12071</v>
      </c>
      <c r="Q1325" s="44" t="s">
        <v>8224</v>
      </c>
      <c r="R1325" s="44" t="s">
        <v>8203</v>
      </c>
      <c r="S1325" s="14">
        <v>1</v>
      </c>
      <c r="T1325" s="5">
        <v>20880</v>
      </c>
      <c r="U1325" s="5">
        <f t="shared" si="61"/>
        <v>20880</v>
      </c>
      <c r="V1325" s="47">
        <f t="shared" si="62"/>
        <v>23385.600000000002</v>
      </c>
      <c r="W1325" s="48"/>
      <c r="X1325" s="49">
        <v>2017</v>
      </c>
      <c r="Y1325" s="50" t="s">
        <v>4944</v>
      </c>
      <c r="Z1325" s="51">
        <f t="shared" si="60"/>
        <v>58</v>
      </c>
      <c r="AA1325" s="16">
        <f t="shared" si="60"/>
        <v>64.960000000000008</v>
      </c>
    </row>
    <row r="1326" spans="2:27" ht="20.25" x14ac:dyDescent="0.3">
      <c r="B1326" s="43" t="s">
        <v>1377</v>
      </c>
      <c r="C1326" s="14" t="s">
        <v>4521</v>
      </c>
      <c r="D1326" s="14" t="s">
        <v>4882</v>
      </c>
      <c r="E1326" s="14" t="s">
        <v>4406</v>
      </c>
      <c r="F1326" s="14" t="s">
        <v>4742</v>
      </c>
      <c r="G1326" s="14" t="s">
        <v>6825</v>
      </c>
      <c r="H1326" s="44" t="s">
        <v>3466</v>
      </c>
      <c r="I1326" s="45">
        <v>0</v>
      </c>
      <c r="J1326" s="14">
        <v>150000000</v>
      </c>
      <c r="K1326" s="14" t="s">
        <v>3458</v>
      </c>
      <c r="L1326" s="46" t="s">
        <v>3483</v>
      </c>
      <c r="M1326" s="14" t="s">
        <v>12072</v>
      </c>
      <c r="N1326" s="14" t="s">
        <v>3833</v>
      </c>
      <c r="O1326" s="14" t="s">
        <v>3489</v>
      </c>
      <c r="P1326" s="14" t="s">
        <v>12071</v>
      </c>
      <c r="Q1326" s="44" t="s">
        <v>8224</v>
      </c>
      <c r="R1326" s="44" t="s">
        <v>8203</v>
      </c>
      <c r="S1326" s="14">
        <v>50</v>
      </c>
      <c r="T1326" s="5">
        <v>13680</v>
      </c>
      <c r="U1326" s="5">
        <f t="shared" si="61"/>
        <v>684000</v>
      </c>
      <c r="V1326" s="47">
        <f t="shared" si="62"/>
        <v>766080.00000000012</v>
      </c>
      <c r="W1326" s="48"/>
      <c r="X1326" s="49">
        <v>2017</v>
      </c>
      <c r="Y1326" s="50" t="s">
        <v>4944</v>
      </c>
      <c r="Z1326" s="51">
        <f t="shared" si="60"/>
        <v>1900</v>
      </c>
      <c r="AA1326" s="16">
        <f t="shared" si="60"/>
        <v>2128.0000000000005</v>
      </c>
    </row>
    <row r="1327" spans="2:27" ht="20.25" x14ac:dyDescent="0.3">
      <c r="B1327" s="43" t="s">
        <v>1378</v>
      </c>
      <c r="C1327" s="14" t="s">
        <v>4521</v>
      </c>
      <c r="D1327" s="14" t="s">
        <v>4882</v>
      </c>
      <c r="E1327" s="14" t="s">
        <v>4406</v>
      </c>
      <c r="F1327" s="14" t="s">
        <v>4742</v>
      </c>
      <c r="G1327" s="14" t="s">
        <v>6826</v>
      </c>
      <c r="H1327" s="44" t="s">
        <v>3466</v>
      </c>
      <c r="I1327" s="45">
        <v>0</v>
      </c>
      <c r="J1327" s="14">
        <v>150000000</v>
      </c>
      <c r="K1327" s="14" t="s">
        <v>3458</v>
      </c>
      <c r="L1327" s="46" t="s">
        <v>3483</v>
      </c>
      <c r="M1327" s="14" t="s">
        <v>12072</v>
      </c>
      <c r="N1327" s="14" t="s">
        <v>3833</v>
      </c>
      <c r="O1327" s="14" t="s">
        <v>3489</v>
      </c>
      <c r="P1327" s="14" t="s">
        <v>12071</v>
      </c>
      <c r="Q1327" s="44" t="s">
        <v>8224</v>
      </c>
      <c r="R1327" s="44" t="s">
        <v>8203</v>
      </c>
      <c r="S1327" s="14">
        <v>25</v>
      </c>
      <c r="T1327" s="5">
        <v>5040</v>
      </c>
      <c r="U1327" s="5">
        <f t="shared" si="61"/>
        <v>126000</v>
      </c>
      <c r="V1327" s="47">
        <f t="shared" si="62"/>
        <v>141120</v>
      </c>
      <c r="W1327" s="48"/>
      <c r="X1327" s="49">
        <v>2017</v>
      </c>
      <c r="Y1327" s="50" t="s">
        <v>4944</v>
      </c>
      <c r="Z1327" s="51">
        <f t="shared" si="60"/>
        <v>350</v>
      </c>
      <c r="AA1327" s="16">
        <f t="shared" si="60"/>
        <v>392</v>
      </c>
    </row>
    <row r="1328" spans="2:27" ht="20.25" x14ac:dyDescent="0.3">
      <c r="B1328" s="43" t="s">
        <v>1379</v>
      </c>
      <c r="C1328" s="14" t="s">
        <v>4521</v>
      </c>
      <c r="D1328" s="14" t="s">
        <v>4882</v>
      </c>
      <c r="E1328" s="14" t="s">
        <v>4406</v>
      </c>
      <c r="F1328" s="14" t="s">
        <v>4742</v>
      </c>
      <c r="G1328" s="14" t="s">
        <v>6827</v>
      </c>
      <c r="H1328" s="44" t="s">
        <v>3466</v>
      </c>
      <c r="I1328" s="45">
        <v>0</v>
      </c>
      <c r="J1328" s="14">
        <v>150000000</v>
      </c>
      <c r="K1328" s="14" t="s">
        <v>3458</v>
      </c>
      <c r="L1328" s="46" t="s">
        <v>3483</v>
      </c>
      <c r="M1328" s="14" t="s">
        <v>12072</v>
      </c>
      <c r="N1328" s="14" t="s">
        <v>3833</v>
      </c>
      <c r="O1328" s="14" t="s">
        <v>3489</v>
      </c>
      <c r="P1328" s="14" t="s">
        <v>12071</v>
      </c>
      <c r="Q1328" s="44" t="s">
        <v>8224</v>
      </c>
      <c r="R1328" s="44" t="s">
        <v>8203</v>
      </c>
      <c r="S1328" s="14">
        <v>20</v>
      </c>
      <c r="T1328" s="5">
        <v>42480</v>
      </c>
      <c r="U1328" s="5">
        <f t="shared" si="61"/>
        <v>849600</v>
      </c>
      <c r="V1328" s="47">
        <f t="shared" si="62"/>
        <v>951552.00000000012</v>
      </c>
      <c r="W1328" s="48"/>
      <c r="X1328" s="49">
        <v>2017</v>
      </c>
      <c r="Y1328" s="50" t="s">
        <v>4944</v>
      </c>
      <c r="Z1328" s="51">
        <f t="shared" si="60"/>
        <v>2360</v>
      </c>
      <c r="AA1328" s="16">
        <f t="shared" si="60"/>
        <v>2643.2000000000003</v>
      </c>
    </row>
    <row r="1329" spans="2:27" ht="20.25" x14ac:dyDescent="0.3">
      <c r="B1329" s="43" t="s">
        <v>1380</v>
      </c>
      <c r="C1329" s="14" t="s">
        <v>4521</v>
      </c>
      <c r="D1329" s="14" t="s">
        <v>4882</v>
      </c>
      <c r="E1329" s="14" t="s">
        <v>4406</v>
      </c>
      <c r="F1329" s="14" t="s">
        <v>4742</v>
      </c>
      <c r="G1329" s="14" t="s">
        <v>6828</v>
      </c>
      <c r="H1329" s="44" t="s">
        <v>3466</v>
      </c>
      <c r="I1329" s="45">
        <v>0</v>
      </c>
      <c r="J1329" s="14">
        <v>150000000</v>
      </c>
      <c r="K1329" s="14" t="s">
        <v>3458</v>
      </c>
      <c r="L1329" s="46" t="s">
        <v>3483</v>
      </c>
      <c r="M1329" s="14" t="s">
        <v>12072</v>
      </c>
      <c r="N1329" s="14" t="s">
        <v>3833</v>
      </c>
      <c r="O1329" s="14" t="s">
        <v>3489</v>
      </c>
      <c r="P1329" s="14" t="s">
        <v>12071</v>
      </c>
      <c r="Q1329" s="44" t="s">
        <v>8224</v>
      </c>
      <c r="R1329" s="44" t="s">
        <v>8203</v>
      </c>
      <c r="S1329" s="14">
        <v>5</v>
      </c>
      <c r="T1329" s="5">
        <v>4320</v>
      </c>
      <c r="U1329" s="5">
        <f t="shared" si="61"/>
        <v>21600</v>
      </c>
      <c r="V1329" s="47">
        <f t="shared" si="62"/>
        <v>24192.000000000004</v>
      </c>
      <c r="W1329" s="48"/>
      <c r="X1329" s="49">
        <v>2017</v>
      </c>
      <c r="Y1329" s="50" t="s">
        <v>4944</v>
      </c>
      <c r="Z1329" s="51">
        <f t="shared" si="60"/>
        <v>60</v>
      </c>
      <c r="AA1329" s="16">
        <f t="shared" si="60"/>
        <v>67.200000000000017</v>
      </c>
    </row>
    <row r="1330" spans="2:27" ht="20.25" x14ac:dyDescent="0.3">
      <c r="B1330" s="43" t="s">
        <v>1381</v>
      </c>
      <c r="C1330" s="14" t="s">
        <v>4521</v>
      </c>
      <c r="D1330" s="14" t="s">
        <v>4899</v>
      </c>
      <c r="E1330" s="14" t="s">
        <v>4900</v>
      </c>
      <c r="F1330" s="14" t="s">
        <v>4742</v>
      </c>
      <c r="G1330" s="14" t="s">
        <v>6829</v>
      </c>
      <c r="H1330" s="44" t="s">
        <v>3466</v>
      </c>
      <c r="I1330" s="45">
        <v>0</v>
      </c>
      <c r="J1330" s="14">
        <v>150000000</v>
      </c>
      <c r="K1330" s="14" t="s">
        <v>3458</v>
      </c>
      <c r="L1330" s="46" t="s">
        <v>3483</v>
      </c>
      <c r="M1330" s="14" t="s">
        <v>12072</v>
      </c>
      <c r="N1330" s="14" t="s">
        <v>3833</v>
      </c>
      <c r="O1330" s="14" t="s">
        <v>3489</v>
      </c>
      <c r="P1330" s="14" t="s">
        <v>12071</v>
      </c>
      <c r="Q1330" s="44" t="s">
        <v>8224</v>
      </c>
      <c r="R1330" s="44" t="s">
        <v>8203</v>
      </c>
      <c r="S1330" s="14">
        <v>9</v>
      </c>
      <c r="T1330" s="5">
        <v>1440</v>
      </c>
      <c r="U1330" s="5">
        <f t="shared" si="61"/>
        <v>12960</v>
      </c>
      <c r="V1330" s="47">
        <f t="shared" si="62"/>
        <v>14515.2</v>
      </c>
      <c r="W1330" s="48"/>
      <c r="X1330" s="49">
        <v>2017</v>
      </c>
      <c r="Y1330" s="50" t="s">
        <v>4944</v>
      </c>
      <c r="Z1330" s="51">
        <f t="shared" si="60"/>
        <v>36</v>
      </c>
      <c r="AA1330" s="16">
        <f t="shared" si="60"/>
        <v>40.32</v>
      </c>
    </row>
    <row r="1331" spans="2:27" ht="20.25" x14ac:dyDescent="0.3">
      <c r="B1331" s="43" t="s">
        <v>1382</v>
      </c>
      <c r="C1331" s="14" t="s">
        <v>4521</v>
      </c>
      <c r="D1331" s="14" t="s">
        <v>4906</v>
      </c>
      <c r="E1331" s="14" t="s">
        <v>7853</v>
      </c>
      <c r="F1331" s="14" t="s">
        <v>7854</v>
      </c>
      <c r="G1331" s="14" t="s">
        <v>6830</v>
      </c>
      <c r="H1331" s="44" t="s">
        <v>3466</v>
      </c>
      <c r="I1331" s="45">
        <v>0</v>
      </c>
      <c r="J1331" s="14">
        <v>150000000</v>
      </c>
      <c r="K1331" s="14" t="s">
        <v>3458</v>
      </c>
      <c r="L1331" s="46" t="s">
        <v>3483</v>
      </c>
      <c r="M1331" s="14" t="s">
        <v>12072</v>
      </c>
      <c r="N1331" s="14" t="s">
        <v>3833</v>
      </c>
      <c r="O1331" s="14" t="s">
        <v>3489</v>
      </c>
      <c r="P1331" s="14" t="s">
        <v>12071</v>
      </c>
      <c r="Q1331" s="44" t="s">
        <v>8234</v>
      </c>
      <c r="R1331" s="44" t="s">
        <v>8211</v>
      </c>
      <c r="S1331" s="14">
        <v>1</v>
      </c>
      <c r="T1331" s="5">
        <v>320112</v>
      </c>
      <c r="U1331" s="5">
        <f t="shared" si="61"/>
        <v>320112</v>
      </c>
      <c r="V1331" s="47">
        <f t="shared" si="62"/>
        <v>358525.44000000006</v>
      </c>
      <c r="W1331" s="48"/>
      <c r="X1331" s="49">
        <v>2017</v>
      </c>
      <c r="Y1331" s="50" t="s">
        <v>4944</v>
      </c>
      <c r="Z1331" s="51">
        <f t="shared" si="60"/>
        <v>889.2</v>
      </c>
      <c r="AA1331" s="16">
        <f t="shared" si="60"/>
        <v>995.90400000000022</v>
      </c>
    </row>
    <row r="1332" spans="2:27" ht="20.25" x14ac:dyDescent="0.3">
      <c r="B1332" s="43" t="s">
        <v>1383</v>
      </c>
      <c r="C1332" s="14" t="s">
        <v>4521</v>
      </c>
      <c r="D1332" s="14" t="s">
        <v>4906</v>
      </c>
      <c r="E1332" s="14" t="s">
        <v>7853</v>
      </c>
      <c r="F1332" s="14" t="s">
        <v>7854</v>
      </c>
      <c r="G1332" s="14" t="s">
        <v>6831</v>
      </c>
      <c r="H1332" s="44" t="s">
        <v>3466</v>
      </c>
      <c r="I1332" s="45">
        <v>0</v>
      </c>
      <c r="J1332" s="14">
        <v>150000000</v>
      </c>
      <c r="K1332" s="14" t="s">
        <v>3458</v>
      </c>
      <c r="L1332" s="46" t="s">
        <v>3483</v>
      </c>
      <c r="M1332" s="14" t="s">
        <v>12072</v>
      </c>
      <c r="N1332" s="14" t="s">
        <v>3833</v>
      </c>
      <c r="O1332" s="14" t="s">
        <v>3489</v>
      </c>
      <c r="P1332" s="14" t="s">
        <v>12071</v>
      </c>
      <c r="Q1332" s="44" t="s">
        <v>8234</v>
      </c>
      <c r="R1332" s="44" t="s">
        <v>8211</v>
      </c>
      <c r="S1332" s="14">
        <v>2</v>
      </c>
      <c r="T1332" s="5">
        <v>74880</v>
      </c>
      <c r="U1332" s="5">
        <f t="shared" si="61"/>
        <v>149760</v>
      </c>
      <c r="V1332" s="47">
        <f t="shared" si="62"/>
        <v>167731.20000000001</v>
      </c>
      <c r="W1332" s="48"/>
      <c r="X1332" s="49">
        <v>2017</v>
      </c>
      <c r="Y1332" s="50" t="s">
        <v>4944</v>
      </c>
      <c r="Z1332" s="51">
        <f t="shared" si="60"/>
        <v>416</v>
      </c>
      <c r="AA1332" s="16">
        <f t="shared" si="60"/>
        <v>465.92</v>
      </c>
    </row>
    <row r="1333" spans="2:27" ht="20.25" x14ac:dyDescent="0.3">
      <c r="B1333" s="43" t="s">
        <v>1384</v>
      </c>
      <c r="C1333" s="14" t="s">
        <v>4521</v>
      </c>
      <c r="D1333" s="14" t="s">
        <v>4745</v>
      </c>
      <c r="E1333" s="14" t="s">
        <v>4743</v>
      </c>
      <c r="F1333" s="14" t="s">
        <v>4744</v>
      </c>
      <c r="G1333" s="14" t="s">
        <v>6832</v>
      </c>
      <c r="H1333" s="44" t="s">
        <v>3466</v>
      </c>
      <c r="I1333" s="45">
        <v>0</v>
      </c>
      <c r="J1333" s="14">
        <v>150000000</v>
      </c>
      <c r="K1333" s="14" t="s">
        <v>3458</v>
      </c>
      <c r="L1333" s="46" t="s">
        <v>3483</v>
      </c>
      <c r="M1333" s="14" t="s">
        <v>12072</v>
      </c>
      <c r="N1333" s="14" t="s">
        <v>3833</v>
      </c>
      <c r="O1333" s="14" t="s">
        <v>3489</v>
      </c>
      <c r="P1333" s="14" t="s">
        <v>12071</v>
      </c>
      <c r="Q1333" s="44" t="s">
        <v>8224</v>
      </c>
      <c r="R1333" s="44" t="s">
        <v>8203</v>
      </c>
      <c r="S1333" s="14">
        <v>3</v>
      </c>
      <c r="T1333" s="5">
        <v>349920</v>
      </c>
      <c r="U1333" s="5">
        <f t="shared" si="61"/>
        <v>1049760</v>
      </c>
      <c r="V1333" s="47">
        <f t="shared" si="62"/>
        <v>1175731.2000000002</v>
      </c>
      <c r="W1333" s="48"/>
      <c r="X1333" s="49">
        <v>2017</v>
      </c>
      <c r="Y1333" s="50" t="s">
        <v>4944</v>
      </c>
      <c r="Z1333" s="51">
        <f t="shared" si="60"/>
        <v>2916</v>
      </c>
      <c r="AA1333" s="16">
        <f t="shared" si="60"/>
        <v>3265.9200000000005</v>
      </c>
    </row>
    <row r="1334" spans="2:27" ht="20.25" x14ac:dyDescent="0.3">
      <c r="B1334" s="43" t="s">
        <v>1385</v>
      </c>
      <c r="C1334" s="14" t="s">
        <v>4521</v>
      </c>
      <c r="D1334" s="14" t="s">
        <v>4745</v>
      </c>
      <c r="E1334" s="14" t="s">
        <v>4743</v>
      </c>
      <c r="F1334" s="14" t="s">
        <v>4744</v>
      </c>
      <c r="G1334" s="14" t="s">
        <v>6833</v>
      </c>
      <c r="H1334" s="44" t="s">
        <v>3466</v>
      </c>
      <c r="I1334" s="45">
        <v>0</v>
      </c>
      <c r="J1334" s="14">
        <v>150000000</v>
      </c>
      <c r="K1334" s="14" t="s">
        <v>3458</v>
      </c>
      <c r="L1334" s="46" t="s">
        <v>3483</v>
      </c>
      <c r="M1334" s="14" t="s">
        <v>12072</v>
      </c>
      <c r="N1334" s="14" t="s">
        <v>3833</v>
      </c>
      <c r="O1334" s="14" t="s">
        <v>3489</v>
      </c>
      <c r="P1334" s="14" t="s">
        <v>12071</v>
      </c>
      <c r="Q1334" s="44" t="s">
        <v>8224</v>
      </c>
      <c r="R1334" s="44" t="s">
        <v>8203</v>
      </c>
      <c r="S1334" s="14">
        <v>3</v>
      </c>
      <c r="T1334" s="5">
        <v>388800</v>
      </c>
      <c r="U1334" s="5">
        <f t="shared" si="61"/>
        <v>1166400</v>
      </c>
      <c r="V1334" s="47">
        <f t="shared" si="62"/>
        <v>1306368.0000000002</v>
      </c>
      <c r="W1334" s="48"/>
      <c r="X1334" s="49">
        <v>2017</v>
      </c>
      <c r="Y1334" s="50" t="s">
        <v>4944</v>
      </c>
      <c r="Z1334" s="51">
        <f t="shared" si="60"/>
        <v>3240</v>
      </c>
      <c r="AA1334" s="16">
        <f t="shared" si="60"/>
        <v>3628.8000000000006</v>
      </c>
    </row>
    <row r="1335" spans="2:27" ht="20.25" x14ac:dyDescent="0.3">
      <c r="B1335" s="43" t="s">
        <v>1386</v>
      </c>
      <c r="C1335" s="14" t="s">
        <v>4521</v>
      </c>
      <c r="D1335" s="14" t="s">
        <v>4745</v>
      </c>
      <c r="E1335" s="14" t="s">
        <v>4743</v>
      </c>
      <c r="F1335" s="14" t="s">
        <v>4744</v>
      </c>
      <c r="G1335" s="14" t="s">
        <v>6834</v>
      </c>
      <c r="H1335" s="44" t="s">
        <v>3466</v>
      </c>
      <c r="I1335" s="45">
        <v>0</v>
      </c>
      <c r="J1335" s="14">
        <v>150000000</v>
      </c>
      <c r="K1335" s="14" t="s">
        <v>3458</v>
      </c>
      <c r="L1335" s="46" t="s">
        <v>3483</v>
      </c>
      <c r="M1335" s="14" t="s">
        <v>12072</v>
      </c>
      <c r="N1335" s="14" t="s">
        <v>3833</v>
      </c>
      <c r="O1335" s="14" t="s">
        <v>3489</v>
      </c>
      <c r="P1335" s="14" t="s">
        <v>12071</v>
      </c>
      <c r="Q1335" s="44" t="s">
        <v>8224</v>
      </c>
      <c r="R1335" s="44" t="s">
        <v>8203</v>
      </c>
      <c r="S1335" s="14">
        <v>3</v>
      </c>
      <c r="T1335" s="5">
        <v>261360</v>
      </c>
      <c r="U1335" s="5">
        <f t="shared" si="61"/>
        <v>784080</v>
      </c>
      <c r="V1335" s="47">
        <f t="shared" si="62"/>
        <v>878169.60000000009</v>
      </c>
      <c r="W1335" s="48"/>
      <c r="X1335" s="49">
        <v>2017</v>
      </c>
      <c r="Y1335" s="50" t="s">
        <v>4944</v>
      </c>
      <c r="Z1335" s="51">
        <f t="shared" si="60"/>
        <v>2178</v>
      </c>
      <c r="AA1335" s="16">
        <f t="shared" si="60"/>
        <v>2439.36</v>
      </c>
    </row>
    <row r="1336" spans="2:27" ht="20.25" x14ac:dyDescent="0.3">
      <c r="B1336" s="43" t="s">
        <v>1387</v>
      </c>
      <c r="C1336" s="14" t="s">
        <v>4521</v>
      </c>
      <c r="D1336" s="14" t="s">
        <v>7855</v>
      </c>
      <c r="E1336" s="14" t="s">
        <v>7856</v>
      </c>
      <c r="F1336" s="14" t="s">
        <v>7857</v>
      </c>
      <c r="G1336" s="14" t="s">
        <v>6835</v>
      </c>
      <c r="H1336" s="44" t="s">
        <v>3466</v>
      </c>
      <c r="I1336" s="45">
        <v>0</v>
      </c>
      <c r="J1336" s="14">
        <v>150000000</v>
      </c>
      <c r="K1336" s="14" t="s">
        <v>3458</v>
      </c>
      <c r="L1336" s="46" t="s">
        <v>3483</v>
      </c>
      <c r="M1336" s="14" t="s">
        <v>12072</v>
      </c>
      <c r="N1336" s="14" t="s">
        <v>3833</v>
      </c>
      <c r="O1336" s="14" t="s">
        <v>3489</v>
      </c>
      <c r="P1336" s="14" t="s">
        <v>12071</v>
      </c>
      <c r="Q1336" s="44" t="s">
        <v>8224</v>
      </c>
      <c r="R1336" s="44" t="s">
        <v>8203</v>
      </c>
      <c r="S1336" s="14">
        <v>1</v>
      </c>
      <c r="T1336" s="5">
        <v>113040</v>
      </c>
      <c r="U1336" s="5">
        <f t="shared" si="61"/>
        <v>113040</v>
      </c>
      <c r="V1336" s="47">
        <f t="shared" si="62"/>
        <v>126604.80000000002</v>
      </c>
      <c r="W1336" s="48"/>
      <c r="X1336" s="49">
        <v>2017</v>
      </c>
      <c r="Y1336" s="50" t="s">
        <v>4944</v>
      </c>
      <c r="Z1336" s="51">
        <f t="shared" si="60"/>
        <v>314</v>
      </c>
      <c r="AA1336" s="16">
        <f t="shared" si="60"/>
        <v>351.68000000000006</v>
      </c>
    </row>
    <row r="1337" spans="2:27" ht="20.25" x14ac:dyDescent="0.3">
      <c r="B1337" s="43" t="s">
        <v>1388</v>
      </c>
      <c r="C1337" s="14" t="s">
        <v>4521</v>
      </c>
      <c r="D1337" s="14" t="s">
        <v>4907</v>
      </c>
      <c r="E1337" s="14" t="s">
        <v>7565</v>
      </c>
      <c r="F1337" s="14" t="s">
        <v>7858</v>
      </c>
      <c r="G1337" s="14" t="s">
        <v>6836</v>
      </c>
      <c r="H1337" s="44" t="s">
        <v>3466</v>
      </c>
      <c r="I1337" s="45">
        <v>0</v>
      </c>
      <c r="J1337" s="14">
        <v>150000000</v>
      </c>
      <c r="K1337" s="14" t="s">
        <v>3458</v>
      </c>
      <c r="L1337" s="46" t="s">
        <v>3483</v>
      </c>
      <c r="M1337" s="14" t="s">
        <v>12072</v>
      </c>
      <c r="N1337" s="14" t="s">
        <v>3833</v>
      </c>
      <c r="O1337" s="14" t="s">
        <v>3489</v>
      </c>
      <c r="P1337" s="14" t="s">
        <v>12071</v>
      </c>
      <c r="Q1337" s="44" t="s">
        <v>8224</v>
      </c>
      <c r="R1337" s="44" t="s">
        <v>8203</v>
      </c>
      <c r="S1337" s="14">
        <v>1</v>
      </c>
      <c r="T1337" s="5">
        <v>348802</v>
      </c>
      <c r="U1337" s="5">
        <f t="shared" si="61"/>
        <v>348802</v>
      </c>
      <c r="V1337" s="47">
        <f t="shared" si="62"/>
        <v>390658.24000000005</v>
      </c>
      <c r="W1337" s="48"/>
      <c r="X1337" s="49">
        <v>2017</v>
      </c>
      <c r="Y1337" s="50" t="s">
        <v>4944</v>
      </c>
      <c r="Z1337" s="51">
        <f t="shared" si="60"/>
        <v>968.89444444444439</v>
      </c>
      <c r="AA1337" s="16">
        <f t="shared" si="60"/>
        <v>1085.1617777777778</v>
      </c>
    </row>
    <row r="1338" spans="2:27" ht="20.25" x14ac:dyDescent="0.3">
      <c r="B1338" s="43" t="s">
        <v>1389</v>
      </c>
      <c r="C1338" s="14" t="s">
        <v>4521</v>
      </c>
      <c r="D1338" s="14" t="s">
        <v>4908</v>
      </c>
      <c r="E1338" s="14" t="s">
        <v>7739</v>
      </c>
      <c r="F1338" s="14" t="s">
        <v>4909</v>
      </c>
      <c r="G1338" s="14" t="s">
        <v>6837</v>
      </c>
      <c r="H1338" s="44" t="s">
        <v>3466</v>
      </c>
      <c r="I1338" s="45">
        <v>0</v>
      </c>
      <c r="J1338" s="14">
        <v>150000000</v>
      </c>
      <c r="K1338" s="14" t="s">
        <v>3458</v>
      </c>
      <c r="L1338" s="46" t="s">
        <v>3483</v>
      </c>
      <c r="M1338" s="14" t="s">
        <v>12072</v>
      </c>
      <c r="N1338" s="14" t="s">
        <v>3833</v>
      </c>
      <c r="O1338" s="14" t="s">
        <v>3489</v>
      </c>
      <c r="P1338" s="14" t="s">
        <v>12071</v>
      </c>
      <c r="Q1338" s="44" t="s">
        <v>8224</v>
      </c>
      <c r="R1338" s="44" t="s">
        <v>8203</v>
      </c>
      <c r="S1338" s="14">
        <v>15</v>
      </c>
      <c r="T1338" s="5">
        <v>10197.197</v>
      </c>
      <c r="U1338" s="5">
        <f t="shared" si="61"/>
        <v>152957.95500000002</v>
      </c>
      <c r="V1338" s="47">
        <f t="shared" si="62"/>
        <v>171312.90960000004</v>
      </c>
      <c r="W1338" s="48"/>
      <c r="X1338" s="49">
        <v>2017</v>
      </c>
      <c r="Y1338" s="50" t="s">
        <v>4944</v>
      </c>
      <c r="Z1338" s="51">
        <f t="shared" si="60"/>
        <v>424.88320833333336</v>
      </c>
      <c r="AA1338" s="16">
        <f t="shared" si="60"/>
        <v>475.86919333333344</v>
      </c>
    </row>
    <row r="1339" spans="2:27" ht="20.25" x14ac:dyDescent="0.3">
      <c r="B1339" s="43" t="s">
        <v>1390</v>
      </c>
      <c r="C1339" s="14" t="s">
        <v>4521</v>
      </c>
      <c r="D1339" s="14" t="s">
        <v>4908</v>
      </c>
      <c r="E1339" s="14" t="s">
        <v>7739</v>
      </c>
      <c r="F1339" s="14" t="s">
        <v>4909</v>
      </c>
      <c r="G1339" s="14" t="s">
        <v>6838</v>
      </c>
      <c r="H1339" s="44" t="s">
        <v>3466</v>
      </c>
      <c r="I1339" s="45">
        <v>0</v>
      </c>
      <c r="J1339" s="14">
        <v>150000000</v>
      </c>
      <c r="K1339" s="14" t="s">
        <v>3458</v>
      </c>
      <c r="L1339" s="46" t="s">
        <v>3483</v>
      </c>
      <c r="M1339" s="14" t="s">
        <v>12072</v>
      </c>
      <c r="N1339" s="14" t="s">
        <v>3833</v>
      </c>
      <c r="O1339" s="14" t="s">
        <v>3489</v>
      </c>
      <c r="P1339" s="14" t="s">
        <v>12071</v>
      </c>
      <c r="Q1339" s="44" t="s">
        <v>8224</v>
      </c>
      <c r="R1339" s="44" t="s">
        <v>8203</v>
      </c>
      <c r="S1339" s="14">
        <v>25</v>
      </c>
      <c r="T1339" s="5">
        <v>10197.197</v>
      </c>
      <c r="U1339" s="5">
        <f t="shared" si="61"/>
        <v>254929.92499999999</v>
      </c>
      <c r="V1339" s="47">
        <f t="shared" si="62"/>
        <v>285521.516</v>
      </c>
      <c r="W1339" s="48"/>
      <c r="X1339" s="49">
        <v>2017</v>
      </c>
      <c r="Y1339" s="50" t="s">
        <v>4944</v>
      </c>
      <c r="Z1339" s="51">
        <f t="shared" si="60"/>
        <v>708.13868055555554</v>
      </c>
      <c r="AA1339" s="16">
        <f t="shared" si="60"/>
        <v>793.11532222222218</v>
      </c>
    </row>
    <row r="1340" spans="2:27" ht="20.25" x14ac:dyDescent="0.3">
      <c r="B1340" s="43" t="s">
        <v>1391</v>
      </c>
      <c r="C1340" s="14" t="s">
        <v>4521</v>
      </c>
      <c r="D1340" s="14" t="s">
        <v>4882</v>
      </c>
      <c r="E1340" s="14" t="s">
        <v>4406</v>
      </c>
      <c r="F1340" s="14" t="s">
        <v>4742</v>
      </c>
      <c r="G1340" s="14" t="s">
        <v>6839</v>
      </c>
      <c r="H1340" s="44" t="s">
        <v>3466</v>
      </c>
      <c r="I1340" s="45">
        <v>0</v>
      </c>
      <c r="J1340" s="14">
        <v>150000000</v>
      </c>
      <c r="K1340" s="14" t="s">
        <v>3458</v>
      </c>
      <c r="L1340" s="46" t="s">
        <v>3483</v>
      </c>
      <c r="M1340" s="14" t="s">
        <v>12072</v>
      </c>
      <c r="N1340" s="14" t="s">
        <v>3833</v>
      </c>
      <c r="O1340" s="14" t="s">
        <v>3489</v>
      </c>
      <c r="P1340" s="14" t="s">
        <v>12071</v>
      </c>
      <c r="Q1340" s="44" t="s">
        <v>8224</v>
      </c>
      <c r="R1340" s="44" t="s">
        <v>8203</v>
      </c>
      <c r="S1340" s="14">
        <v>1</v>
      </c>
      <c r="T1340" s="5">
        <v>77075</v>
      </c>
      <c r="U1340" s="5">
        <f t="shared" si="61"/>
        <v>77075</v>
      </c>
      <c r="V1340" s="47">
        <f t="shared" si="62"/>
        <v>86324.000000000015</v>
      </c>
      <c r="W1340" s="48"/>
      <c r="X1340" s="49">
        <v>2017</v>
      </c>
      <c r="Y1340" s="50" t="s">
        <v>4944</v>
      </c>
      <c r="Z1340" s="51">
        <f t="shared" si="60"/>
        <v>214.09722222222223</v>
      </c>
      <c r="AA1340" s="16">
        <f t="shared" si="60"/>
        <v>239.78888888888892</v>
      </c>
    </row>
    <row r="1341" spans="2:27" ht="20.25" x14ac:dyDescent="0.3">
      <c r="B1341" s="43" t="s">
        <v>1392</v>
      </c>
      <c r="C1341" s="14" t="s">
        <v>4521</v>
      </c>
      <c r="D1341" s="14" t="s">
        <v>4882</v>
      </c>
      <c r="E1341" s="14" t="s">
        <v>4406</v>
      </c>
      <c r="F1341" s="14" t="s">
        <v>4742</v>
      </c>
      <c r="G1341" s="14" t="s">
        <v>6840</v>
      </c>
      <c r="H1341" s="44" t="s">
        <v>3466</v>
      </c>
      <c r="I1341" s="45">
        <v>0</v>
      </c>
      <c r="J1341" s="14">
        <v>150000000</v>
      </c>
      <c r="K1341" s="14" t="s">
        <v>3458</v>
      </c>
      <c r="L1341" s="46" t="s">
        <v>3483</v>
      </c>
      <c r="M1341" s="14" t="s">
        <v>12072</v>
      </c>
      <c r="N1341" s="14" t="s">
        <v>3833</v>
      </c>
      <c r="O1341" s="14" t="s">
        <v>3489</v>
      </c>
      <c r="P1341" s="14" t="s">
        <v>12071</v>
      </c>
      <c r="Q1341" s="44" t="s">
        <v>8224</v>
      </c>
      <c r="R1341" s="44" t="s">
        <v>8203</v>
      </c>
      <c r="S1341" s="14">
        <v>1</v>
      </c>
      <c r="T1341" s="5">
        <v>2925</v>
      </c>
      <c r="U1341" s="5">
        <f t="shared" si="61"/>
        <v>2925</v>
      </c>
      <c r="V1341" s="47">
        <f t="shared" si="62"/>
        <v>3276.0000000000005</v>
      </c>
      <c r="W1341" s="48"/>
      <c r="X1341" s="49">
        <v>2017</v>
      </c>
      <c r="Y1341" s="50" t="s">
        <v>4944</v>
      </c>
      <c r="Z1341" s="51">
        <f t="shared" ref="Z1341:AA1403" si="63">U1341/360</f>
        <v>8.125</v>
      </c>
      <c r="AA1341" s="16">
        <f t="shared" si="63"/>
        <v>9.1000000000000014</v>
      </c>
    </row>
    <row r="1342" spans="2:27" ht="20.25" x14ac:dyDescent="0.3">
      <c r="B1342" s="43" t="s">
        <v>1393</v>
      </c>
      <c r="C1342" s="14" t="s">
        <v>4521</v>
      </c>
      <c r="D1342" s="14" t="s">
        <v>4882</v>
      </c>
      <c r="E1342" s="14" t="s">
        <v>4406</v>
      </c>
      <c r="F1342" s="14" t="s">
        <v>4742</v>
      </c>
      <c r="G1342" s="14" t="s">
        <v>6841</v>
      </c>
      <c r="H1342" s="44" t="s">
        <v>3466</v>
      </c>
      <c r="I1342" s="45">
        <v>0</v>
      </c>
      <c r="J1342" s="14">
        <v>150000000</v>
      </c>
      <c r="K1342" s="14" t="s">
        <v>3458</v>
      </c>
      <c r="L1342" s="46" t="s">
        <v>3483</v>
      </c>
      <c r="M1342" s="14" t="s">
        <v>12072</v>
      </c>
      <c r="N1342" s="14" t="s">
        <v>3833</v>
      </c>
      <c r="O1342" s="14" t="s">
        <v>3489</v>
      </c>
      <c r="P1342" s="14" t="s">
        <v>12071</v>
      </c>
      <c r="Q1342" s="44" t="s">
        <v>8224</v>
      </c>
      <c r="R1342" s="44" t="s">
        <v>8203</v>
      </c>
      <c r="S1342" s="14">
        <v>1</v>
      </c>
      <c r="T1342" s="5">
        <v>4000</v>
      </c>
      <c r="U1342" s="5">
        <f t="shared" ref="U1342:U1404" si="64">S1342*T1342</f>
        <v>4000</v>
      </c>
      <c r="V1342" s="47">
        <f t="shared" ref="V1342:V1404" si="65">U1342*1.12</f>
        <v>4480</v>
      </c>
      <c r="W1342" s="48"/>
      <c r="X1342" s="49">
        <v>2017</v>
      </c>
      <c r="Y1342" s="50" t="s">
        <v>4944</v>
      </c>
      <c r="Z1342" s="51">
        <f t="shared" si="63"/>
        <v>11.111111111111111</v>
      </c>
      <c r="AA1342" s="16">
        <f t="shared" si="63"/>
        <v>12.444444444444445</v>
      </c>
    </row>
    <row r="1343" spans="2:27" ht="20.25" x14ac:dyDescent="0.3">
      <c r="B1343" s="43" t="s">
        <v>1394</v>
      </c>
      <c r="C1343" s="14" t="s">
        <v>4521</v>
      </c>
      <c r="D1343" s="14" t="s">
        <v>4882</v>
      </c>
      <c r="E1343" s="14" t="s">
        <v>4406</v>
      </c>
      <c r="F1343" s="14" t="s">
        <v>4742</v>
      </c>
      <c r="G1343" s="14" t="s">
        <v>6842</v>
      </c>
      <c r="H1343" s="44" t="s">
        <v>3466</v>
      </c>
      <c r="I1343" s="45">
        <v>0</v>
      </c>
      <c r="J1343" s="14">
        <v>150000000</v>
      </c>
      <c r="K1343" s="14" t="s">
        <v>3458</v>
      </c>
      <c r="L1343" s="46" t="s">
        <v>3483</v>
      </c>
      <c r="M1343" s="14" t="s">
        <v>12072</v>
      </c>
      <c r="N1343" s="14" t="s">
        <v>3833</v>
      </c>
      <c r="O1343" s="14" t="s">
        <v>3489</v>
      </c>
      <c r="P1343" s="14" t="s">
        <v>12071</v>
      </c>
      <c r="Q1343" s="44" t="s">
        <v>8224</v>
      </c>
      <c r="R1343" s="44" t="s">
        <v>8203</v>
      </c>
      <c r="S1343" s="14">
        <v>1</v>
      </c>
      <c r="T1343" s="5">
        <v>2925</v>
      </c>
      <c r="U1343" s="5">
        <f t="shared" si="64"/>
        <v>2925</v>
      </c>
      <c r="V1343" s="47">
        <f t="shared" si="65"/>
        <v>3276.0000000000005</v>
      </c>
      <c r="W1343" s="48"/>
      <c r="X1343" s="49">
        <v>2017</v>
      </c>
      <c r="Y1343" s="50" t="s">
        <v>4944</v>
      </c>
      <c r="Z1343" s="51">
        <f t="shared" si="63"/>
        <v>8.125</v>
      </c>
      <c r="AA1343" s="16">
        <f t="shared" si="63"/>
        <v>9.1000000000000014</v>
      </c>
    </row>
    <row r="1344" spans="2:27" ht="20.25" x14ac:dyDescent="0.3">
      <c r="B1344" s="43" t="s">
        <v>1395</v>
      </c>
      <c r="C1344" s="14" t="s">
        <v>4521</v>
      </c>
      <c r="D1344" s="14" t="s">
        <v>4870</v>
      </c>
      <c r="E1344" s="14" t="s">
        <v>7845</v>
      </c>
      <c r="F1344" s="14" t="s">
        <v>4871</v>
      </c>
      <c r="G1344" s="14" t="s">
        <v>6843</v>
      </c>
      <c r="H1344" s="44" t="s">
        <v>3466</v>
      </c>
      <c r="I1344" s="45">
        <v>0</v>
      </c>
      <c r="J1344" s="14">
        <v>150000000</v>
      </c>
      <c r="K1344" s="14" t="s">
        <v>3458</v>
      </c>
      <c r="L1344" s="46" t="s">
        <v>3483</v>
      </c>
      <c r="M1344" s="14" t="s">
        <v>12072</v>
      </c>
      <c r="N1344" s="14" t="s">
        <v>3833</v>
      </c>
      <c r="O1344" s="14" t="s">
        <v>3489</v>
      </c>
      <c r="P1344" s="14" t="s">
        <v>12071</v>
      </c>
      <c r="Q1344" s="44" t="s">
        <v>5421</v>
      </c>
      <c r="R1344" s="44" t="s">
        <v>8218</v>
      </c>
      <c r="S1344" s="14">
        <v>1</v>
      </c>
      <c r="T1344" s="5">
        <v>878200</v>
      </c>
      <c r="U1344" s="5">
        <f t="shared" si="64"/>
        <v>878200</v>
      </c>
      <c r="V1344" s="47">
        <f t="shared" si="65"/>
        <v>983584.00000000012</v>
      </c>
      <c r="W1344" s="48"/>
      <c r="X1344" s="49">
        <v>2017</v>
      </c>
      <c r="Y1344" s="50" t="s">
        <v>4944</v>
      </c>
      <c r="Z1344" s="51">
        <f t="shared" si="63"/>
        <v>2439.4444444444443</v>
      </c>
      <c r="AA1344" s="16">
        <f t="shared" si="63"/>
        <v>2732.1777777777779</v>
      </c>
    </row>
    <row r="1345" spans="2:27" ht="20.25" x14ac:dyDescent="0.3">
      <c r="B1345" s="43" t="s">
        <v>1396</v>
      </c>
      <c r="C1345" s="14" t="s">
        <v>4521</v>
      </c>
      <c r="D1345" s="14" t="s">
        <v>4910</v>
      </c>
      <c r="E1345" s="14" t="s">
        <v>7859</v>
      </c>
      <c r="F1345" s="14" t="s">
        <v>4911</v>
      </c>
      <c r="G1345" s="14" t="s">
        <v>6844</v>
      </c>
      <c r="H1345" s="44" t="s">
        <v>3466</v>
      </c>
      <c r="I1345" s="45">
        <v>0</v>
      </c>
      <c r="J1345" s="14">
        <v>150000000</v>
      </c>
      <c r="K1345" s="14" t="s">
        <v>3458</v>
      </c>
      <c r="L1345" s="46" t="s">
        <v>3483</v>
      </c>
      <c r="M1345" s="14" t="s">
        <v>12072</v>
      </c>
      <c r="N1345" s="14" t="s">
        <v>3833</v>
      </c>
      <c r="O1345" s="14" t="s">
        <v>3489</v>
      </c>
      <c r="P1345" s="14" t="s">
        <v>12071</v>
      </c>
      <c r="Q1345" s="44" t="s">
        <v>5421</v>
      </c>
      <c r="R1345" s="44" t="s">
        <v>8218</v>
      </c>
      <c r="S1345" s="14">
        <v>3</v>
      </c>
      <c r="T1345" s="5">
        <v>233150</v>
      </c>
      <c r="U1345" s="5">
        <f t="shared" si="64"/>
        <v>699450</v>
      </c>
      <c r="V1345" s="47">
        <f t="shared" si="65"/>
        <v>783384.00000000012</v>
      </c>
      <c r="W1345" s="48"/>
      <c r="X1345" s="49">
        <v>2017</v>
      </c>
      <c r="Y1345" s="50" t="s">
        <v>4944</v>
      </c>
      <c r="Z1345" s="51">
        <f t="shared" si="63"/>
        <v>1942.9166666666667</v>
      </c>
      <c r="AA1345" s="16">
        <f t="shared" si="63"/>
        <v>2176.0666666666671</v>
      </c>
    </row>
    <row r="1346" spans="2:27" ht="20.25" x14ac:dyDescent="0.3">
      <c r="B1346" s="43" t="s">
        <v>1397</v>
      </c>
      <c r="C1346" s="14" t="s">
        <v>4521</v>
      </c>
      <c r="D1346" s="14" t="s">
        <v>4882</v>
      </c>
      <c r="E1346" s="14" t="s">
        <v>4406</v>
      </c>
      <c r="F1346" s="14" t="s">
        <v>4742</v>
      </c>
      <c r="G1346" s="14" t="s">
        <v>6845</v>
      </c>
      <c r="H1346" s="44" t="s">
        <v>3466</v>
      </c>
      <c r="I1346" s="45">
        <v>0</v>
      </c>
      <c r="J1346" s="14">
        <v>150000000</v>
      </c>
      <c r="K1346" s="14" t="s">
        <v>3458</v>
      </c>
      <c r="L1346" s="46" t="s">
        <v>3483</v>
      </c>
      <c r="M1346" s="14" t="s">
        <v>12072</v>
      </c>
      <c r="N1346" s="14" t="s">
        <v>3833</v>
      </c>
      <c r="O1346" s="14" t="s">
        <v>3489</v>
      </c>
      <c r="P1346" s="14" t="s">
        <v>12071</v>
      </c>
      <c r="Q1346" s="44" t="s">
        <v>8224</v>
      </c>
      <c r="R1346" s="44" t="s">
        <v>8203</v>
      </c>
      <c r="S1346" s="14">
        <v>10</v>
      </c>
      <c r="T1346" s="5">
        <v>77841</v>
      </c>
      <c r="U1346" s="5">
        <f t="shared" si="64"/>
        <v>778410</v>
      </c>
      <c r="V1346" s="47">
        <f t="shared" si="65"/>
        <v>871819.20000000007</v>
      </c>
      <c r="W1346" s="48"/>
      <c r="X1346" s="49">
        <v>2017</v>
      </c>
      <c r="Y1346" s="50" t="s">
        <v>4944</v>
      </c>
      <c r="Z1346" s="51">
        <f t="shared" si="63"/>
        <v>2162.25</v>
      </c>
      <c r="AA1346" s="16">
        <f t="shared" si="63"/>
        <v>2421.7200000000003</v>
      </c>
    </row>
    <row r="1347" spans="2:27" ht="20.25" x14ac:dyDescent="0.3">
      <c r="B1347" s="43" t="s">
        <v>1398</v>
      </c>
      <c r="C1347" s="14" t="s">
        <v>4521</v>
      </c>
      <c r="D1347" s="14" t="s">
        <v>4912</v>
      </c>
      <c r="E1347" s="14" t="s">
        <v>4913</v>
      </c>
      <c r="F1347" s="14" t="s">
        <v>4914</v>
      </c>
      <c r="G1347" s="14" t="s">
        <v>6846</v>
      </c>
      <c r="H1347" s="44" t="s">
        <v>3466</v>
      </c>
      <c r="I1347" s="45">
        <v>0</v>
      </c>
      <c r="J1347" s="14">
        <v>150000000</v>
      </c>
      <c r="K1347" s="14" t="s">
        <v>3458</v>
      </c>
      <c r="L1347" s="46" t="s">
        <v>3483</v>
      </c>
      <c r="M1347" s="14" t="s">
        <v>12072</v>
      </c>
      <c r="N1347" s="14" t="s">
        <v>3833</v>
      </c>
      <c r="O1347" s="14" t="s">
        <v>3489</v>
      </c>
      <c r="P1347" s="14" t="s">
        <v>12071</v>
      </c>
      <c r="Q1347" s="44" t="s">
        <v>8224</v>
      </c>
      <c r="R1347" s="44" t="s">
        <v>8203</v>
      </c>
      <c r="S1347" s="14">
        <v>1</v>
      </c>
      <c r="T1347" s="5">
        <v>7992</v>
      </c>
      <c r="U1347" s="5">
        <f t="shared" si="64"/>
        <v>7992</v>
      </c>
      <c r="V1347" s="47">
        <f t="shared" si="65"/>
        <v>8951.0400000000009</v>
      </c>
      <c r="W1347" s="48"/>
      <c r="X1347" s="49">
        <v>2017</v>
      </c>
      <c r="Y1347" s="50" t="s">
        <v>4944</v>
      </c>
      <c r="Z1347" s="51">
        <f t="shared" si="63"/>
        <v>22.2</v>
      </c>
      <c r="AA1347" s="16">
        <f t="shared" si="63"/>
        <v>24.864000000000001</v>
      </c>
    </row>
    <row r="1348" spans="2:27" ht="20.25" x14ac:dyDescent="0.3">
      <c r="B1348" s="43" t="s">
        <v>1399</v>
      </c>
      <c r="C1348" s="14" t="s">
        <v>4521</v>
      </c>
      <c r="D1348" s="14" t="s">
        <v>4915</v>
      </c>
      <c r="E1348" s="14" t="s">
        <v>3996</v>
      </c>
      <c r="F1348" s="14" t="s">
        <v>7860</v>
      </c>
      <c r="G1348" s="14" t="s">
        <v>6847</v>
      </c>
      <c r="H1348" s="44" t="s">
        <v>3466</v>
      </c>
      <c r="I1348" s="45">
        <v>0</v>
      </c>
      <c r="J1348" s="14">
        <v>150000000</v>
      </c>
      <c r="K1348" s="14" t="s">
        <v>3458</v>
      </c>
      <c r="L1348" s="46" t="s">
        <v>3483</v>
      </c>
      <c r="M1348" s="14" t="s">
        <v>12072</v>
      </c>
      <c r="N1348" s="14" t="s">
        <v>3833</v>
      </c>
      <c r="O1348" s="14" t="s">
        <v>3489</v>
      </c>
      <c r="P1348" s="14" t="s">
        <v>12071</v>
      </c>
      <c r="Q1348" s="44" t="s">
        <v>8235</v>
      </c>
      <c r="R1348" s="44" t="s">
        <v>8212</v>
      </c>
      <c r="S1348" s="14">
        <v>30</v>
      </c>
      <c r="T1348" s="5">
        <v>8672.0400000000009</v>
      </c>
      <c r="U1348" s="5">
        <f t="shared" si="64"/>
        <v>260161.2</v>
      </c>
      <c r="V1348" s="47">
        <f t="shared" si="65"/>
        <v>291380.54400000005</v>
      </c>
      <c r="W1348" s="48"/>
      <c r="X1348" s="49">
        <v>2017</v>
      </c>
      <c r="Y1348" s="50" t="s">
        <v>4944</v>
      </c>
      <c r="Z1348" s="51">
        <f t="shared" si="63"/>
        <v>722.67000000000007</v>
      </c>
      <c r="AA1348" s="16">
        <f t="shared" si="63"/>
        <v>809.39040000000011</v>
      </c>
    </row>
    <row r="1349" spans="2:27" ht="20.25" x14ac:dyDescent="0.3">
      <c r="B1349" s="43" t="s">
        <v>1400</v>
      </c>
      <c r="C1349" s="14" t="s">
        <v>4521</v>
      </c>
      <c r="D1349" s="14" t="s">
        <v>4916</v>
      </c>
      <c r="E1349" s="14" t="s">
        <v>3996</v>
      </c>
      <c r="F1349" s="14" t="s">
        <v>7861</v>
      </c>
      <c r="G1349" s="14" t="s">
        <v>6848</v>
      </c>
      <c r="H1349" s="44" t="s">
        <v>3466</v>
      </c>
      <c r="I1349" s="45">
        <v>0</v>
      </c>
      <c r="J1349" s="14">
        <v>150000000</v>
      </c>
      <c r="K1349" s="14" t="s">
        <v>3458</v>
      </c>
      <c r="L1349" s="46" t="s">
        <v>3483</v>
      </c>
      <c r="M1349" s="14" t="s">
        <v>12072</v>
      </c>
      <c r="N1349" s="14" t="s">
        <v>3833</v>
      </c>
      <c r="O1349" s="14" t="s">
        <v>3489</v>
      </c>
      <c r="P1349" s="14" t="s">
        <v>12071</v>
      </c>
      <c r="Q1349" s="44" t="s">
        <v>8225</v>
      </c>
      <c r="R1349" s="44" t="s">
        <v>8204</v>
      </c>
      <c r="S1349" s="14">
        <v>30</v>
      </c>
      <c r="T1349" s="5">
        <v>11400.480000000001</v>
      </c>
      <c r="U1349" s="5">
        <f t="shared" si="64"/>
        <v>342014.4</v>
      </c>
      <c r="V1349" s="47">
        <f t="shared" si="65"/>
        <v>383056.12800000008</v>
      </c>
      <c r="W1349" s="48"/>
      <c r="X1349" s="49">
        <v>2017</v>
      </c>
      <c r="Y1349" s="50" t="s">
        <v>4944</v>
      </c>
      <c r="Z1349" s="51">
        <f t="shared" si="63"/>
        <v>950.04000000000008</v>
      </c>
      <c r="AA1349" s="16">
        <f t="shared" si="63"/>
        <v>1064.0448000000001</v>
      </c>
    </row>
    <row r="1350" spans="2:27" ht="20.25" x14ac:dyDescent="0.3">
      <c r="B1350" s="43" t="s">
        <v>1401</v>
      </c>
      <c r="C1350" s="14" t="s">
        <v>4521</v>
      </c>
      <c r="D1350" s="14" t="s">
        <v>4917</v>
      </c>
      <c r="E1350" s="14" t="s">
        <v>4918</v>
      </c>
      <c r="F1350" s="14" t="s">
        <v>7862</v>
      </c>
      <c r="G1350" s="14" t="s">
        <v>6849</v>
      </c>
      <c r="H1350" s="44" t="s">
        <v>3466</v>
      </c>
      <c r="I1350" s="45">
        <v>0</v>
      </c>
      <c r="J1350" s="14">
        <v>150000000</v>
      </c>
      <c r="K1350" s="14" t="s">
        <v>3458</v>
      </c>
      <c r="L1350" s="46" t="s">
        <v>3483</v>
      </c>
      <c r="M1350" s="14" t="s">
        <v>12072</v>
      </c>
      <c r="N1350" s="14" t="s">
        <v>3833</v>
      </c>
      <c r="O1350" s="14" t="s">
        <v>3489</v>
      </c>
      <c r="P1350" s="14" t="s">
        <v>12071</v>
      </c>
      <c r="Q1350" s="44" t="s">
        <v>8224</v>
      </c>
      <c r="R1350" s="44" t="s">
        <v>8203</v>
      </c>
      <c r="S1350" s="14">
        <v>10</v>
      </c>
      <c r="T1350" s="5">
        <v>6201</v>
      </c>
      <c r="U1350" s="5">
        <f t="shared" si="64"/>
        <v>62010</v>
      </c>
      <c r="V1350" s="47">
        <f t="shared" si="65"/>
        <v>69451.200000000012</v>
      </c>
      <c r="W1350" s="48"/>
      <c r="X1350" s="49">
        <v>2017</v>
      </c>
      <c r="Y1350" s="50" t="s">
        <v>4944</v>
      </c>
      <c r="Z1350" s="51">
        <f t="shared" si="63"/>
        <v>172.25</v>
      </c>
      <c r="AA1350" s="16">
        <f t="shared" si="63"/>
        <v>192.92000000000004</v>
      </c>
    </row>
    <row r="1351" spans="2:27" ht="20.25" x14ac:dyDescent="0.3">
      <c r="B1351" s="43" t="s">
        <v>1402</v>
      </c>
      <c r="C1351" s="14" t="s">
        <v>4521</v>
      </c>
      <c r="D1351" s="14" t="s">
        <v>4917</v>
      </c>
      <c r="E1351" s="14" t="s">
        <v>4918</v>
      </c>
      <c r="F1351" s="14" t="s">
        <v>7862</v>
      </c>
      <c r="G1351" s="14" t="s">
        <v>6850</v>
      </c>
      <c r="H1351" s="44" t="s">
        <v>3466</v>
      </c>
      <c r="I1351" s="45">
        <v>0</v>
      </c>
      <c r="J1351" s="14">
        <v>150000000</v>
      </c>
      <c r="K1351" s="14" t="s">
        <v>3458</v>
      </c>
      <c r="L1351" s="46" t="s">
        <v>3483</v>
      </c>
      <c r="M1351" s="14" t="s">
        <v>12072</v>
      </c>
      <c r="N1351" s="14" t="s">
        <v>3833</v>
      </c>
      <c r="O1351" s="14" t="s">
        <v>3489</v>
      </c>
      <c r="P1351" s="14" t="s">
        <v>12071</v>
      </c>
      <c r="Q1351" s="44" t="s">
        <v>8224</v>
      </c>
      <c r="R1351" s="44" t="s">
        <v>8203</v>
      </c>
      <c r="S1351" s="14">
        <v>10</v>
      </c>
      <c r="T1351" s="5">
        <v>8821.8000000000011</v>
      </c>
      <c r="U1351" s="5">
        <f t="shared" si="64"/>
        <v>88218.000000000015</v>
      </c>
      <c r="V1351" s="47">
        <f t="shared" si="65"/>
        <v>98804.160000000033</v>
      </c>
      <c r="W1351" s="48"/>
      <c r="X1351" s="49">
        <v>2017</v>
      </c>
      <c r="Y1351" s="50" t="s">
        <v>4944</v>
      </c>
      <c r="Z1351" s="51">
        <f t="shared" si="63"/>
        <v>245.05000000000004</v>
      </c>
      <c r="AA1351" s="16">
        <f t="shared" si="63"/>
        <v>274.45600000000007</v>
      </c>
    </row>
    <row r="1352" spans="2:27" ht="20.25" x14ac:dyDescent="0.3">
      <c r="B1352" s="43" t="s">
        <v>1403</v>
      </c>
      <c r="C1352" s="14" t="s">
        <v>4521</v>
      </c>
      <c r="D1352" s="14" t="s">
        <v>4917</v>
      </c>
      <c r="E1352" s="14" t="s">
        <v>4918</v>
      </c>
      <c r="F1352" s="14" t="s">
        <v>7862</v>
      </c>
      <c r="G1352" s="14" t="s">
        <v>6851</v>
      </c>
      <c r="H1352" s="44" t="s">
        <v>3466</v>
      </c>
      <c r="I1352" s="45">
        <v>0</v>
      </c>
      <c r="J1352" s="14">
        <v>150000000</v>
      </c>
      <c r="K1352" s="14" t="s">
        <v>3458</v>
      </c>
      <c r="L1352" s="46" t="s">
        <v>3483</v>
      </c>
      <c r="M1352" s="14" t="s">
        <v>12072</v>
      </c>
      <c r="N1352" s="14" t="s">
        <v>3833</v>
      </c>
      <c r="O1352" s="14" t="s">
        <v>3489</v>
      </c>
      <c r="P1352" s="14" t="s">
        <v>12071</v>
      </c>
      <c r="Q1352" s="44" t="s">
        <v>8224</v>
      </c>
      <c r="R1352" s="44" t="s">
        <v>8203</v>
      </c>
      <c r="S1352" s="14">
        <v>10</v>
      </c>
      <c r="T1352" s="5">
        <v>13104</v>
      </c>
      <c r="U1352" s="5">
        <f t="shared" si="64"/>
        <v>131040</v>
      </c>
      <c r="V1352" s="47">
        <f t="shared" si="65"/>
        <v>146764.80000000002</v>
      </c>
      <c r="W1352" s="48"/>
      <c r="X1352" s="49">
        <v>2017</v>
      </c>
      <c r="Y1352" s="50" t="s">
        <v>4944</v>
      </c>
      <c r="Z1352" s="51">
        <f t="shared" si="63"/>
        <v>364</v>
      </c>
      <c r="AA1352" s="16">
        <f t="shared" si="63"/>
        <v>407.68000000000006</v>
      </c>
    </row>
    <row r="1353" spans="2:27" ht="20.25" x14ac:dyDescent="0.3">
      <c r="B1353" s="43" t="s">
        <v>1404</v>
      </c>
      <c r="C1353" s="14" t="s">
        <v>4521</v>
      </c>
      <c r="D1353" s="14" t="s">
        <v>4887</v>
      </c>
      <c r="E1353" s="14" t="s">
        <v>4888</v>
      </c>
      <c r="F1353" s="14" t="s">
        <v>4889</v>
      </c>
      <c r="G1353" s="14" t="s">
        <v>6852</v>
      </c>
      <c r="H1353" s="44" t="s">
        <v>3466</v>
      </c>
      <c r="I1353" s="45">
        <v>0</v>
      </c>
      <c r="J1353" s="14">
        <v>150000000</v>
      </c>
      <c r="K1353" s="14" t="s">
        <v>3458</v>
      </c>
      <c r="L1353" s="46" t="s">
        <v>3483</v>
      </c>
      <c r="M1353" s="14" t="s">
        <v>12072</v>
      </c>
      <c r="N1353" s="14" t="s">
        <v>3833</v>
      </c>
      <c r="O1353" s="14" t="s">
        <v>3489</v>
      </c>
      <c r="P1353" s="14" t="s">
        <v>12071</v>
      </c>
      <c r="Q1353" s="44" t="s">
        <v>8224</v>
      </c>
      <c r="R1353" s="44" t="s">
        <v>8203</v>
      </c>
      <c r="S1353" s="14">
        <v>10</v>
      </c>
      <c r="T1353" s="5">
        <v>2152.7999999999997</v>
      </c>
      <c r="U1353" s="5">
        <f t="shared" si="64"/>
        <v>21527.999999999996</v>
      </c>
      <c r="V1353" s="47">
        <f t="shared" si="65"/>
        <v>24111.359999999997</v>
      </c>
      <c r="W1353" s="48"/>
      <c r="X1353" s="49">
        <v>2017</v>
      </c>
      <c r="Y1353" s="50" t="s">
        <v>4944</v>
      </c>
      <c r="Z1353" s="51">
        <f t="shared" si="63"/>
        <v>59.79999999999999</v>
      </c>
      <c r="AA1353" s="16">
        <f t="shared" si="63"/>
        <v>66.975999999999985</v>
      </c>
    </row>
    <row r="1354" spans="2:27" ht="20.25" x14ac:dyDescent="0.3">
      <c r="B1354" s="43" t="s">
        <v>1405</v>
      </c>
      <c r="C1354" s="14" t="s">
        <v>4521</v>
      </c>
      <c r="D1354" s="14" t="s">
        <v>4887</v>
      </c>
      <c r="E1354" s="14" t="s">
        <v>4888</v>
      </c>
      <c r="F1354" s="14" t="s">
        <v>4889</v>
      </c>
      <c r="G1354" s="14" t="s">
        <v>6853</v>
      </c>
      <c r="H1354" s="44" t="s">
        <v>3466</v>
      </c>
      <c r="I1354" s="45">
        <v>0</v>
      </c>
      <c r="J1354" s="14">
        <v>150000000</v>
      </c>
      <c r="K1354" s="14" t="s">
        <v>3458</v>
      </c>
      <c r="L1354" s="46" t="s">
        <v>3483</v>
      </c>
      <c r="M1354" s="14" t="s">
        <v>12072</v>
      </c>
      <c r="N1354" s="14" t="s">
        <v>3833</v>
      </c>
      <c r="O1354" s="14" t="s">
        <v>3489</v>
      </c>
      <c r="P1354" s="14" t="s">
        <v>12071</v>
      </c>
      <c r="Q1354" s="44" t="s">
        <v>8224</v>
      </c>
      <c r="R1354" s="44" t="s">
        <v>8203</v>
      </c>
      <c r="S1354" s="14">
        <v>10</v>
      </c>
      <c r="T1354" s="5">
        <v>2808</v>
      </c>
      <c r="U1354" s="5">
        <f t="shared" si="64"/>
        <v>28080</v>
      </c>
      <c r="V1354" s="47">
        <f t="shared" si="65"/>
        <v>31449.600000000002</v>
      </c>
      <c r="W1354" s="48"/>
      <c r="X1354" s="49">
        <v>2017</v>
      </c>
      <c r="Y1354" s="50" t="s">
        <v>4944</v>
      </c>
      <c r="Z1354" s="51">
        <f t="shared" si="63"/>
        <v>78</v>
      </c>
      <c r="AA1354" s="16">
        <f t="shared" si="63"/>
        <v>87.36</v>
      </c>
    </row>
    <row r="1355" spans="2:27" ht="20.25" x14ac:dyDescent="0.3">
      <c r="B1355" s="43" t="s">
        <v>1406</v>
      </c>
      <c r="C1355" s="14" t="s">
        <v>4521</v>
      </c>
      <c r="D1355" s="14" t="s">
        <v>4887</v>
      </c>
      <c r="E1355" s="14" t="s">
        <v>4888</v>
      </c>
      <c r="F1355" s="14" t="s">
        <v>4889</v>
      </c>
      <c r="G1355" s="14" t="s">
        <v>6854</v>
      </c>
      <c r="H1355" s="44" t="s">
        <v>3466</v>
      </c>
      <c r="I1355" s="45">
        <v>0</v>
      </c>
      <c r="J1355" s="14">
        <v>150000000</v>
      </c>
      <c r="K1355" s="14" t="s">
        <v>3458</v>
      </c>
      <c r="L1355" s="46" t="s">
        <v>3483</v>
      </c>
      <c r="M1355" s="14" t="s">
        <v>12072</v>
      </c>
      <c r="N1355" s="14" t="s">
        <v>3833</v>
      </c>
      <c r="O1355" s="14" t="s">
        <v>3489</v>
      </c>
      <c r="P1355" s="14" t="s">
        <v>12071</v>
      </c>
      <c r="Q1355" s="44" t="s">
        <v>8224</v>
      </c>
      <c r="R1355" s="44" t="s">
        <v>8203</v>
      </c>
      <c r="S1355" s="14">
        <v>10</v>
      </c>
      <c r="T1355" s="5">
        <v>4305.5999999999995</v>
      </c>
      <c r="U1355" s="5">
        <f t="shared" si="64"/>
        <v>43055.999999999993</v>
      </c>
      <c r="V1355" s="47">
        <f t="shared" si="65"/>
        <v>48222.719999999994</v>
      </c>
      <c r="W1355" s="48"/>
      <c r="X1355" s="49">
        <v>2017</v>
      </c>
      <c r="Y1355" s="50" t="s">
        <v>4944</v>
      </c>
      <c r="Z1355" s="51">
        <f t="shared" si="63"/>
        <v>119.59999999999998</v>
      </c>
      <c r="AA1355" s="16">
        <f t="shared" si="63"/>
        <v>133.95199999999997</v>
      </c>
    </row>
    <row r="1356" spans="2:27" ht="20.25" x14ac:dyDescent="0.3">
      <c r="B1356" s="43" t="s">
        <v>1407</v>
      </c>
      <c r="C1356" s="14" t="s">
        <v>4521</v>
      </c>
      <c r="D1356" s="14" t="s">
        <v>4887</v>
      </c>
      <c r="E1356" s="14" t="s">
        <v>4888</v>
      </c>
      <c r="F1356" s="14" t="s">
        <v>4889</v>
      </c>
      <c r="G1356" s="14" t="s">
        <v>6855</v>
      </c>
      <c r="H1356" s="44" t="s">
        <v>3466</v>
      </c>
      <c r="I1356" s="45">
        <v>0</v>
      </c>
      <c r="J1356" s="14">
        <v>150000000</v>
      </c>
      <c r="K1356" s="14" t="s">
        <v>3458</v>
      </c>
      <c r="L1356" s="46" t="s">
        <v>3483</v>
      </c>
      <c r="M1356" s="14" t="s">
        <v>12072</v>
      </c>
      <c r="N1356" s="14" t="s">
        <v>3833</v>
      </c>
      <c r="O1356" s="14" t="s">
        <v>3489</v>
      </c>
      <c r="P1356" s="14" t="s">
        <v>12071</v>
      </c>
      <c r="Q1356" s="44" t="s">
        <v>8224</v>
      </c>
      <c r="R1356" s="44" t="s">
        <v>8203</v>
      </c>
      <c r="S1356" s="14">
        <v>10</v>
      </c>
      <c r="T1356" s="5">
        <v>1076.3999999999999</v>
      </c>
      <c r="U1356" s="5">
        <f t="shared" si="64"/>
        <v>10763.999999999998</v>
      </c>
      <c r="V1356" s="47">
        <f t="shared" si="65"/>
        <v>12055.679999999998</v>
      </c>
      <c r="W1356" s="48"/>
      <c r="X1356" s="49">
        <v>2017</v>
      </c>
      <c r="Y1356" s="50" t="s">
        <v>4944</v>
      </c>
      <c r="Z1356" s="51">
        <f t="shared" si="63"/>
        <v>29.899999999999995</v>
      </c>
      <c r="AA1356" s="16">
        <f t="shared" si="63"/>
        <v>33.487999999999992</v>
      </c>
    </row>
    <row r="1357" spans="2:27" ht="20.25" x14ac:dyDescent="0.3">
      <c r="B1357" s="43" t="s">
        <v>1408</v>
      </c>
      <c r="C1357" s="14" t="s">
        <v>4521</v>
      </c>
      <c r="D1357" s="14" t="s">
        <v>4887</v>
      </c>
      <c r="E1357" s="14" t="s">
        <v>4888</v>
      </c>
      <c r="F1357" s="14" t="s">
        <v>4889</v>
      </c>
      <c r="G1357" s="14" t="s">
        <v>6856</v>
      </c>
      <c r="H1357" s="44" t="s">
        <v>3466</v>
      </c>
      <c r="I1357" s="45">
        <v>0</v>
      </c>
      <c r="J1357" s="14">
        <v>150000000</v>
      </c>
      <c r="K1357" s="14" t="s">
        <v>3458</v>
      </c>
      <c r="L1357" s="46" t="s">
        <v>3483</v>
      </c>
      <c r="M1357" s="14" t="s">
        <v>12072</v>
      </c>
      <c r="N1357" s="14" t="s">
        <v>3833</v>
      </c>
      <c r="O1357" s="14" t="s">
        <v>3489</v>
      </c>
      <c r="P1357" s="14" t="s">
        <v>12071</v>
      </c>
      <c r="Q1357" s="44" t="s">
        <v>8224</v>
      </c>
      <c r="R1357" s="44" t="s">
        <v>8203</v>
      </c>
      <c r="S1357" s="14">
        <v>10</v>
      </c>
      <c r="T1357" s="5">
        <v>1333.8</v>
      </c>
      <c r="U1357" s="5">
        <f t="shared" si="64"/>
        <v>13338</v>
      </c>
      <c r="V1357" s="47">
        <f t="shared" si="65"/>
        <v>14938.560000000001</v>
      </c>
      <c r="W1357" s="48"/>
      <c r="X1357" s="49">
        <v>2017</v>
      </c>
      <c r="Y1357" s="50" t="s">
        <v>4944</v>
      </c>
      <c r="Z1357" s="51">
        <f t="shared" si="63"/>
        <v>37.049999999999997</v>
      </c>
      <c r="AA1357" s="16">
        <f t="shared" si="63"/>
        <v>41.496000000000002</v>
      </c>
    </row>
    <row r="1358" spans="2:27" ht="20.25" x14ac:dyDescent="0.3">
      <c r="B1358" s="43" t="s">
        <v>1409</v>
      </c>
      <c r="C1358" s="14" t="s">
        <v>4521</v>
      </c>
      <c r="D1358" s="14" t="s">
        <v>4887</v>
      </c>
      <c r="E1358" s="14" t="s">
        <v>4888</v>
      </c>
      <c r="F1358" s="14" t="s">
        <v>4889</v>
      </c>
      <c r="G1358" s="14" t="s">
        <v>6857</v>
      </c>
      <c r="H1358" s="44" t="s">
        <v>3466</v>
      </c>
      <c r="I1358" s="45">
        <v>0</v>
      </c>
      <c r="J1358" s="14">
        <v>150000000</v>
      </c>
      <c r="K1358" s="14" t="s">
        <v>3458</v>
      </c>
      <c r="L1358" s="46" t="s">
        <v>3483</v>
      </c>
      <c r="M1358" s="14" t="s">
        <v>12072</v>
      </c>
      <c r="N1358" s="14" t="s">
        <v>3833</v>
      </c>
      <c r="O1358" s="14" t="s">
        <v>3489</v>
      </c>
      <c r="P1358" s="14" t="s">
        <v>12071</v>
      </c>
      <c r="Q1358" s="44" t="s">
        <v>8224</v>
      </c>
      <c r="R1358" s="44" t="s">
        <v>8203</v>
      </c>
      <c r="S1358" s="14">
        <v>10</v>
      </c>
      <c r="T1358" s="5">
        <v>1872</v>
      </c>
      <c r="U1358" s="5">
        <f t="shared" si="64"/>
        <v>18720</v>
      </c>
      <c r="V1358" s="47">
        <f t="shared" si="65"/>
        <v>20966.400000000001</v>
      </c>
      <c r="W1358" s="48"/>
      <c r="X1358" s="49">
        <v>2017</v>
      </c>
      <c r="Y1358" s="50" t="s">
        <v>4944</v>
      </c>
      <c r="Z1358" s="51">
        <f t="shared" si="63"/>
        <v>52</v>
      </c>
      <c r="AA1358" s="16">
        <f t="shared" si="63"/>
        <v>58.24</v>
      </c>
    </row>
    <row r="1359" spans="2:27" ht="20.25" x14ac:dyDescent="0.3">
      <c r="B1359" s="43" t="s">
        <v>1410</v>
      </c>
      <c r="C1359" s="14" t="s">
        <v>4521</v>
      </c>
      <c r="D1359" s="14" t="s">
        <v>4919</v>
      </c>
      <c r="E1359" s="14" t="s">
        <v>4920</v>
      </c>
      <c r="F1359" s="14" t="s">
        <v>4921</v>
      </c>
      <c r="G1359" s="14" t="s">
        <v>6858</v>
      </c>
      <c r="H1359" s="44" t="s">
        <v>3466</v>
      </c>
      <c r="I1359" s="45">
        <v>0</v>
      </c>
      <c r="J1359" s="14">
        <v>150000000</v>
      </c>
      <c r="K1359" s="14" t="s">
        <v>3458</v>
      </c>
      <c r="L1359" s="46" t="s">
        <v>3483</v>
      </c>
      <c r="M1359" s="14" t="s">
        <v>12072</v>
      </c>
      <c r="N1359" s="14" t="s">
        <v>3833</v>
      </c>
      <c r="O1359" s="14" t="s">
        <v>3489</v>
      </c>
      <c r="P1359" s="14" t="s">
        <v>12071</v>
      </c>
      <c r="Q1359" s="44" t="s">
        <v>8224</v>
      </c>
      <c r="R1359" s="44" t="s">
        <v>8203</v>
      </c>
      <c r="S1359" s="14">
        <v>2</v>
      </c>
      <c r="T1359" s="5">
        <v>131618.5</v>
      </c>
      <c r="U1359" s="5">
        <f t="shared" si="64"/>
        <v>263237</v>
      </c>
      <c r="V1359" s="47">
        <f t="shared" si="65"/>
        <v>294825.44</v>
      </c>
      <c r="W1359" s="48"/>
      <c r="X1359" s="49">
        <v>2017</v>
      </c>
      <c r="Y1359" s="50" t="s">
        <v>4944</v>
      </c>
      <c r="Z1359" s="51">
        <f t="shared" si="63"/>
        <v>731.21388888888885</v>
      </c>
      <c r="AA1359" s="16">
        <f t="shared" si="63"/>
        <v>818.95955555555554</v>
      </c>
    </row>
    <row r="1360" spans="2:27" ht="20.25" x14ac:dyDescent="0.3">
      <c r="B1360" s="43" t="s">
        <v>1411</v>
      </c>
      <c r="C1360" s="14" t="s">
        <v>4521</v>
      </c>
      <c r="D1360" s="14" t="s">
        <v>4882</v>
      </c>
      <c r="E1360" s="14" t="s">
        <v>4406</v>
      </c>
      <c r="F1360" s="14" t="s">
        <v>4742</v>
      </c>
      <c r="G1360" s="14" t="s">
        <v>6859</v>
      </c>
      <c r="H1360" s="44" t="s">
        <v>3466</v>
      </c>
      <c r="I1360" s="45">
        <v>0</v>
      </c>
      <c r="J1360" s="14">
        <v>150000000</v>
      </c>
      <c r="K1360" s="14" t="s">
        <v>3458</v>
      </c>
      <c r="L1360" s="46" t="s">
        <v>3483</v>
      </c>
      <c r="M1360" s="14" t="s">
        <v>12072</v>
      </c>
      <c r="N1360" s="14" t="s">
        <v>3833</v>
      </c>
      <c r="O1360" s="14" t="s">
        <v>3489</v>
      </c>
      <c r="P1360" s="14" t="s">
        <v>12071</v>
      </c>
      <c r="Q1360" s="44" t="s">
        <v>8224</v>
      </c>
      <c r="R1360" s="44" t="s">
        <v>8203</v>
      </c>
      <c r="S1360" s="14" t="s">
        <v>3835</v>
      </c>
      <c r="T1360" s="5">
        <v>20763.000000000004</v>
      </c>
      <c r="U1360" s="5">
        <f t="shared" si="64"/>
        <v>415260.00000000006</v>
      </c>
      <c r="V1360" s="47">
        <f t="shared" si="65"/>
        <v>465091.20000000013</v>
      </c>
      <c r="W1360" s="48"/>
      <c r="X1360" s="49">
        <v>2017</v>
      </c>
      <c r="Y1360" s="50" t="s">
        <v>4944</v>
      </c>
      <c r="Z1360" s="51">
        <f t="shared" si="63"/>
        <v>1153.5000000000002</v>
      </c>
      <c r="AA1360" s="16">
        <f t="shared" si="63"/>
        <v>1291.9200000000003</v>
      </c>
    </row>
    <row r="1361" spans="2:27" ht="20.25" x14ac:dyDescent="0.3">
      <c r="B1361" s="43" t="s">
        <v>1412</v>
      </c>
      <c r="C1361" s="14" t="s">
        <v>4521</v>
      </c>
      <c r="D1361" s="14" t="s">
        <v>4882</v>
      </c>
      <c r="E1361" s="14" t="s">
        <v>4406</v>
      </c>
      <c r="F1361" s="14" t="s">
        <v>4742</v>
      </c>
      <c r="G1361" s="14" t="s">
        <v>6860</v>
      </c>
      <c r="H1361" s="44" t="s">
        <v>3466</v>
      </c>
      <c r="I1361" s="45">
        <v>0</v>
      </c>
      <c r="J1361" s="14">
        <v>150000000</v>
      </c>
      <c r="K1361" s="14" t="s">
        <v>3458</v>
      </c>
      <c r="L1361" s="46" t="s">
        <v>3483</v>
      </c>
      <c r="M1361" s="14" t="s">
        <v>12072</v>
      </c>
      <c r="N1361" s="14" t="s">
        <v>3833</v>
      </c>
      <c r="O1361" s="14" t="s">
        <v>3489</v>
      </c>
      <c r="P1361" s="14" t="s">
        <v>12071</v>
      </c>
      <c r="Q1361" s="44" t="s">
        <v>8224</v>
      </c>
      <c r="R1361" s="44" t="s">
        <v>8203</v>
      </c>
      <c r="S1361" s="14" t="s">
        <v>3835</v>
      </c>
      <c r="T1361" s="5">
        <v>28863</v>
      </c>
      <c r="U1361" s="5">
        <f t="shared" si="64"/>
        <v>577260</v>
      </c>
      <c r="V1361" s="47">
        <f t="shared" si="65"/>
        <v>646531.20000000007</v>
      </c>
      <c r="W1361" s="48"/>
      <c r="X1361" s="49">
        <v>2017</v>
      </c>
      <c r="Y1361" s="50" t="s">
        <v>4944</v>
      </c>
      <c r="Z1361" s="51">
        <f t="shared" si="63"/>
        <v>1603.5</v>
      </c>
      <c r="AA1361" s="16">
        <f t="shared" si="63"/>
        <v>1795.9200000000003</v>
      </c>
    </row>
    <row r="1362" spans="2:27" ht="20.25" x14ac:dyDescent="0.3">
      <c r="B1362" s="43" t="s">
        <v>1413</v>
      </c>
      <c r="C1362" s="14" t="s">
        <v>4521</v>
      </c>
      <c r="D1362" s="14" t="s">
        <v>4870</v>
      </c>
      <c r="E1362" s="14" t="s">
        <v>7845</v>
      </c>
      <c r="F1362" s="14" t="s">
        <v>4871</v>
      </c>
      <c r="G1362" s="14" t="s">
        <v>6861</v>
      </c>
      <c r="H1362" s="44" t="s">
        <v>3466</v>
      </c>
      <c r="I1362" s="45">
        <v>0</v>
      </c>
      <c r="J1362" s="14">
        <v>150000000</v>
      </c>
      <c r="K1362" s="14" t="s">
        <v>3458</v>
      </c>
      <c r="L1362" s="46" t="s">
        <v>3483</v>
      </c>
      <c r="M1362" s="14" t="s">
        <v>12072</v>
      </c>
      <c r="N1362" s="14" t="s">
        <v>3833</v>
      </c>
      <c r="O1362" s="14" t="s">
        <v>3489</v>
      </c>
      <c r="P1362" s="14" t="s">
        <v>12071</v>
      </c>
      <c r="Q1362" s="44" t="s">
        <v>5421</v>
      </c>
      <c r="R1362" s="44" t="s">
        <v>8218</v>
      </c>
      <c r="S1362" s="14">
        <v>1</v>
      </c>
      <c r="T1362" s="5">
        <v>888200</v>
      </c>
      <c r="U1362" s="5">
        <f t="shared" si="64"/>
        <v>888200</v>
      </c>
      <c r="V1362" s="47">
        <f t="shared" si="65"/>
        <v>994784.00000000012</v>
      </c>
      <c r="W1362" s="48"/>
      <c r="X1362" s="49">
        <v>2017</v>
      </c>
      <c r="Y1362" s="50" t="s">
        <v>4944</v>
      </c>
      <c r="Z1362" s="51">
        <f t="shared" si="63"/>
        <v>2467.2222222222222</v>
      </c>
      <c r="AA1362" s="16">
        <f t="shared" si="63"/>
        <v>2763.2888888888892</v>
      </c>
    </row>
    <row r="1363" spans="2:27" ht="20.25" x14ac:dyDescent="0.3">
      <c r="B1363" s="43" t="s">
        <v>1414</v>
      </c>
      <c r="C1363" s="14" t="s">
        <v>4521</v>
      </c>
      <c r="D1363" s="14" t="s">
        <v>4922</v>
      </c>
      <c r="E1363" s="14" t="s">
        <v>4923</v>
      </c>
      <c r="F1363" s="14" t="s">
        <v>4924</v>
      </c>
      <c r="G1363" s="14" t="s">
        <v>6862</v>
      </c>
      <c r="H1363" s="44" t="s">
        <v>3466</v>
      </c>
      <c r="I1363" s="45">
        <v>0</v>
      </c>
      <c r="J1363" s="14">
        <v>150000000</v>
      </c>
      <c r="K1363" s="14" t="s">
        <v>3458</v>
      </c>
      <c r="L1363" s="46" t="s">
        <v>3483</v>
      </c>
      <c r="M1363" s="14" t="s">
        <v>12072</v>
      </c>
      <c r="N1363" s="14" t="s">
        <v>3833</v>
      </c>
      <c r="O1363" s="14" t="s">
        <v>3489</v>
      </c>
      <c r="P1363" s="14" t="s">
        <v>12071</v>
      </c>
      <c r="Q1363" s="44" t="s">
        <v>5421</v>
      </c>
      <c r="R1363" s="44" t="s">
        <v>8218</v>
      </c>
      <c r="S1363" s="14">
        <v>8</v>
      </c>
      <c r="T1363" s="5">
        <v>188200</v>
      </c>
      <c r="U1363" s="5">
        <f t="shared" si="64"/>
        <v>1505600</v>
      </c>
      <c r="V1363" s="47">
        <f t="shared" si="65"/>
        <v>1686272.0000000002</v>
      </c>
      <c r="W1363" s="48"/>
      <c r="X1363" s="49">
        <v>2017</v>
      </c>
      <c r="Y1363" s="50" t="s">
        <v>4944</v>
      </c>
      <c r="Z1363" s="51">
        <f t="shared" si="63"/>
        <v>4182.2222222222226</v>
      </c>
      <c r="AA1363" s="16">
        <f t="shared" si="63"/>
        <v>4684.0888888888894</v>
      </c>
    </row>
    <row r="1364" spans="2:27" ht="20.25" x14ac:dyDescent="0.3">
      <c r="B1364" s="43" t="s">
        <v>1415</v>
      </c>
      <c r="C1364" s="14" t="s">
        <v>4521</v>
      </c>
      <c r="D1364" s="14" t="s">
        <v>4925</v>
      </c>
      <c r="E1364" s="14" t="s">
        <v>3880</v>
      </c>
      <c r="F1364" s="14" t="s">
        <v>5425</v>
      </c>
      <c r="G1364" s="14" t="s">
        <v>6863</v>
      </c>
      <c r="H1364" s="44" t="s">
        <v>3466</v>
      </c>
      <c r="I1364" s="45">
        <v>0</v>
      </c>
      <c r="J1364" s="14">
        <v>150000000</v>
      </c>
      <c r="K1364" s="14" t="s">
        <v>3458</v>
      </c>
      <c r="L1364" s="46" t="s">
        <v>3483</v>
      </c>
      <c r="M1364" s="14" t="s">
        <v>12072</v>
      </c>
      <c r="N1364" s="14" t="s">
        <v>3833</v>
      </c>
      <c r="O1364" s="14" t="s">
        <v>3489</v>
      </c>
      <c r="P1364" s="14" t="s">
        <v>12071</v>
      </c>
      <c r="Q1364" s="44" t="s">
        <v>5421</v>
      </c>
      <c r="R1364" s="44" t="s">
        <v>8218</v>
      </c>
      <c r="S1364" s="14">
        <v>4</v>
      </c>
      <c r="T1364" s="5">
        <v>204549.85</v>
      </c>
      <c r="U1364" s="5">
        <f t="shared" si="64"/>
        <v>818199.4</v>
      </c>
      <c r="V1364" s="47">
        <f t="shared" si="65"/>
        <v>916383.3280000001</v>
      </c>
      <c r="W1364" s="48"/>
      <c r="X1364" s="49">
        <v>2017</v>
      </c>
      <c r="Y1364" s="50" t="s">
        <v>4944</v>
      </c>
      <c r="Z1364" s="51">
        <f t="shared" si="63"/>
        <v>2272.7761111111113</v>
      </c>
      <c r="AA1364" s="16">
        <f t="shared" si="63"/>
        <v>2545.5092444444449</v>
      </c>
    </row>
    <row r="1365" spans="2:27" ht="20.25" x14ac:dyDescent="0.3">
      <c r="B1365" s="43" t="s">
        <v>1416</v>
      </c>
      <c r="C1365" s="14" t="s">
        <v>4521</v>
      </c>
      <c r="D1365" s="14" t="s">
        <v>4926</v>
      </c>
      <c r="E1365" s="14" t="s">
        <v>4927</v>
      </c>
      <c r="F1365" s="14" t="s">
        <v>4928</v>
      </c>
      <c r="G1365" s="14" t="s">
        <v>6864</v>
      </c>
      <c r="H1365" s="44" t="s">
        <v>3466</v>
      </c>
      <c r="I1365" s="45">
        <v>0</v>
      </c>
      <c r="J1365" s="14">
        <v>150000000</v>
      </c>
      <c r="K1365" s="14" t="s">
        <v>3458</v>
      </c>
      <c r="L1365" s="46" t="s">
        <v>3483</v>
      </c>
      <c r="M1365" s="14" t="s">
        <v>12072</v>
      </c>
      <c r="N1365" s="14" t="s">
        <v>3833</v>
      </c>
      <c r="O1365" s="14" t="s">
        <v>3489</v>
      </c>
      <c r="P1365" s="14" t="s">
        <v>12071</v>
      </c>
      <c r="Q1365" s="44" t="s">
        <v>8234</v>
      </c>
      <c r="R1365" s="44" t="s">
        <v>8211</v>
      </c>
      <c r="S1365" s="14">
        <v>1</v>
      </c>
      <c r="T1365" s="5">
        <v>770446.64</v>
      </c>
      <c r="U1365" s="5">
        <f t="shared" si="64"/>
        <v>770446.64</v>
      </c>
      <c r="V1365" s="47">
        <f t="shared" si="65"/>
        <v>862900.23680000007</v>
      </c>
      <c r="W1365" s="48"/>
      <c r="X1365" s="49">
        <v>2017</v>
      </c>
      <c r="Y1365" s="50" t="s">
        <v>4944</v>
      </c>
      <c r="Z1365" s="51">
        <f t="shared" si="63"/>
        <v>2140.1295555555557</v>
      </c>
      <c r="AA1365" s="16">
        <f t="shared" si="63"/>
        <v>2396.9451022222224</v>
      </c>
    </row>
    <row r="1366" spans="2:27" ht="20.25" x14ac:dyDescent="0.3">
      <c r="B1366" s="43" t="s">
        <v>1417</v>
      </c>
      <c r="C1366" s="14" t="s">
        <v>4521</v>
      </c>
      <c r="D1366" s="14" t="s">
        <v>4926</v>
      </c>
      <c r="E1366" s="14" t="s">
        <v>4927</v>
      </c>
      <c r="F1366" s="14" t="s">
        <v>4928</v>
      </c>
      <c r="G1366" s="14" t="s">
        <v>6865</v>
      </c>
      <c r="H1366" s="44" t="s">
        <v>3466</v>
      </c>
      <c r="I1366" s="45">
        <v>0</v>
      </c>
      <c r="J1366" s="14">
        <v>150000000</v>
      </c>
      <c r="K1366" s="14" t="s">
        <v>3458</v>
      </c>
      <c r="L1366" s="46" t="s">
        <v>3483</v>
      </c>
      <c r="M1366" s="14" t="s">
        <v>12072</v>
      </c>
      <c r="N1366" s="14" t="s">
        <v>3833</v>
      </c>
      <c r="O1366" s="14" t="s">
        <v>3489</v>
      </c>
      <c r="P1366" s="14" t="s">
        <v>12071</v>
      </c>
      <c r="Q1366" s="44" t="s">
        <v>8234</v>
      </c>
      <c r="R1366" s="44" t="s">
        <v>8211</v>
      </c>
      <c r="S1366" s="14">
        <v>1</v>
      </c>
      <c r="T1366" s="5">
        <v>10461.48</v>
      </c>
      <c r="U1366" s="5">
        <f t="shared" si="64"/>
        <v>10461.48</v>
      </c>
      <c r="V1366" s="47">
        <f t="shared" si="65"/>
        <v>11716.857600000001</v>
      </c>
      <c r="W1366" s="48"/>
      <c r="X1366" s="49">
        <v>2017</v>
      </c>
      <c r="Y1366" s="50" t="s">
        <v>4944</v>
      </c>
      <c r="Z1366" s="51">
        <f t="shared" si="63"/>
        <v>29.059666666666665</v>
      </c>
      <c r="AA1366" s="16">
        <f t="shared" si="63"/>
        <v>32.546826666666668</v>
      </c>
    </row>
    <row r="1367" spans="2:27" ht="20.25" x14ac:dyDescent="0.3">
      <c r="B1367" s="43" t="s">
        <v>1418</v>
      </c>
      <c r="C1367" s="14" t="s">
        <v>4521</v>
      </c>
      <c r="D1367" s="14" t="s">
        <v>4929</v>
      </c>
      <c r="E1367" s="14" t="s">
        <v>4930</v>
      </c>
      <c r="F1367" s="14" t="s">
        <v>4931</v>
      </c>
      <c r="G1367" s="14" t="s">
        <v>6866</v>
      </c>
      <c r="H1367" s="44" t="s">
        <v>3466</v>
      </c>
      <c r="I1367" s="45">
        <v>0</v>
      </c>
      <c r="J1367" s="14">
        <v>150000000</v>
      </c>
      <c r="K1367" s="14" t="s">
        <v>3458</v>
      </c>
      <c r="L1367" s="46" t="s">
        <v>3483</v>
      </c>
      <c r="M1367" s="14" t="s">
        <v>12072</v>
      </c>
      <c r="N1367" s="14" t="s">
        <v>3833</v>
      </c>
      <c r="O1367" s="14" t="s">
        <v>3489</v>
      </c>
      <c r="P1367" s="14" t="s">
        <v>12071</v>
      </c>
      <c r="Q1367" s="44" t="s">
        <v>8224</v>
      </c>
      <c r="R1367" s="44" t="s">
        <v>8203</v>
      </c>
      <c r="S1367" s="14">
        <v>2</v>
      </c>
      <c r="T1367" s="5">
        <v>205200</v>
      </c>
      <c r="U1367" s="5">
        <f t="shared" si="64"/>
        <v>410400</v>
      </c>
      <c r="V1367" s="47">
        <f t="shared" si="65"/>
        <v>459648.00000000006</v>
      </c>
      <c r="W1367" s="48"/>
      <c r="X1367" s="49">
        <v>2017</v>
      </c>
      <c r="Y1367" s="50" t="s">
        <v>4944</v>
      </c>
      <c r="Z1367" s="51">
        <f t="shared" si="63"/>
        <v>1140</v>
      </c>
      <c r="AA1367" s="16">
        <f t="shared" si="63"/>
        <v>1276.8000000000002</v>
      </c>
    </row>
    <row r="1368" spans="2:27" ht="20.25" x14ac:dyDescent="0.3">
      <c r="B1368" s="43" t="s">
        <v>1419</v>
      </c>
      <c r="C1368" s="14" t="s">
        <v>4521</v>
      </c>
      <c r="D1368" s="14" t="s">
        <v>4932</v>
      </c>
      <c r="E1368" s="14" t="s">
        <v>4861</v>
      </c>
      <c r="F1368" s="14" t="s">
        <v>7863</v>
      </c>
      <c r="G1368" s="14" t="s">
        <v>6867</v>
      </c>
      <c r="H1368" s="44" t="s">
        <v>3466</v>
      </c>
      <c r="I1368" s="45">
        <v>0</v>
      </c>
      <c r="J1368" s="14">
        <v>150000000</v>
      </c>
      <c r="K1368" s="14" t="s">
        <v>3458</v>
      </c>
      <c r="L1368" s="46" t="s">
        <v>3483</v>
      </c>
      <c r="M1368" s="14" t="s">
        <v>12072</v>
      </c>
      <c r="N1368" s="14" t="s">
        <v>3833</v>
      </c>
      <c r="O1368" s="14" t="s">
        <v>3489</v>
      </c>
      <c r="P1368" s="14" t="s">
        <v>12071</v>
      </c>
      <c r="Q1368" s="44" t="s">
        <v>8224</v>
      </c>
      <c r="R1368" s="44" t="s">
        <v>8203</v>
      </c>
      <c r="S1368" s="14">
        <v>4</v>
      </c>
      <c r="T1368" s="5">
        <v>56000</v>
      </c>
      <c r="U1368" s="5">
        <f t="shared" si="64"/>
        <v>224000</v>
      </c>
      <c r="V1368" s="47">
        <f t="shared" si="65"/>
        <v>250880.00000000003</v>
      </c>
      <c r="W1368" s="48"/>
      <c r="X1368" s="49">
        <v>2017</v>
      </c>
      <c r="Y1368" s="50" t="s">
        <v>4944</v>
      </c>
      <c r="Z1368" s="51">
        <f t="shared" si="63"/>
        <v>622.22222222222217</v>
      </c>
      <c r="AA1368" s="16">
        <f t="shared" si="63"/>
        <v>696.88888888888891</v>
      </c>
    </row>
    <row r="1369" spans="2:27" ht="20.25" x14ac:dyDescent="0.3">
      <c r="B1369" s="43" t="s">
        <v>1420</v>
      </c>
      <c r="C1369" s="14" t="s">
        <v>4521</v>
      </c>
      <c r="D1369" s="14" t="s">
        <v>4933</v>
      </c>
      <c r="E1369" s="14" t="s">
        <v>4934</v>
      </c>
      <c r="F1369" s="14" t="s">
        <v>4935</v>
      </c>
      <c r="G1369" s="14" t="s">
        <v>6868</v>
      </c>
      <c r="H1369" s="44" t="s">
        <v>3466</v>
      </c>
      <c r="I1369" s="45">
        <v>0</v>
      </c>
      <c r="J1369" s="14">
        <v>150000000</v>
      </c>
      <c r="K1369" s="14" t="s">
        <v>3458</v>
      </c>
      <c r="L1369" s="46" t="s">
        <v>3483</v>
      </c>
      <c r="M1369" s="14" t="s">
        <v>12072</v>
      </c>
      <c r="N1369" s="14" t="s">
        <v>3833</v>
      </c>
      <c r="O1369" s="14" t="s">
        <v>3489</v>
      </c>
      <c r="P1369" s="14" t="s">
        <v>12071</v>
      </c>
      <c r="Q1369" s="44" t="s">
        <v>8224</v>
      </c>
      <c r="R1369" s="44" t="s">
        <v>8203</v>
      </c>
      <c r="S1369" s="14">
        <v>1</v>
      </c>
      <c r="T1369" s="5">
        <v>345000</v>
      </c>
      <c r="U1369" s="5">
        <f t="shared" si="64"/>
        <v>345000</v>
      </c>
      <c r="V1369" s="47">
        <f t="shared" si="65"/>
        <v>386400.00000000006</v>
      </c>
      <c r="W1369" s="48"/>
      <c r="X1369" s="49">
        <v>2017</v>
      </c>
      <c r="Y1369" s="50" t="s">
        <v>4944</v>
      </c>
      <c r="Z1369" s="51">
        <f t="shared" si="63"/>
        <v>958.33333333333337</v>
      </c>
      <c r="AA1369" s="16">
        <f t="shared" si="63"/>
        <v>1073.3333333333335</v>
      </c>
    </row>
    <row r="1370" spans="2:27" ht="20.25" x14ac:dyDescent="0.3">
      <c r="B1370" s="43" t="s">
        <v>1421</v>
      </c>
      <c r="C1370" s="14" t="s">
        <v>4521</v>
      </c>
      <c r="D1370" s="14" t="s">
        <v>4933</v>
      </c>
      <c r="E1370" s="14" t="s">
        <v>4934</v>
      </c>
      <c r="F1370" s="14" t="s">
        <v>4935</v>
      </c>
      <c r="G1370" s="14" t="s">
        <v>6869</v>
      </c>
      <c r="H1370" s="44" t="s">
        <v>3466</v>
      </c>
      <c r="I1370" s="45">
        <v>0</v>
      </c>
      <c r="J1370" s="14">
        <v>150000000</v>
      </c>
      <c r="K1370" s="14" t="s">
        <v>3458</v>
      </c>
      <c r="L1370" s="46" t="s">
        <v>3483</v>
      </c>
      <c r="M1370" s="14" t="s">
        <v>12072</v>
      </c>
      <c r="N1370" s="14" t="s">
        <v>3833</v>
      </c>
      <c r="O1370" s="14" t="s">
        <v>3489</v>
      </c>
      <c r="P1370" s="14" t="s">
        <v>12071</v>
      </c>
      <c r="Q1370" s="44" t="s">
        <v>8224</v>
      </c>
      <c r="R1370" s="44" t="s">
        <v>8203</v>
      </c>
      <c r="S1370" s="14">
        <v>1</v>
      </c>
      <c r="T1370" s="5">
        <v>345000</v>
      </c>
      <c r="U1370" s="5">
        <f t="shared" si="64"/>
        <v>345000</v>
      </c>
      <c r="V1370" s="47">
        <f t="shared" si="65"/>
        <v>386400.00000000006</v>
      </c>
      <c r="W1370" s="48"/>
      <c r="X1370" s="49">
        <v>2017</v>
      </c>
      <c r="Y1370" s="50" t="s">
        <v>4944</v>
      </c>
      <c r="Z1370" s="51">
        <f t="shared" si="63"/>
        <v>958.33333333333337</v>
      </c>
      <c r="AA1370" s="16">
        <f t="shared" si="63"/>
        <v>1073.3333333333335</v>
      </c>
    </row>
    <row r="1371" spans="2:27" ht="20.25" x14ac:dyDescent="0.3">
      <c r="B1371" s="43" t="s">
        <v>1422</v>
      </c>
      <c r="C1371" s="14" t="s">
        <v>4521</v>
      </c>
      <c r="D1371" s="14" t="s">
        <v>4936</v>
      </c>
      <c r="E1371" s="14" t="s">
        <v>4937</v>
      </c>
      <c r="F1371" s="14" t="s">
        <v>4938</v>
      </c>
      <c r="G1371" s="14" t="s">
        <v>6870</v>
      </c>
      <c r="H1371" s="44" t="s">
        <v>3466</v>
      </c>
      <c r="I1371" s="45">
        <v>0</v>
      </c>
      <c r="J1371" s="14">
        <v>150000000</v>
      </c>
      <c r="K1371" s="14" t="s">
        <v>3458</v>
      </c>
      <c r="L1371" s="46" t="s">
        <v>3483</v>
      </c>
      <c r="M1371" s="14" t="s">
        <v>12072</v>
      </c>
      <c r="N1371" s="14" t="s">
        <v>3833</v>
      </c>
      <c r="O1371" s="14" t="s">
        <v>3489</v>
      </c>
      <c r="P1371" s="14" t="s">
        <v>12071</v>
      </c>
      <c r="Q1371" s="44" t="s">
        <v>8224</v>
      </c>
      <c r="R1371" s="44" t="s">
        <v>8203</v>
      </c>
      <c r="S1371" s="14">
        <v>1</v>
      </c>
      <c r="T1371" s="5">
        <v>96000</v>
      </c>
      <c r="U1371" s="5">
        <f t="shared" si="64"/>
        <v>96000</v>
      </c>
      <c r="V1371" s="47">
        <f t="shared" si="65"/>
        <v>107520.00000000001</v>
      </c>
      <c r="W1371" s="48"/>
      <c r="X1371" s="49">
        <v>2017</v>
      </c>
      <c r="Y1371" s="50" t="s">
        <v>4944</v>
      </c>
      <c r="Z1371" s="51">
        <f t="shared" si="63"/>
        <v>266.66666666666669</v>
      </c>
      <c r="AA1371" s="16">
        <f t="shared" si="63"/>
        <v>298.66666666666669</v>
      </c>
    </row>
    <row r="1372" spans="2:27" ht="20.25" x14ac:dyDescent="0.3">
      <c r="B1372" s="43" t="s">
        <v>1423</v>
      </c>
      <c r="C1372" s="14" t="s">
        <v>4521</v>
      </c>
      <c r="D1372" s="14" t="s">
        <v>4729</v>
      </c>
      <c r="E1372" s="14" t="s">
        <v>4730</v>
      </c>
      <c r="F1372" s="14" t="s">
        <v>4731</v>
      </c>
      <c r="G1372" s="14" t="s">
        <v>6871</v>
      </c>
      <c r="H1372" s="44" t="s">
        <v>3466</v>
      </c>
      <c r="I1372" s="45">
        <v>0</v>
      </c>
      <c r="J1372" s="14">
        <v>150000000</v>
      </c>
      <c r="K1372" s="14" t="s">
        <v>3458</v>
      </c>
      <c r="L1372" s="46" t="s">
        <v>3483</v>
      </c>
      <c r="M1372" s="14" t="s">
        <v>12072</v>
      </c>
      <c r="N1372" s="14" t="s">
        <v>3833</v>
      </c>
      <c r="O1372" s="14" t="s">
        <v>3489</v>
      </c>
      <c r="P1372" s="14" t="s">
        <v>12071</v>
      </c>
      <c r="Q1372" s="44" t="s">
        <v>8224</v>
      </c>
      <c r="R1372" s="44" t="s">
        <v>8203</v>
      </c>
      <c r="S1372" s="14">
        <v>3</v>
      </c>
      <c r="T1372" s="5">
        <v>128000</v>
      </c>
      <c r="U1372" s="5">
        <f t="shared" si="64"/>
        <v>384000</v>
      </c>
      <c r="V1372" s="47">
        <f t="shared" si="65"/>
        <v>430080.00000000006</v>
      </c>
      <c r="W1372" s="48"/>
      <c r="X1372" s="49">
        <v>2017</v>
      </c>
      <c r="Y1372" s="50" t="s">
        <v>4944</v>
      </c>
      <c r="Z1372" s="51">
        <f t="shared" si="63"/>
        <v>1066.6666666666667</v>
      </c>
      <c r="AA1372" s="16">
        <f t="shared" si="63"/>
        <v>1194.6666666666667</v>
      </c>
    </row>
    <row r="1373" spans="2:27" ht="20.25" x14ac:dyDescent="0.3">
      <c r="B1373" s="43" t="s">
        <v>1424</v>
      </c>
      <c r="C1373" s="14" t="s">
        <v>4521</v>
      </c>
      <c r="D1373" s="14" t="s">
        <v>4933</v>
      </c>
      <c r="E1373" s="14" t="s">
        <v>4934</v>
      </c>
      <c r="F1373" s="14" t="s">
        <v>4935</v>
      </c>
      <c r="G1373" s="14" t="s">
        <v>6872</v>
      </c>
      <c r="H1373" s="44" t="s">
        <v>3466</v>
      </c>
      <c r="I1373" s="45">
        <v>0</v>
      </c>
      <c r="J1373" s="14">
        <v>150000000</v>
      </c>
      <c r="K1373" s="14" t="s">
        <v>3458</v>
      </c>
      <c r="L1373" s="46" t="s">
        <v>3483</v>
      </c>
      <c r="M1373" s="14" t="s">
        <v>12072</v>
      </c>
      <c r="N1373" s="14" t="s">
        <v>3833</v>
      </c>
      <c r="O1373" s="14" t="s">
        <v>3489</v>
      </c>
      <c r="P1373" s="14" t="s">
        <v>12071</v>
      </c>
      <c r="Q1373" s="44" t="s">
        <v>8224</v>
      </c>
      <c r="R1373" s="44" t="s">
        <v>8203</v>
      </c>
      <c r="S1373" s="14">
        <v>1</v>
      </c>
      <c r="T1373" s="5">
        <v>335000</v>
      </c>
      <c r="U1373" s="5">
        <f t="shared" si="64"/>
        <v>335000</v>
      </c>
      <c r="V1373" s="47">
        <f t="shared" si="65"/>
        <v>375200.00000000006</v>
      </c>
      <c r="W1373" s="48"/>
      <c r="X1373" s="49">
        <v>2017</v>
      </c>
      <c r="Y1373" s="50" t="s">
        <v>4944</v>
      </c>
      <c r="Z1373" s="51">
        <f t="shared" si="63"/>
        <v>930.55555555555554</v>
      </c>
      <c r="AA1373" s="16">
        <f t="shared" si="63"/>
        <v>1042.2222222222224</v>
      </c>
    </row>
    <row r="1374" spans="2:27" ht="20.25" x14ac:dyDescent="0.3">
      <c r="B1374" s="43" t="s">
        <v>1425</v>
      </c>
      <c r="C1374" s="14" t="s">
        <v>4521</v>
      </c>
      <c r="D1374" s="14" t="s">
        <v>3836</v>
      </c>
      <c r="E1374" s="14" t="s">
        <v>3837</v>
      </c>
      <c r="F1374" s="14" t="s">
        <v>7485</v>
      </c>
      <c r="G1374" s="14" t="s">
        <v>6873</v>
      </c>
      <c r="H1374" s="44" t="s">
        <v>3466</v>
      </c>
      <c r="I1374" s="45">
        <v>0</v>
      </c>
      <c r="J1374" s="14">
        <v>150000000</v>
      </c>
      <c r="K1374" s="14" t="s">
        <v>3458</v>
      </c>
      <c r="L1374" s="46" t="s">
        <v>3483</v>
      </c>
      <c r="M1374" s="14" t="s">
        <v>12072</v>
      </c>
      <c r="N1374" s="14" t="s">
        <v>3833</v>
      </c>
      <c r="O1374" s="14" t="s">
        <v>3489</v>
      </c>
      <c r="P1374" s="14" t="s">
        <v>12071</v>
      </c>
      <c r="Q1374" s="44" t="s">
        <v>8224</v>
      </c>
      <c r="R1374" s="44" t="s">
        <v>8203</v>
      </c>
      <c r="S1374" s="14">
        <v>2</v>
      </c>
      <c r="T1374" s="5">
        <v>126000</v>
      </c>
      <c r="U1374" s="5">
        <f t="shared" si="64"/>
        <v>252000</v>
      </c>
      <c r="V1374" s="47">
        <f t="shared" si="65"/>
        <v>282240</v>
      </c>
      <c r="W1374" s="48"/>
      <c r="X1374" s="49">
        <v>2017</v>
      </c>
      <c r="Y1374" s="50" t="s">
        <v>4944</v>
      </c>
      <c r="Z1374" s="51">
        <f t="shared" si="63"/>
        <v>700</v>
      </c>
      <c r="AA1374" s="16">
        <f t="shared" si="63"/>
        <v>784</v>
      </c>
    </row>
    <row r="1375" spans="2:27" ht="20.25" x14ac:dyDescent="0.3">
      <c r="B1375" s="43" t="s">
        <v>1426</v>
      </c>
      <c r="C1375" s="14" t="s">
        <v>4521</v>
      </c>
      <c r="D1375" s="14" t="s">
        <v>4887</v>
      </c>
      <c r="E1375" s="14" t="s">
        <v>4888</v>
      </c>
      <c r="F1375" s="14" t="s">
        <v>4889</v>
      </c>
      <c r="G1375" s="14" t="s">
        <v>6874</v>
      </c>
      <c r="H1375" s="44" t="s">
        <v>3466</v>
      </c>
      <c r="I1375" s="45">
        <v>0</v>
      </c>
      <c r="J1375" s="14">
        <v>150000000</v>
      </c>
      <c r="K1375" s="14" t="s">
        <v>3458</v>
      </c>
      <c r="L1375" s="46" t="s">
        <v>3483</v>
      </c>
      <c r="M1375" s="14" t="s">
        <v>12072</v>
      </c>
      <c r="N1375" s="14" t="s">
        <v>3833</v>
      </c>
      <c r="O1375" s="14" t="s">
        <v>3489</v>
      </c>
      <c r="P1375" s="14" t="s">
        <v>12071</v>
      </c>
      <c r="Q1375" s="44" t="s">
        <v>8224</v>
      </c>
      <c r="R1375" s="44" t="s">
        <v>8203</v>
      </c>
      <c r="S1375" s="14">
        <v>30</v>
      </c>
      <c r="T1375" s="5">
        <v>3866.3999999999992</v>
      </c>
      <c r="U1375" s="5">
        <f t="shared" si="64"/>
        <v>115991.99999999997</v>
      </c>
      <c r="V1375" s="47">
        <f t="shared" si="65"/>
        <v>129911.03999999998</v>
      </c>
      <c r="W1375" s="48"/>
      <c r="X1375" s="49">
        <v>2017</v>
      </c>
      <c r="Y1375" s="50" t="s">
        <v>4944</v>
      </c>
      <c r="Z1375" s="51">
        <f t="shared" si="63"/>
        <v>322.19999999999993</v>
      </c>
      <c r="AA1375" s="16">
        <f t="shared" si="63"/>
        <v>360.86399999999992</v>
      </c>
    </row>
    <row r="1376" spans="2:27" ht="20.25" x14ac:dyDescent="0.3">
      <c r="B1376" s="43" t="s">
        <v>1427</v>
      </c>
      <c r="C1376" s="14" t="s">
        <v>4521</v>
      </c>
      <c r="D1376" s="14" t="s">
        <v>4939</v>
      </c>
      <c r="E1376" s="14" t="s">
        <v>4842</v>
      </c>
      <c r="F1376" s="14" t="s">
        <v>4940</v>
      </c>
      <c r="G1376" s="14" t="s">
        <v>6875</v>
      </c>
      <c r="H1376" s="44" t="s">
        <v>3466</v>
      </c>
      <c r="I1376" s="45">
        <v>0</v>
      </c>
      <c r="J1376" s="14">
        <v>150000000</v>
      </c>
      <c r="K1376" s="14" t="s">
        <v>3458</v>
      </c>
      <c r="L1376" s="46" t="s">
        <v>3483</v>
      </c>
      <c r="M1376" s="14" t="s">
        <v>12072</v>
      </c>
      <c r="N1376" s="14" t="s">
        <v>3833</v>
      </c>
      <c r="O1376" s="14" t="s">
        <v>3489</v>
      </c>
      <c r="P1376" s="14" t="s">
        <v>12071</v>
      </c>
      <c r="Q1376" s="44" t="s">
        <v>8224</v>
      </c>
      <c r="R1376" s="44" t="s">
        <v>8203</v>
      </c>
      <c r="S1376" s="14">
        <v>1</v>
      </c>
      <c r="T1376" s="5">
        <v>486000</v>
      </c>
      <c r="U1376" s="5">
        <f t="shared" si="64"/>
        <v>486000</v>
      </c>
      <c r="V1376" s="47">
        <f t="shared" si="65"/>
        <v>544320</v>
      </c>
      <c r="W1376" s="48"/>
      <c r="X1376" s="49">
        <v>2017</v>
      </c>
      <c r="Y1376" s="50" t="s">
        <v>4944</v>
      </c>
      <c r="Z1376" s="51">
        <f t="shared" si="63"/>
        <v>1350</v>
      </c>
      <c r="AA1376" s="16">
        <f t="shared" si="63"/>
        <v>1512</v>
      </c>
    </row>
    <row r="1377" spans="2:27" ht="20.25" x14ac:dyDescent="0.3">
      <c r="B1377" s="43" t="s">
        <v>1428</v>
      </c>
      <c r="C1377" s="14" t="s">
        <v>4521</v>
      </c>
      <c r="D1377" s="14" t="s">
        <v>4727</v>
      </c>
      <c r="E1377" s="14" t="s">
        <v>4728</v>
      </c>
      <c r="F1377" s="14" t="s">
        <v>4734</v>
      </c>
      <c r="G1377" s="14" t="s">
        <v>12132</v>
      </c>
      <c r="H1377" s="44" t="s">
        <v>3466</v>
      </c>
      <c r="I1377" s="45">
        <v>0</v>
      </c>
      <c r="J1377" s="14">
        <v>150000000</v>
      </c>
      <c r="K1377" s="14" t="s">
        <v>3458</v>
      </c>
      <c r="L1377" s="46" t="s">
        <v>3483</v>
      </c>
      <c r="M1377" s="14" t="s">
        <v>12072</v>
      </c>
      <c r="N1377" s="14" t="s">
        <v>3833</v>
      </c>
      <c r="O1377" s="14" t="s">
        <v>4726</v>
      </c>
      <c r="P1377" s="14" t="s">
        <v>12071</v>
      </c>
      <c r="Q1377" s="44" t="s">
        <v>8224</v>
      </c>
      <c r="R1377" s="44" t="s">
        <v>8203</v>
      </c>
      <c r="S1377" s="14">
        <v>2</v>
      </c>
      <c r="T1377" s="5">
        <v>1651818</v>
      </c>
      <c r="U1377" s="5">
        <f t="shared" si="64"/>
        <v>3303636</v>
      </c>
      <c r="V1377" s="47">
        <f t="shared" si="65"/>
        <v>3700072.3200000003</v>
      </c>
      <c r="W1377" s="48"/>
      <c r="X1377" s="49">
        <v>2017</v>
      </c>
      <c r="Y1377" s="50" t="s">
        <v>4944</v>
      </c>
      <c r="Z1377" s="51">
        <f t="shared" si="63"/>
        <v>9176.7666666666664</v>
      </c>
      <c r="AA1377" s="16">
        <f t="shared" si="63"/>
        <v>10277.978666666668</v>
      </c>
    </row>
    <row r="1378" spans="2:27" ht="20.25" x14ac:dyDescent="0.3">
      <c r="B1378" s="43" t="s">
        <v>1429</v>
      </c>
      <c r="C1378" s="14" t="s">
        <v>4521</v>
      </c>
      <c r="D1378" s="14" t="s">
        <v>4727</v>
      </c>
      <c r="E1378" s="14" t="s">
        <v>4728</v>
      </c>
      <c r="F1378" s="14" t="s">
        <v>4734</v>
      </c>
      <c r="G1378" s="14" t="s">
        <v>12133</v>
      </c>
      <c r="H1378" s="44" t="s">
        <v>3466</v>
      </c>
      <c r="I1378" s="45">
        <v>0</v>
      </c>
      <c r="J1378" s="14">
        <v>150000000</v>
      </c>
      <c r="K1378" s="14" t="s">
        <v>3458</v>
      </c>
      <c r="L1378" s="46" t="s">
        <v>3483</v>
      </c>
      <c r="M1378" s="14" t="s">
        <v>12072</v>
      </c>
      <c r="N1378" s="14" t="s">
        <v>3833</v>
      </c>
      <c r="O1378" s="14" t="s">
        <v>4726</v>
      </c>
      <c r="P1378" s="14" t="s">
        <v>12071</v>
      </c>
      <c r="Q1378" s="44" t="s">
        <v>8224</v>
      </c>
      <c r="R1378" s="44" t="s">
        <v>8203</v>
      </c>
      <c r="S1378" s="14">
        <v>4</v>
      </c>
      <c r="T1378" s="5">
        <v>1651818</v>
      </c>
      <c r="U1378" s="5">
        <f t="shared" si="64"/>
        <v>6607272</v>
      </c>
      <c r="V1378" s="47">
        <f t="shared" si="65"/>
        <v>7400144.6400000006</v>
      </c>
      <c r="W1378" s="48"/>
      <c r="X1378" s="49">
        <v>2017</v>
      </c>
      <c r="Y1378" s="50" t="s">
        <v>4944</v>
      </c>
      <c r="Z1378" s="51">
        <f t="shared" si="63"/>
        <v>18353.533333333333</v>
      </c>
      <c r="AA1378" s="16">
        <f t="shared" si="63"/>
        <v>20555.957333333336</v>
      </c>
    </row>
    <row r="1379" spans="2:27" ht="20.25" x14ac:dyDescent="0.3">
      <c r="B1379" s="43" t="s">
        <v>1430</v>
      </c>
      <c r="C1379" s="14" t="s">
        <v>4521</v>
      </c>
      <c r="D1379" s="14" t="s">
        <v>4941</v>
      </c>
      <c r="E1379" s="14" t="s">
        <v>4942</v>
      </c>
      <c r="F1379" s="14" t="s">
        <v>4943</v>
      </c>
      <c r="G1379" s="14" t="s">
        <v>6876</v>
      </c>
      <c r="H1379" s="44" t="s">
        <v>3466</v>
      </c>
      <c r="I1379" s="45">
        <v>0</v>
      </c>
      <c r="J1379" s="14">
        <v>150000000</v>
      </c>
      <c r="K1379" s="14" t="s">
        <v>3458</v>
      </c>
      <c r="L1379" s="46" t="s">
        <v>3483</v>
      </c>
      <c r="M1379" s="14" t="s">
        <v>12072</v>
      </c>
      <c r="N1379" s="14" t="s">
        <v>3833</v>
      </c>
      <c r="O1379" s="14" t="s">
        <v>4726</v>
      </c>
      <c r="P1379" s="14" t="s">
        <v>12071</v>
      </c>
      <c r="Q1379" s="44" t="s">
        <v>8224</v>
      </c>
      <c r="R1379" s="44" t="s">
        <v>8203</v>
      </c>
      <c r="S1379" s="14">
        <v>3</v>
      </c>
      <c r="T1379" s="5">
        <v>254800</v>
      </c>
      <c r="U1379" s="5">
        <f t="shared" si="64"/>
        <v>764400</v>
      </c>
      <c r="V1379" s="47">
        <f t="shared" si="65"/>
        <v>856128.00000000012</v>
      </c>
      <c r="W1379" s="48"/>
      <c r="X1379" s="49">
        <v>2017</v>
      </c>
      <c r="Y1379" s="50" t="s">
        <v>4944</v>
      </c>
      <c r="Z1379" s="51">
        <f t="shared" si="63"/>
        <v>2123.3333333333335</v>
      </c>
      <c r="AA1379" s="16">
        <f t="shared" si="63"/>
        <v>2378.1333333333337</v>
      </c>
    </row>
    <row r="1380" spans="2:27" ht="20.25" x14ac:dyDescent="0.3">
      <c r="B1380" s="43" t="s">
        <v>1431</v>
      </c>
      <c r="C1380" s="14" t="s">
        <v>4521</v>
      </c>
      <c r="D1380" s="14" t="s">
        <v>4945</v>
      </c>
      <c r="E1380" s="14" t="s">
        <v>7864</v>
      </c>
      <c r="F1380" s="14" t="s">
        <v>7865</v>
      </c>
      <c r="G1380" s="14" t="s">
        <v>6877</v>
      </c>
      <c r="H1380" s="44" t="s">
        <v>3466</v>
      </c>
      <c r="I1380" s="45">
        <v>0</v>
      </c>
      <c r="J1380" s="14">
        <v>150000000</v>
      </c>
      <c r="K1380" s="14" t="s">
        <v>3458</v>
      </c>
      <c r="L1380" s="46" t="s">
        <v>3795</v>
      </c>
      <c r="M1380" s="14" t="s">
        <v>12072</v>
      </c>
      <c r="N1380" s="14" t="s">
        <v>3833</v>
      </c>
      <c r="O1380" s="14" t="s">
        <v>4946</v>
      </c>
      <c r="P1380" s="14" t="s">
        <v>12071</v>
      </c>
      <c r="Q1380" s="44" t="s">
        <v>8224</v>
      </c>
      <c r="R1380" s="44" t="s">
        <v>8203</v>
      </c>
      <c r="S1380" s="14">
        <v>1</v>
      </c>
      <c r="T1380" s="5">
        <v>3600000</v>
      </c>
      <c r="U1380" s="5">
        <f t="shared" si="64"/>
        <v>3600000</v>
      </c>
      <c r="V1380" s="47">
        <f t="shared" si="65"/>
        <v>4032000.0000000005</v>
      </c>
      <c r="W1380" s="48"/>
      <c r="X1380" s="49">
        <v>2017</v>
      </c>
      <c r="Y1380" s="50" t="s">
        <v>4947</v>
      </c>
      <c r="Z1380" s="51">
        <f t="shared" si="63"/>
        <v>10000</v>
      </c>
      <c r="AA1380" s="16">
        <f t="shared" si="63"/>
        <v>11200.000000000002</v>
      </c>
    </row>
    <row r="1381" spans="2:27" ht="20.25" x14ac:dyDescent="0.3">
      <c r="B1381" s="43" t="s">
        <v>1432</v>
      </c>
      <c r="C1381" s="14" t="s">
        <v>4521</v>
      </c>
      <c r="D1381" s="14" t="s">
        <v>4945</v>
      </c>
      <c r="E1381" s="14" t="s">
        <v>7864</v>
      </c>
      <c r="F1381" s="14" t="s">
        <v>7865</v>
      </c>
      <c r="G1381" s="14" t="s">
        <v>6878</v>
      </c>
      <c r="H1381" s="44" t="s">
        <v>3466</v>
      </c>
      <c r="I1381" s="45">
        <v>0</v>
      </c>
      <c r="J1381" s="14">
        <v>150000000</v>
      </c>
      <c r="K1381" s="14" t="s">
        <v>3458</v>
      </c>
      <c r="L1381" s="46" t="s">
        <v>3468</v>
      </c>
      <c r="M1381" s="14" t="s">
        <v>12072</v>
      </c>
      <c r="N1381" s="14" t="s">
        <v>3833</v>
      </c>
      <c r="O1381" s="14" t="s">
        <v>4948</v>
      </c>
      <c r="P1381" s="14" t="s">
        <v>12071</v>
      </c>
      <c r="Q1381" s="44" t="s">
        <v>8224</v>
      </c>
      <c r="R1381" s="44" t="s">
        <v>8203</v>
      </c>
      <c r="S1381" s="14">
        <v>105</v>
      </c>
      <c r="T1381" s="5">
        <f>25000/1.12</f>
        <v>22321.428571428569</v>
      </c>
      <c r="U1381" s="5">
        <f t="shared" si="64"/>
        <v>2343749.9999999995</v>
      </c>
      <c r="V1381" s="47">
        <f t="shared" si="65"/>
        <v>2624999.9999999995</v>
      </c>
      <c r="W1381" s="48" t="s">
        <v>28</v>
      </c>
      <c r="X1381" s="49">
        <v>2017</v>
      </c>
      <c r="Y1381" s="50" t="s">
        <v>4947</v>
      </c>
      <c r="Z1381" s="51">
        <f t="shared" si="63"/>
        <v>6510.4166666666652</v>
      </c>
      <c r="AA1381" s="16">
        <f t="shared" si="63"/>
        <v>7291.6666666666652</v>
      </c>
    </row>
    <row r="1382" spans="2:27" ht="20.25" x14ac:dyDescent="0.3">
      <c r="B1382" s="43" t="s">
        <v>1433</v>
      </c>
      <c r="C1382" s="14" t="s">
        <v>4521</v>
      </c>
      <c r="D1382" s="14" t="s">
        <v>4949</v>
      </c>
      <c r="E1382" s="14" t="s">
        <v>4950</v>
      </c>
      <c r="F1382" s="14" t="s">
        <v>7866</v>
      </c>
      <c r="G1382" s="14" t="s">
        <v>6879</v>
      </c>
      <c r="H1382" s="44" t="s">
        <v>3466</v>
      </c>
      <c r="I1382" s="45">
        <v>0</v>
      </c>
      <c r="J1382" s="14">
        <v>150000000</v>
      </c>
      <c r="K1382" s="14" t="s">
        <v>3458</v>
      </c>
      <c r="L1382" s="46" t="s">
        <v>3483</v>
      </c>
      <c r="M1382" s="14" t="s">
        <v>12072</v>
      </c>
      <c r="N1382" s="14" t="s">
        <v>3833</v>
      </c>
      <c r="O1382" s="14" t="s">
        <v>4951</v>
      </c>
      <c r="P1382" s="14" t="s">
        <v>12071</v>
      </c>
      <c r="Q1382" s="44" t="s">
        <v>8224</v>
      </c>
      <c r="R1382" s="44" t="s">
        <v>8203</v>
      </c>
      <c r="S1382" s="14">
        <v>12</v>
      </c>
      <c r="T1382" s="5">
        <v>36000</v>
      </c>
      <c r="U1382" s="5">
        <f t="shared" si="64"/>
        <v>432000</v>
      </c>
      <c r="V1382" s="47">
        <f t="shared" si="65"/>
        <v>483840.00000000006</v>
      </c>
      <c r="W1382" s="48"/>
      <c r="X1382" s="49">
        <v>2017</v>
      </c>
      <c r="Y1382" s="50" t="s">
        <v>4952</v>
      </c>
      <c r="Z1382" s="51">
        <f t="shared" si="63"/>
        <v>1200</v>
      </c>
      <c r="AA1382" s="16">
        <f t="shared" si="63"/>
        <v>1344.0000000000002</v>
      </c>
    </row>
    <row r="1383" spans="2:27" ht="20.25" x14ac:dyDescent="0.3">
      <c r="B1383" s="43" t="s">
        <v>1434</v>
      </c>
      <c r="C1383" s="14" t="s">
        <v>4521</v>
      </c>
      <c r="D1383" s="14" t="s">
        <v>4953</v>
      </c>
      <c r="E1383" s="14" t="s">
        <v>4950</v>
      </c>
      <c r="F1383" s="14" t="s">
        <v>7867</v>
      </c>
      <c r="G1383" s="14" t="s">
        <v>6880</v>
      </c>
      <c r="H1383" s="44" t="s">
        <v>3466</v>
      </c>
      <c r="I1383" s="45">
        <v>0</v>
      </c>
      <c r="J1383" s="14">
        <v>150000000</v>
      </c>
      <c r="K1383" s="14" t="s">
        <v>3458</v>
      </c>
      <c r="L1383" s="46" t="s">
        <v>3483</v>
      </c>
      <c r="M1383" s="14" t="s">
        <v>12072</v>
      </c>
      <c r="N1383" s="14" t="s">
        <v>3833</v>
      </c>
      <c r="O1383" s="14" t="s">
        <v>4951</v>
      </c>
      <c r="P1383" s="14" t="s">
        <v>12071</v>
      </c>
      <c r="Q1383" s="44" t="s">
        <v>8224</v>
      </c>
      <c r="R1383" s="44" t="s">
        <v>8203</v>
      </c>
      <c r="S1383" s="14">
        <v>10</v>
      </c>
      <c r="T1383" s="5">
        <v>53900</v>
      </c>
      <c r="U1383" s="5">
        <f t="shared" si="64"/>
        <v>539000</v>
      </c>
      <c r="V1383" s="47">
        <f t="shared" si="65"/>
        <v>603680</v>
      </c>
      <c r="W1383" s="48"/>
      <c r="X1383" s="49">
        <v>2017</v>
      </c>
      <c r="Y1383" s="50" t="s">
        <v>4952</v>
      </c>
      <c r="Z1383" s="51">
        <f t="shared" si="63"/>
        <v>1497.2222222222222</v>
      </c>
      <c r="AA1383" s="16">
        <f t="shared" si="63"/>
        <v>1676.8888888888889</v>
      </c>
    </row>
    <row r="1384" spans="2:27" ht="20.25" x14ac:dyDescent="0.3">
      <c r="B1384" s="43" t="s">
        <v>1435</v>
      </c>
      <c r="C1384" s="14" t="s">
        <v>4521</v>
      </c>
      <c r="D1384" s="14" t="s">
        <v>4954</v>
      </c>
      <c r="E1384" s="14" t="s">
        <v>4950</v>
      </c>
      <c r="F1384" s="14" t="s">
        <v>7868</v>
      </c>
      <c r="G1384" s="14" t="s">
        <v>6881</v>
      </c>
      <c r="H1384" s="44" t="s">
        <v>3466</v>
      </c>
      <c r="I1384" s="45">
        <v>0</v>
      </c>
      <c r="J1384" s="14">
        <v>150000000</v>
      </c>
      <c r="K1384" s="14" t="s">
        <v>3458</v>
      </c>
      <c r="L1384" s="46" t="s">
        <v>3483</v>
      </c>
      <c r="M1384" s="14" t="s">
        <v>12072</v>
      </c>
      <c r="N1384" s="14" t="s">
        <v>3833</v>
      </c>
      <c r="O1384" s="14" t="s">
        <v>4951</v>
      </c>
      <c r="P1384" s="14" t="s">
        <v>12071</v>
      </c>
      <c r="Q1384" s="44" t="s">
        <v>8224</v>
      </c>
      <c r="R1384" s="44" t="s">
        <v>8203</v>
      </c>
      <c r="S1384" s="14">
        <v>4</v>
      </c>
      <c r="T1384" s="5">
        <v>51750</v>
      </c>
      <c r="U1384" s="5">
        <f t="shared" si="64"/>
        <v>207000</v>
      </c>
      <c r="V1384" s="47">
        <f t="shared" si="65"/>
        <v>231840.00000000003</v>
      </c>
      <c r="W1384" s="48"/>
      <c r="X1384" s="49">
        <v>2017</v>
      </c>
      <c r="Y1384" s="50" t="s">
        <v>4952</v>
      </c>
      <c r="Z1384" s="51">
        <f t="shared" si="63"/>
        <v>575</v>
      </c>
      <c r="AA1384" s="16">
        <f t="shared" si="63"/>
        <v>644.00000000000011</v>
      </c>
    </row>
    <row r="1385" spans="2:27" ht="20.25" x14ac:dyDescent="0.3">
      <c r="B1385" s="43" t="s">
        <v>1436</v>
      </c>
      <c r="C1385" s="14" t="s">
        <v>4521</v>
      </c>
      <c r="D1385" s="14" t="s">
        <v>4955</v>
      </c>
      <c r="E1385" s="14" t="s">
        <v>7869</v>
      </c>
      <c r="F1385" s="14" t="s">
        <v>7870</v>
      </c>
      <c r="G1385" s="14" t="s">
        <v>6882</v>
      </c>
      <c r="H1385" s="44" t="s">
        <v>3466</v>
      </c>
      <c r="I1385" s="45">
        <v>0</v>
      </c>
      <c r="J1385" s="14">
        <v>150000000</v>
      </c>
      <c r="K1385" s="14" t="s">
        <v>3458</v>
      </c>
      <c r="L1385" s="46" t="s">
        <v>3483</v>
      </c>
      <c r="M1385" s="14" t="s">
        <v>12072</v>
      </c>
      <c r="N1385" s="14" t="s">
        <v>3833</v>
      </c>
      <c r="O1385" s="14" t="s">
        <v>4951</v>
      </c>
      <c r="P1385" s="14" t="s">
        <v>12071</v>
      </c>
      <c r="Q1385" s="44" t="s">
        <v>8225</v>
      </c>
      <c r="R1385" s="44" t="s">
        <v>8204</v>
      </c>
      <c r="S1385" s="14">
        <v>50</v>
      </c>
      <c r="T1385" s="5">
        <v>960</v>
      </c>
      <c r="U1385" s="5">
        <f t="shared" si="64"/>
        <v>48000</v>
      </c>
      <c r="V1385" s="47">
        <f t="shared" si="65"/>
        <v>53760.000000000007</v>
      </c>
      <c r="W1385" s="48"/>
      <c r="X1385" s="49">
        <v>2017</v>
      </c>
      <c r="Y1385" s="50" t="s">
        <v>4952</v>
      </c>
      <c r="Z1385" s="51">
        <f t="shared" si="63"/>
        <v>133.33333333333334</v>
      </c>
      <c r="AA1385" s="16">
        <f t="shared" si="63"/>
        <v>149.33333333333334</v>
      </c>
    </row>
    <row r="1386" spans="2:27" ht="20.25" x14ac:dyDescent="0.3">
      <c r="B1386" s="43" t="s">
        <v>1437</v>
      </c>
      <c r="C1386" s="14" t="s">
        <v>4521</v>
      </c>
      <c r="D1386" s="14" t="s">
        <v>4956</v>
      </c>
      <c r="E1386" s="14" t="s">
        <v>7474</v>
      </c>
      <c r="F1386" s="14" t="s">
        <v>7871</v>
      </c>
      <c r="G1386" s="14" t="s">
        <v>6883</v>
      </c>
      <c r="H1386" s="44" t="s">
        <v>3466</v>
      </c>
      <c r="I1386" s="45">
        <v>0</v>
      </c>
      <c r="J1386" s="14">
        <v>150000000</v>
      </c>
      <c r="K1386" s="14" t="s">
        <v>3458</v>
      </c>
      <c r="L1386" s="46" t="s">
        <v>3483</v>
      </c>
      <c r="M1386" s="14" t="s">
        <v>12072</v>
      </c>
      <c r="N1386" s="14" t="s">
        <v>3833</v>
      </c>
      <c r="O1386" s="14" t="s">
        <v>4951</v>
      </c>
      <c r="P1386" s="14" t="s">
        <v>12071</v>
      </c>
      <c r="Q1386" s="44" t="s">
        <v>8224</v>
      </c>
      <c r="R1386" s="44" t="s">
        <v>8203</v>
      </c>
      <c r="S1386" s="14">
        <v>4</v>
      </c>
      <c r="T1386" s="5">
        <v>8888</v>
      </c>
      <c r="U1386" s="5">
        <f t="shared" si="64"/>
        <v>35552</v>
      </c>
      <c r="V1386" s="47">
        <f t="shared" si="65"/>
        <v>39818.240000000005</v>
      </c>
      <c r="W1386" s="48"/>
      <c r="X1386" s="49">
        <v>2017</v>
      </c>
      <c r="Y1386" s="50" t="s">
        <v>4952</v>
      </c>
      <c r="Z1386" s="51">
        <f t="shared" si="63"/>
        <v>98.75555555555556</v>
      </c>
      <c r="AA1386" s="16">
        <f t="shared" si="63"/>
        <v>110.60622222222224</v>
      </c>
    </row>
    <row r="1387" spans="2:27" ht="20.25" x14ac:dyDescent="0.3">
      <c r="B1387" s="43" t="s">
        <v>1438</v>
      </c>
      <c r="C1387" s="14" t="s">
        <v>4521</v>
      </c>
      <c r="D1387" s="14" t="s">
        <v>4957</v>
      </c>
      <c r="E1387" s="14" t="s">
        <v>7470</v>
      </c>
      <c r="F1387" s="14" t="s">
        <v>7872</v>
      </c>
      <c r="G1387" s="14" t="s">
        <v>6884</v>
      </c>
      <c r="H1387" s="44" t="s">
        <v>3466</v>
      </c>
      <c r="I1387" s="45">
        <v>0</v>
      </c>
      <c r="J1387" s="14">
        <v>150000000</v>
      </c>
      <c r="K1387" s="14" t="s">
        <v>3458</v>
      </c>
      <c r="L1387" s="46" t="s">
        <v>3483</v>
      </c>
      <c r="M1387" s="14" t="s">
        <v>12072</v>
      </c>
      <c r="N1387" s="14" t="s">
        <v>3833</v>
      </c>
      <c r="O1387" s="14" t="s">
        <v>4951</v>
      </c>
      <c r="P1387" s="14" t="s">
        <v>12071</v>
      </c>
      <c r="Q1387" s="44" t="s">
        <v>8226</v>
      </c>
      <c r="R1387" s="44" t="s">
        <v>8205</v>
      </c>
      <c r="S1387" s="14">
        <v>2</v>
      </c>
      <c r="T1387" s="5">
        <v>440000</v>
      </c>
      <c r="U1387" s="5">
        <f t="shared" si="64"/>
        <v>880000</v>
      </c>
      <c r="V1387" s="47">
        <f t="shared" si="65"/>
        <v>985600.00000000012</v>
      </c>
      <c r="W1387" s="48"/>
      <c r="X1387" s="49">
        <v>2017</v>
      </c>
      <c r="Y1387" s="50" t="s">
        <v>4952</v>
      </c>
      <c r="Z1387" s="51">
        <f t="shared" si="63"/>
        <v>2444.4444444444443</v>
      </c>
      <c r="AA1387" s="16">
        <f t="shared" si="63"/>
        <v>2737.7777777777783</v>
      </c>
    </row>
    <row r="1388" spans="2:27" ht="20.25" x14ac:dyDescent="0.3">
      <c r="B1388" s="43" t="s">
        <v>1439</v>
      </c>
      <c r="C1388" s="14" t="s">
        <v>4521</v>
      </c>
      <c r="D1388" s="14" t="s">
        <v>4958</v>
      </c>
      <c r="E1388" s="14" t="s">
        <v>4959</v>
      </c>
      <c r="F1388" s="14" t="s">
        <v>7873</v>
      </c>
      <c r="G1388" s="14" t="s">
        <v>6885</v>
      </c>
      <c r="H1388" s="44" t="s">
        <v>3466</v>
      </c>
      <c r="I1388" s="45">
        <v>0</v>
      </c>
      <c r="J1388" s="14">
        <v>150000000</v>
      </c>
      <c r="K1388" s="14" t="s">
        <v>3458</v>
      </c>
      <c r="L1388" s="46" t="s">
        <v>3483</v>
      </c>
      <c r="M1388" s="14" t="s">
        <v>12072</v>
      </c>
      <c r="N1388" s="14" t="s">
        <v>3833</v>
      </c>
      <c r="O1388" s="14" t="s">
        <v>4951</v>
      </c>
      <c r="P1388" s="14" t="s">
        <v>12071</v>
      </c>
      <c r="Q1388" s="44" t="s">
        <v>8224</v>
      </c>
      <c r="R1388" s="44" t="s">
        <v>8203</v>
      </c>
      <c r="S1388" s="14">
        <v>2</v>
      </c>
      <c r="T1388" s="5">
        <v>33600</v>
      </c>
      <c r="U1388" s="5">
        <f t="shared" si="64"/>
        <v>67200</v>
      </c>
      <c r="V1388" s="47">
        <f t="shared" si="65"/>
        <v>75264</v>
      </c>
      <c r="W1388" s="48"/>
      <c r="X1388" s="49">
        <v>2017</v>
      </c>
      <c r="Y1388" s="50" t="s">
        <v>4952</v>
      </c>
      <c r="Z1388" s="51">
        <f t="shared" si="63"/>
        <v>186.66666666666666</v>
      </c>
      <c r="AA1388" s="16">
        <f t="shared" si="63"/>
        <v>209.06666666666666</v>
      </c>
    </row>
    <row r="1389" spans="2:27" ht="20.25" x14ac:dyDescent="0.3">
      <c r="B1389" s="43" t="s">
        <v>1440</v>
      </c>
      <c r="C1389" s="14" t="s">
        <v>4521</v>
      </c>
      <c r="D1389" s="14" t="s">
        <v>4960</v>
      </c>
      <c r="E1389" s="14" t="s">
        <v>4961</v>
      </c>
      <c r="F1389" s="14" t="s">
        <v>7874</v>
      </c>
      <c r="G1389" s="14" t="s">
        <v>6886</v>
      </c>
      <c r="H1389" s="44" t="s">
        <v>3466</v>
      </c>
      <c r="I1389" s="45">
        <v>0</v>
      </c>
      <c r="J1389" s="14">
        <v>150000000</v>
      </c>
      <c r="K1389" s="14" t="s">
        <v>3458</v>
      </c>
      <c r="L1389" s="46" t="s">
        <v>3483</v>
      </c>
      <c r="M1389" s="14" t="s">
        <v>12072</v>
      </c>
      <c r="N1389" s="14" t="s">
        <v>3833</v>
      </c>
      <c r="O1389" s="14" t="s">
        <v>4951</v>
      </c>
      <c r="P1389" s="14" t="s">
        <v>12071</v>
      </c>
      <c r="Q1389" s="44" t="s">
        <v>8224</v>
      </c>
      <c r="R1389" s="44" t="s">
        <v>8203</v>
      </c>
      <c r="S1389" s="14">
        <v>2</v>
      </c>
      <c r="T1389" s="5">
        <v>3000</v>
      </c>
      <c r="U1389" s="5">
        <f t="shared" si="64"/>
        <v>6000</v>
      </c>
      <c r="V1389" s="47">
        <f t="shared" si="65"/>
        <v>6720.0000000000009</v>
      </c>
      <c r="W1389" s="48"/>
      <c r="X1389" s="49">
        <v>2017</v>
      </c>
      <c r="Y1389" s="50" t="s">
        <v>4952</v>
      </c>
      <c r="Z1389" s="51">
        <f t="shared" si="63"/>
        <v>16.666666666666668</v>
      </c>
      <c r="AA1389" s="16">
        <f t="shared" si="63"/>
        <v>18.666666666666668</v>
      </c>
    </row>
    <row r="1390" spans="2:27" ht="20.25" x14ac:dyDescent="0.3">
      <c r="B1390" s="43" t="s">
        <v>1441</v>
      </c>
      <c r="C1390" s="14" t="s">
        <v>4521</v>
      </c>
      <c r="D1390" s="14" t="s">
        <v>4962</v>
      </c>
      <c r="E1390" s="14" t="s">
        <v>4963</v>
      </c>
      <c r="F1390" s="14" t="s">
        <v>7875</v>
      </c>
      <c r="G1390" s="14" t="s">
        <v>6887</v>
      </c>
      <c r="H1390" s="44" t="s">
        <v>3466</v>
      </c>
      <c r="I1390" s="45">
        <v>0</v>
      </c>
      <c r="J1390" s="14">
        <v>150000000</v>
      </c>
      <c r="K1390" s="14" t="s">
        <v>3458</v>
      </c>
      <c r="L1390" s="46" t="s">
        <v>3483</v>
      </c>
      <c r="M1390" s="14" t="s">
        <v>12072</v>
      </c>
      <c r="N1390" s="14" t="s">
        <v>3833</v>
      </c>
      <c r="O1390" s="14" t="s">
        <v>4951</v>
      </c>
      <c r="P1390" s="14" t="s">
        <v>12071</v>
      </c>
      <c r="Q1390" s="44" t="s">
        <v>8224</v>
      </c>
      <c r="R1390" s="44" t="s">
        <v>8203</v>
      </c>
      <c r="S1390" s="14">
        <v>4</v>
      </c>
      <c r="T1390" s="5">
        <v>3541</v>
      </c>
      <c r="U1390" s="5">
        <f t="shared" si="64"/>
        <v>14164</v>
      </c>
      <c r="V1390" s="47">
        <f t="shared" si="65"/>
        <v>15863.680000000002</v>
      </c>
      <c r="W1390" s="48"/>
      <c r="X1390" s="49">
        <v>2017</v>
      </c>
      <c r="Y1390" s="50" t="s">
        <v>4952</v>
      </c>
      <c r="Z1390" s="51">
        <f t="shared" si="63"/>
        <v>39.344444444444441</v>
      </c>
      <c r="AA1390" s="16">
        <f t="shared" si="63"/>
        <v>44.065777777777782</v>
      </c>
    </row>
    <row r="1391" spans="2:27" ht="20.25" x14ac:dyDescent="0.3">
      <c r="B1391" s="43" t="s">
        <v>1442</v>
      </c>
      <c r="C1391" s="14" t="s">
        <v>4521</v>
      </c>
      <c r="D1391" s="14" t="s">
        <v>4695</v>
      </c>
      <c r="E1391" s="14" t="s">
        <v>7718</v>
      </c>
      <c r="F1391" s="14" t="s">
        <v>7798</v>
      </c>
      <c r="G1391" s="14" t="s">
        <v>6888</v>
      </c>
      <c r="H1391" s="44" t="s">
        <v>3466</v>
      </c>
      <c r="I1391" s="45">
        <v>0</v>
      </c>
      <c r="J1391" s="14">
        <v>150000000</v>
      </c>
      <c r="K1391" s="14" t="s">
        <v>3458</v>
      </c>
      <c r="L1391" s="46" t="s">
        <v>3483</v>
      </c>
      <c r="M1391" s="14" t="s">
        <v>12072</v>
      </c>
      <c r="N1391" s="14" t="s">
        <v>3833</v>
      </c>
      <c r="O1391" s="14" t="s">
        <v>4951</v>
      </c>
      <c r="P1391" s="14" t="s">
        <v>12071</v>
      </c>
      <c r="Q1391" s="44" t="s">
        <v>8224</v>
      </c>
      <c r="R1391" s="44" t="s">
        <v>8203</v>
      </c>
      <c r="S1391" s="14">
        <v>100</v>
      </c>
      <c r="T1391" s="5">
        <v>770</v>
      </c>
      <c r="U1391" s="5">
        <f t="shared" si="64"/>
        <v>77000</v>
      </c>
      <c r="V1391" s="47">
        <f t="shared" si="65"/>
        <v>86240.000000000015</v>
      </c>
      <c r="W1391" s="48"/>
      <c r="X1391" s="49">
        <v>2017</v>
      </c>
      <c r="Y1391" s="50" t="s">
        <v>4952</v>
      </c>
      <c r="Z1391" s="51">
        <f t="shared" si="63"/>
        <v>213.88888888888889</v>
      </c>
      <c r="AA1391" s="16">
        <f t="shared" si="63"/>
        <v>239.5555555555556</v>
      </c>
    </row>
    <row r="1392" spans="2:27" ht="20.25" x14ac:dyDescent="0.3">
      <c r="B1392" s="43" t="s">
        <v>1443</v>
      </c>
      <c r="C1392" s="14" t="s">
        <v>4521</v>
      </c>
      <c r="D1392" s="14" t="s">
        <v>4964</v>
      </c>
      <c r="E1392" s="14" t="s">
        <v>7876</v>
      </c>
      <c r="F1392" s="14" t="s">
        <v>7877</v>
      </c>
      <c r="G1392" s="14" t="s">
        <v>6889</v>
      </c>
      <c r="H1392" s="44" t="s">
        <v>3466</v>
      </c>
      <c r="I1392" s="45">
        <v>0</v>
      </c>
      <c r="J1392" s="14">
        <v>150000000</v>
      </c>
      <c r="K1392" s="14" t="s">
        <v>3458</v>
      </c>
      <c r="L1392" s="46" t="s">
        <v>3483</v>
      </c>
      <c r="M1392" s="14" t="s">
        <v>12072</v>
      </c>
      <c r="N1392" s="14" t="s">
        <v>3833</v>
      </c>
      <c r="O1392" s="14" t="s">
        <v>4951</v>
      </c>
      <c r="P1392" s="14" t="s">
        <v>12071</v>
      </c>
      <c r="Q1392" s="44" t="s">
        <v>8224</v>
      </c>
      <c r="R1392" s="44" t="s">
        <v>8203</v>
      </c>
      <c r="S1392" s="14">
        <v>3</v>
      </c>
      <c r="T1392" s="5">
        <v>3060</v>
      </c>
      <c r="U1392" s="5">
        <f t="shared" si="64"/>
        <v>9180</v>
      </c>
      <c r="V1392" s="47">
        <f t="shared" si="65"/>
        <v>10281.6</v>
      </c>
      <c r="W1392" s="48"/>
      <c r="X1392" s="49">
        <v>2017</v>
      </c>
      <c r="Y1392" s="50" t="s">
        <v>4952</v>
      </c>
      <c r="Z1392" s="51">
        <f t="shared" si="63"/>
        <v>25.5</v>
      </c>
      <c r="AA1392" s="16">
        <f t="shared" si="63"/>
        <v>28.560000000000002</v>
      </c>
    </row>
    <row r="1393" spans="2:27" ht="20.25" x14ac:dyDescent="0.3">
      <c r="B1393" s="43" t="s">
        <v>1444</v>
      </c>
      <c r="C1393" s="14" t="s">
        <v>4521</v>
      </c>
      <c r="D1393" s="14" t="s">
        <v>4965</v>
      </c>
      <c r="E1393" s="14" t="s">
        <v>7878</v>
      </c>
      <c r="F1393" s="14" t="s">
        <v>7879</v>
      </c>
      <c r="G1393" s="14" t="s">
        <v>6890</v>
      </c>
      <c r="H1393" s="44" t="s">
        <v>3466</v>
      </c>
      <c r="I1393" s="45">
        <v>0</v>
      </c>
      <c r="J1393" s="14">
        <v>150000000</v>
      </c>
      <c r="K1393" s="14" t="s">
        <v>3458</v>
      </c>
      <c r="L1393" s="46" t="s">
        <v>3483</v>
      </c>
      <c r="M1393" s="14" t="s">
        <v>12072</v>
      </c>
      <c r="N1393" s="14" t="s">
        <v>3833</v>
      </c>
      <c r="O1393" s="14" t="s">
        <v>4951</v>
      </c>
      <c r="P1393" s="14" t="s">
        <v>12071</v>
      </c>
      <c r="Q1393" s="44" t="s">
        <v>8224</v>
      </c>
      <c r="R1393" s="44" t="s">
        <v>8203</v>
      </c>
      <c r="S1393" s="14">
        <v>2</v>
      </c>
      <c r="T1393" s="5">
        <v>10350</v>
      </c>
      <c r="U1393" s="5">
        <f t="shared" si="64"/>
        <v>20700</v>
      </c>
      <c r="V1393" s="47">
        <f t="shared" si="65"/>
        <v>23184.000000000004</v>
      </c>
      <c r="W1393" s="48"/>
      <c r="X1393" s="49">
        <v>2017</v>
      </c>
      <c r="Y1393" s="50" t="s">
        <v>4952</v>
      </c>
      <c r="Z1393" s="51">
        <f t="shared" si="63"/>
        <v>57.5</v>
      </c>
      <c r="AA1393" s="16">
        <f t="shared" si="63"/>
        <v>64.400000000000006</v>
      </c>
    </row>
    <row r="1394" spans="2:27" ht="20.25" x14ac:dyDescent="0.3">
      <c r="B1394" s="43" t="s">
        <v>1445</v>
      </c>
      <c r="C1394" s="14" t="s">
        <v>4521</v>
      </c>
      <c r="D1394" s="14" t="s">
        <v>4966</v>
      </c>
      <c r="E1394" s="14" t="s">
        <v>3901</v>
      </c>
      <c r="F1394" s="14" t="s">
        <v>4967</v>
      </c>
      <c r="G1394" s="14" t="s">
        <v>6891</v>
      </c>
      <c r="H1394" s="44" t="s">
        <v>3466</v>
      </c>
      <c r="I1394" s="45">
        <v>0</v>
      </c>
      <c r="J1394" s="14">
        <v>150000000</v>
      </c>
      <c r="K1394" s="14" t="s">
        <v>3458</v>
      </c>
      <c r="L1394" s="46" t="s">
        <v>3483</v>
      </c>
      <c r="M1394" s="14" t="s">
        <v>12072</v>
      </c>
      <c r="N1394" s="14" t="s">
        <v>3833</v>
      </c>
      <c r="O1394" s="14" t="s">
        <v>4951</v>
      </c>
      <c r="P1394" s="14" t="s">
        <v>12071</v>
      </c>
      <c r="Q1394" s="44" t="s">
        <v>8224</v>
      </c>
      <c r="R1394" s="44" t="s">
        <v>8203</v>
      </c>
      <c r="S1394" s="14">
        <v>100</v>
      </c>
      <c r="T1394" s="5">
        <v>495</v>
      </c>
      <c r="U1394" s="5">
        <f t="shared" si="64"/>
        <v>49500</v>
      </c>
      <c r="V1394" s="47">
        <f t="shared" si="65"/>
        <v>55440.000000000007</v>
      </c>
      <c r="W1394" s="48"/>
      <c r="X1394" s="49">
        <v>2017</v>
      </c>
      <c r="Y1394" s="50" t="s">
        <v>4952</v>
      </c>
      <c r="Z1394" s="51">
        <f t="shared" si="63"/>
        <v>137.5</v>
      </c>
      <c r="AA1394" s="16">
        <f t="shared" si="63"/>
        <v>154.00000000000003</v>
      </c>
    </row>
    <row r="1395" spans="2:27" ht="20.25" x14ac:dyDescent="0.3">
      <c r="B1395" s="43" t="s">
        <v>1446</v>
      </c>
      <c r="C1395" s="14" t="s">
        <v>4521</v>
      </c>
      <c r="D1395" s="14" t="s">
        <v>4968</v>
      </c>
      <c r="E1395" s="14" t="s">
        <v>4969</v>
      </c>
      <c r="F1395" s="14" t="s">
        <v>7880</v>
      </c>
      <c r="G1395" s="14" t="s">
        <v>6892</v>
      </c>
      <c r="H1395" s="44" t="s">
        <v>3466</v>
      </c>
      <c r="I1395" s="45">
        <v>0</v>
      </c>
      <c r="J1395" s="14">
        <v>150000000</v>
      </c>
      <c r="K1395" s="14" t="s">
        <v>3458</v>
      </c>
      <c r="L1395" s="46" t="s">
        <v>3483</v>
      </c>
      <c r="M1395" s="14" t="s">
        <v>12072</v>
      </c>
      <c r="N1395" s="14" t="s">
        <v>3833</v>
      </c>
      <c r="O1395" s="14" t="s">
        <v>4951</v>
      </c>
      <c r="P1395" s="14" t="s">
        <v>12071</v>
      </c>
      <c r="Q1395" s="44" t="s">
        <v>8224</v>
      </c>
      <c r="R1395" s="44" t="s">
        <v>8203</v>
      </c>
      <c r="S1395" s="14">
        <v>20</v>
      </c>
      <c r="T1395" s="5">
        <v>1149</v>
      </c>
      <c r="U1395" s="5">
        <f t="shared" si="64"/>
        <v>22980</v>
      </c>
      <c r="V1395" s="47">
        <f t="shared" si="65"/>
        <v>25737.600000000002</v>
      </c>
      <c r="W1395" s="48"/>
      <c r="X1395" s="49">
        <v>2017</v>
      </c>
      <c r="Y1395" s="50" t="s">
        <v>4952</v>
      </c>
      <c r="Z1395" s="51">
        <f t="shared" si="63"/>
        <v>63.833333333333336</v>
      </c>
      <c r="AA1395" s="16">
        <f t="shared" si="63"/>
        <v>71.493333333333339</v>
      </c>
    </row>
    <row r="1396" spans="2:27" ht="20.25" x14ac:dyDescent="0.3">
      <c r="B1396" s="43" t="s">
        <v>1447</v>
      </c>
      <c r="C1396" s="14" t="s">
        <v>4521</v>
      </c>
      <c r="D1396" s="14" t="s">
        <v>4970</v>
      </c>
      <c r="E1396" s="14" t="s">
        <v>4969</v>
      </c>
      <c r="F1396" s="14" t="s">
        <v>5127</v>
      </c>
      <c r="G1396" s="14" t="s">
        <v>6893</v>
      </c>
      <c r="H1396" s="44" t="s">
        <v>3466</v>
      </c>
      <c r="I1396" s="45">
        <v>0</v>
      </c>
      <c r="J1396" s="14">
        <v>150000000</v>
      </c>
      <c r="K1396" s="14" t="s">
        <v>3458</v>
      </c>
      <c r="L1396" s="46" t="s">
        <v>3483</v>
      </c>
      <c r="M1396" s="14" t="s">
        <v>12072</v>
      </c>
      <c r="N1396" s="14" t="s">
        <v>3833</v>
      </c>
      <c r="O1396" s="14" t="s">
        <v>4951</v>
      </c>
      <c r="P1396" s="14" t="s">
        <v>12071</v>
      </c>
      <c r="Q1396" s="44" t="s">
        <v>8224</v>
      </c>
      <c r="R1396" s="44" t="s">
        <v>8203</v>
      </c>
      <c r="S1396" s="14">
        <v>20</v>
      </c>
      <c r="T1396" s="5">
        <v>1149</v>
      </c>
      <c r="U1396" s="5">
        <f t="shared" si="64"/>
        <v>22980</v>
      </c>
      <c r="V1396" s="47">
        <f t="shared" si="65"/>
        <v>25737.600000000002</v>
      </c>
      <c r="W1396" s="48"/>
      <c r="X1396" s="49">
        <v>2017</v>
      </c>
      <c r="Y1396" s="50" t="s">
        <v>4952</v>
      </c>
      <c r="Z1396" s="51">
        <f t="shared" si="63"/>
        <v>63.833333333333336</v>
      </c>
      <c r="AA1396" s="16">
        <f t="shared" si="63"/>
        <v>71.493333333333339</v>
      </c>
    </row>
    <row r="1397" spans="2:27" ht="20.25" x14ac:dyDescent="0.3">
      <c r="B1397" s="43" t="s">
        <v>1448</v>
      </c>
      <c r="C1397" s="14" t="s">
        <v>4521</v>
      </c>
      <c r="D1397" s="14" t="s">
        <v>4971</v>
      </c>
      <c r="E1397" s="14" t="s">
        <v>4969</v>
      </c>
      <c r="F1397" s="14" t="s">
        <v>5128</v>
      </c>
      <c r="G1397" s="14" t="s">
        <v>6894</v>
      </c>
      <c r="H1397" s="44" t="s">
        <v>3466</v>
      </c>
      <c r="I1397" s="45">
        <v>0</v>
      </c>
      <c r="J1397" s="14">
        <v>150000000</v>
      </c>
      <c r="K1397" s="14" t="s">
        <v>3458</v>
      </c>
      <c r="L1397" s="46" t="s">
        <v>3483</v>
      </c>
      <c r="M1397" s="14" t="s">
        <v>12072</v>
      </c>
      <c r="N1397" s="14" t="s">
        <v>3833</v>
      </c>
      <c r="O1397" s="14" t="s">
        <v>4951</v>
      </c>
      <c r="P1397" s="14" t="s">
        <v>12071</v>
      </c>
      <c r="Q1397" s="44" t="s">
        <v>8224</v>
      </c>
      <c r="R1397" s="44" t="s">
        <v>8203</v>
      </c>
      <c r="S1397" s="14">
        <v>30</v>
      </c>
      <c r="T1397" s="5">
        <v>2947</v>
      </c>
      <c r="U1397" s="5">
        <f t="shared" si="64"/>
        <v>88410</v>
      </c>
      <c r="V1397" s="47">
        <f t="shared" si="65"/>
        <v>99019.200000000012</v>
      </c>
      <c r="W1397" s="48"/>
      <c r="X1397" s="49">
        <v>2017</v>
      </c>
      <c r="Y1397" s="50" t="s">
        <v>4952</v>
      </c>
      <c r="Z1397" s="51">
        <f t="shared" si="63"/>
        <v>245.58333333333334</v>
      </c>
      <c r="AA1397" s="16">
        <f t="shared" si="63"/>
        <v>275.05333333333334</v>
      </c>
    </row>
    <row r="1398" spans="2:27" ht="20.25" x14ac:dyDescent="0.3">
      <c r="B1398" s="43" t="s">
        <v>1449</v>
      </c>
      <c r="C1398" s="14" t="s">
        <v>4521</v>
      </c>
      <c r="D1398" s="14" t="s">
        <v>4972</v>
      </c>
      <c r="E1398" s="14" t="s">
        <v>4973</v>
      </c>
      <c r="F1398" s="14" t="s">
        <v>7881</v>
      </c>
      <c r="G1398" s="14" t="s">
        <v>6895</v>
      </c>
      <c r="H1398" s="44" t="s">
        <v>3466</v>
      </c>
      <c r="I1398" s="45">
        <v>0</v>
      </c>
      <c r="J1398" s="14">
        <v>150000000</v>
      </c>
      <c r="K1398" s="14" t="s">
        <v>3458</v>
      </c>
      <c r="L1398" s="46" t="s">
        <v>3483</v>
      </c>
      <c r="M1398" s="14" t="s">
        <v>12072</v>
      </c>
      <c r="N1398" s="14" t="s">
        <v>3833</v>
      </c>
      <c r="O1398" s="14" t="s">
        <v>4951</v>
      </c>
      <c r="P1398" s="14" t="s">
        <v>12071</v>
      </c>
      <c r="Q1398" s="44" t="s">
        <v>8224</v>
      </c>
      <c r="R1398" s="44" t="s">
        <v>8203</v>
      </c>
      <c r="S1398" s="14">
        <v>16000</v>
      </c>
      <c r="T1398" s="5">
        <v>172.5</v>
      </c>
      <c r="U1398" s="5">
        <f t="shared" si="64"/>
        <v>2760000</v>
      </c>
      <c r="V1398" s="47">
        <f t="shared" si="65"/>
        <v>3091200.0000000005</v>
      </c>
      <c r="W1398" s="48"/>
      <c r="X1398" s="49">
        <v>2017</v>
      </c>
      <c r="Y1398" s="50" t="s">
        <v>4952</v>
      </c>
      <c r="Z1398" s="51">
        <f t="shared" si="63"/>
        <v>7666.666666666667</v>
      </c>
      <c r="AA1398" s="16">
        <f t="shared" si="63"/>
        <v>8586.6666666666679</v>
      </c>
    </row>
    <row r="1399" spans="2:27" ht="20.25" x14ac:dyDescent="0.3">
      <c r="B1399" s="43" t="s">
        <v>1450</v>
      </c>
      <c r="C1399" s="14" t="s">
        <v>4521</v>
      </c>
      <c r="D1399" s="14" t="s">
        <v>3804</v>
      </c>
      <c r="E1399" s="14" t="s">
        <v>4974</v>
      </c>
      <c r="F1399" s="14" t="s">
        <v>3805</v>
      </c>
      <c r="G1399" s="14" t="s">
        <v>6896</v>
      </c>
      <c r="H1399" s="44" t="s">
        <v>3466</v>
      </c>
      <c r="I1399" s="45">
        <v>0</v>
      </c>
      <c r="J1399" s="14">
        <v>150000000</v>
      </c>
      <c r="K1399" s="14" t="s">
        <v>3458</v>
      </c>
      <c r="L1399" s="46" t="s">
        <v>3483</v>
      </c>
      <c r="M1399" s="14" t="s">
        <v>12072</v>
      </c>
      <c r="N1399" s="14" t="s">
        <v>3833</v>
      </c>
      <c r="O1399" s="14" t="s">
        <v>4951</v>
      </c>
      <c r="P1399" s="14" t="s">
        <v>12071</v>
      </c>
      <c r="Q1399" s="44" t="s">
        <v>8224</v>
      </c>
      <c r="R1399" s="44" t="s">
        <v>8203</v>
      </c>
      <c r="S1399" s="14">
        <v>12</v>
      </c>
      <c r="T1399" s="5">
        <v>360</v>
      </c>
      <c r="U1399" s="5">
        <f t="shared" si="64"/>
        <v>4320</v>
      </c>
      <c r="V1399" s="47">
        <f t="shared" si="65"/>
        <v>4838.4000000000005</v>
      </c>
      <c r="W1399" s="48"/>
      <c r="X1399" s="49">
        <v>2017</v>
      </c>
      <c r="Y1399" s="50" t="s">
        <v>4952</v>
      </c>
      <c r="Z1399" s="51">
        <f t="shared" si="63"/>
        <v>12</v>
      </c>
      <c r="AA1399" s="16">
        <f t="shared" si="63"/>
        <v>13.440000000000001</v>
      </c>
    </row>
    <row r="1400" spans="2:27" ht="20.25" x14ac:dyDescent="0.3">
      <c r="B1400" s="43" t="s">
        <v>1451</v>
      </c>
      <c r="C1400" s="14" t="s">
        <v>4521</v>
      </c>
      <c r="D1400" s="14" t="s">
        <v>4975</v>
      </c>
      <c r="E1400" s="14" t="s">
        <v>4189</v>
      </c>
      <c r="F1400" s="14" t="s">
        <v>7882</v>
      </c>
      <c r="G1400" s="14" t="s">
        <v>6897</v>
      </c>
      <c r="H1400" s="44" t="s">
        <v>3466</v>
      </c>
      <c r="I1400" s="45">
        <v>0</v>
      </c>
      <c r="J1400" s="14">
        <v>150000000</v>
      </c>
      <c r="K1400" s="14" t="s">
        <v>3458</v>
      </c>
      <c r="L1400" s="46" t="s">
        <v>3483</v>
      </c>
      <c r="M1400" s="14" t="s">
        <v>12072</v>
      </c>
      <c r="N1400" s="14" t="s">
        <v>3833</v>
      </c>
      <c r="O1400" s="14" t="s">
        <v>4951</v>
      </c>
      <c r="P1400" s="14" t="s">
        <v>12071</v>
      </c>
      <c r="Q1400" s="44" t="s">
        <v>8226</v>
      </c>
      <c r="R1400" s="44" t="s">
        <v>8205</v>
      </c>
      <c r="S1400" s="14">
        <v>60</v>
      </c>
      <c r="T1400" s="5">
        <v>571</v>
      </c>
      <c r="U1400" s="5">
        <f t="shared" si="64"/>
        <v>34260</v>
      </c>
      <c r="V1400" s="47">
        <f t="shared" si="65"/>
        <v>38371.200000000004</v>
      </c>
      <c r="W1400" s="48"/>
      <c r="X1400" s="49">
        <v>2017</v>
      </c>
      <c r="Y1400" s="50" t="s">
        <v>4952</v>
      </c>
      <c r="Z1400" s="51">
        <f t="shared" si="63"/>
        <v>95.166666666666671</v>
      </c>
      <c r="AA1400" s="16">
        <f t="shared" si="63"/>
        <v>106.58666666666667</v>
      </c>
    </row>
    <row r="1401" spans="2:27" ht="20.25" x14ac:dyDescent="0.3">
      <c r="B1401" s="43" t="s">
        <v>1452</v>
      </c>
      <c r="C1401" s="14" t="s">
        <v>4521</v>
      </c>
      <c r="D1401" s="14" t="s">
        <v>4975</v>
      </c>
      <c r="E1401" s="14" t="s">
        <v>4189</v>
      </c>
      <c r="F1401" s="14" t="s">
        <v>7882</v>
      </c>
      <c r="G1401" s="14" t="s">
        <v>6898</v>
      </c>
      <c r="H1401" s="44" t="s">
        <v>3466</v>
      </c>
      <c r="I1401" s="45">
        <v>0</v>
      </c>
      <c r="J1401" s="14">
        <v>150000000</v>
      </c>
      <c r="K1401" s="14" t="s">
        <v>3458</v>
      </c>
      <c r="L1401" s="46" t="s">
        <v>3483</v>
      </c>
      <c r="M1401" s="14" t="s">
        <v>12072</v>
      </c>
      <c r="N1401" s="14" t="s">
        <v>3833</v>
      </c>
      <c r="O1401" s="14" t="s">
        <v>4951</v>
      </c>
      <c r="P1401" s="14" t="s">
        <v>12071</v>
      </c>
      <c r="Q1401" s="44" t="s">
        <v>8226</v>
      </c>
      <c r="R1401" s="44" t="s">
        <v>8205</v>
      </c>
      <c r="S1401" s="14">
        <v>20</v>
      </c>
      <c r="T1401" s="5">
        <v>571</v>
      </c>
      <c r="U1401" s="5">
        <f t="shared" si="64"/>
        <v>11420</v>
      </c>
      <c r="V1401" s="47">
        <f t="shared" si="65"/>
        <v>12790.400000000001</v>
      </c>
      <c r="W1401" s="48"/>
      <c r="X1401" s="49">
        <v>2017</v>
      </c>
      <c r="Y1401" s="50" t="s">
        <v>4952</v>
      </c>
      <c r="Z1401" s="51">
        <f t="shared" si="63"/>
        <v>31.722222222222221</v>
      </c>
      <c r="AA1401" s="16">
        <f t="shared" si="63"/>
        <v>35.528888888888893</v>
      </c>
    </row>
    <row r="1402" spans="2:27" ht="20.25" x14ac:dyDescent="0.3">
      <c r="B1402" s="43" t="s">
        <v>1453</v>
      </c>
      <c r="C1402" s="14" t="s">
        <v>4521</v>
      </c>
      <c r="D1402" s="14" t="s">
        <v>4975</v>
      </c>
      <c r="E1402" s="14" t="s">
        <v>4189</v>
      </c>
      <c r="F1402" s="14" t="s">
        <v>7882</v>
      </c>
      <c r="G1402" s="14" t="s">
        <v>6899</v>
      </c>
      <c r="H1402" s="44" t="s">
        <v>3466</v>
      </c>
      <c r="I1402" s="45">
        <v>0</v>
      </c>
      <c r="J1402" s="14">
        <v>150000000</v>
      </c>
      <c r="K1402" s="14" t="s">
        <v>3458</v>
      </c>
      <c r="L1402" s="46" t="s">
        <v>3483</v>
      </c>
      <c r="M1402" s="14" t="s">
        <v>12072</v>
      </c>
      <c r="N1402" s="14" t="s">
        <v>3833</v>
      </c>
      <c r="O1402" s="14" t="s">
        <v>4951</v>
      </c>
      <c r="P1402" s="14" t="s">
        <v>12071</v>
      </c>
      <c r="Q1402" s="44" t="s">
        <v>8226</v>
      </c>
      <c r="R1402" s="44" t="s">
        <v>8205</v>
      </c>
      <c r="S1402" s="14">
        <v>30</v>
      </c>
      <c r="T1402" s="5">
        <v>571</v>
      </c>
      <c r="U1402" s="5">
        <f t="shared" si="64"/>
        <v>17130</v>
      </c>
      <c r="V1402" s="47">
        <f t="shared" si="65"/>
        <v>19185.600000000002</v>
      </c>
      <c r="W1402" s="48"/>
      <c r="X1402" s="49">
        <v>2017</v>
      </c>
      <c r="Y1402" s="50" t="s">
        <v>4952</v>
      </c>
      <c r="Z1402" s="51">
        <f t="shared" si="63"/>
        <v>47.583333333333336</v>
      </c>
      <c r="AA1402" s="16">
        <f t="shared" si="63"/>
        <v>53.293333333333337</v>
      </c>
    </row>
    <row r="1403" spans="2:27" ht="20.25" x14ac:dyDescent="0.3">
      <c r="B1403" s="43" t="s">
        <v>1454</v>
      </c>
      <c r="C1403" s="14" t="s">
        <v>4521</v>
      </c>
      <c r="D1403" s="14" t="s">
        <v>4975</v>
      </c>
      <c r="E1403" s="14" t="s">
        <v>4189</v>
      </c>
      <c r="F1403" s="14" t="s">
        <v>7882</v>
      </c>
      <c r="G1403" s="14" t="s">
        <v>6900</v>
      </c>
      <c r="H1403" s="44" t="s">
        <v>3466</v>
      </c>
      <c r="I1403" s="45">
        <v>0</v>
      </c>
      <c r="J1403" s="14">
        <v>150000000</v>
      </c>
      <c r="K1403" s="14" t="s">
        <v>3458</v>
      </c>
      <c r="L1403" s="46" t="s">
        <v>3483</v>
      </c>
      <c r="M1403" s="14" t="s">
        <v>12072</v>
      </c>
      <c r="N1403" s="14" t="s">
        <v>3833</v>
      </c>
      <c r="O1403" s="14" t="s">
        <v>4951</v>
      </c>
      <c r="P1403" s="14" t="s">
        <v>12071</v>
      </c>
      <c r="Q1403" s="44" t="s">
        <v>8226</v>
      </c>
      <c r="R1403" s="44" t="s">
        <v>8205</v>
      </c>
      <c r="S1403" s="14">
        <v>20</v>
      </c>
      <c r="T1403" s="5">
        <v>571</v>
      </c>
      <c r="U1403" s="5">
        <f t="shared" si="64"/>
        <v>11420</v>
      </c>
      <c r="V1403" s="47">
        <f t="shared" si="65"/>
        <v>12790.400000000001</v>
      </c>
      <c r="W1403" s="48"/>
      <c r="X1403" s="49">
        <v>2017</v>
      </c>
      <c r="Y1403" s="50" t="s">
        <v>4952</v>
      </c>
      <c r="Z1403" s="51">
        <f t="shared" si="63"/>
        <v>31.722222222222221</v>
      </c>
      <c r="AA1403" s="16">
        <f t="shared" si="63"/>
        <v>35.528888888888893</v>
      </c>
    </row>
    <row r="1404" spans="2:27" ht="20.25" x14ac:dyDescent="0.3">
      <c r="B1404" s="43" t="s">
        <v>1455</v>
      </c>
      <c r="C1404" s="14" t="s">
        <v>4521</v>
      </c>
      <c r="D1404" s="14" t="s">
        <v>4975</v>
      </c>
      <c r="E1404" s="14" t="s">
        <v>4189</v>
      </c>
      <c r="F1404" s="14" t="s">
        <v>7882</v>
      </c>
      <c r="G1404" s="14" t="s">
        <v>6901</v>
      </c>
      <c r="H1404" s="44" t="s">
        <v>3466</v>
      </c>
      <c r="I1404" s="45">
        <v>0</v>
      </c>
      <c r="J1404" s="14">
        <v>150000000</v>
      </c>
      <c r="K1404" s="14" t="s">
        <v>3458</v>
      </c>
      <c r="L1404" s="46" t="s">
        <v>3483</v>
      </c>
      <c r="M1404" s="14" t="s">
        <v>12072</v>
      </c>
      <c r="N1404" s="14" t="s">
        <v>3833</v>
      </c>
      <c r="O1404" s="14" t="s">
        <v>4951</v>
      </c>
      <c r="P1404" s="14" t="s">
        <v>12071</v>
      </c>
      <c r="Q1404" s="44" t="s">
        <v>8226</v>
      </c>
      <c r="R1404" s="44" t="s">
        <v>8205</v>
      </c>
      <c r="S1404" s="14">
        <v>80</v>
      </c>
      <c r="T1404" s="5">
        <v>571</v>
      </c>
      <c r="U1404" s="5">
        <f t="shared" si="64"/>
        <v>45680</v>
      </c>
      <c r="V1404" s="47">
        <f t="shared" si="65"/>
        <v>51161.600000000006</v>
      </c>
      <c r="W1404" s="48"/>
      <c r="X1404" s="49">
        <v>2017</v>
      </c>
      <c r="Y1404" s="50" t="s">
        <v>4952</v>
      </c>
      <c r="Z1404" s="51">
        <f t="shared" ref="Z1404:AA1453" si="66">U1404/360</f>
        <v>126.88888888888889</v>
      </c>
      <c r="AA1404" s="16">
        <f t="shared" si="66"/>
        <v>142.11555555555557</v>
      </c>
    </row>
    <row r="1405" spans="2:27" ht="20.25" x14ac:dyDescent="0.3">
      <c r="B1405" s="43" t="s">
        <v>1456</v>
      </c>
      <c r="C1405" s="14" t="s">
        <v>4521</v>
      </c>
      <c r="D1405" s="14" t="s">
        <v>4975</v>
      </c>
      <c r="E1405" s="14" t="s">
        <v>4189</v>
      </c>
      <c r="F1405" s="14" t="s">
        <v>7882</v>
      </c>
      <c r="G1405" s="14" t="s">
        <v>6902</v>
      </c>
      <c r="H1405" s="44" t="s">
        <v>3466</v>
      </c>
      <c r="I1405" s="45">
        <v>0</v>
      </c>
      <c r="J1405" s="14">
        <v>150000000</v>
      </c>
      <c r="K1405" s="14" t="s">
        <v>3458</v>
      </c>
      <c r="L1405" s="46" t="s">
        <v>3483</v>
      </c>
      <c r="M1405" s="14" t="s">
        <v>12072</v>
      </c>
      <c r="N1405" s="14" t="s">
        <v>3833</v>
      </c>
      <c r="O1405" s="14" t="s">
        <v>4951</v>
      </c>
      <c r="P1405" s="14" t="s">
        <v>12071</v>
      </c>
      <c r="Q1405" s="44" t="s">
        <v>8226</v>
      </c>
      <c r="R1405" s="44" t="s">
        <v>8205</v>
      </c>
      <c r="S1405" s="14">
        <v>20</v>
      </c>
      <c r="T1405" s="5">
        <v>571</v>
      </c>
      <c r="U1405" s="5">
        <f t="shared" ref="U1405:U1454" si="67">S1405*T1405</f>
        <v>11420</v>
      </c>
      <c r="V1405" s="47">
        <f t="shared" ref="V1405:V1454" si="68">U1405*1.12</f>
        <v>12790.400000000001</v>
      </c>
      <c r="W1405" s="48"/>
      <c r="X1405" s="49">
        <v>2017</v>
      </c>
      <c r="Y1405" s="50" t="s">
        <v>4952</v>
      </c>
      <c r="Z1405" s="51">
        <f t="shared" si="66"/>
        <v>31.722222222222221</v>
      </c>
      <c r="AA1405" s="16">
        <f t="shared" si="66"/>
        <v>35.528888888888893</v>
      </c>
    </row>
    <row r="1406" spans="2:27" ht="20.25" x14ac:dyDescent="0.3">
      <c r="B1406" s="43" t="s">
        <v>1457</v>
      </c>
      <c r="C1406" s="14" t="s">
        <v>4521</v>
      </c>
      <c r="D1406" s="14" t="s">
        <v>4976</v>
      </c>
      <c r="E1406" s="14" t="s">
        <v>5151</v>
      </c>
      <c r="F1406" s="14" t="s">
        <v>7883</v>
      </c>
      <c r="G1406" s="14" t="s">
        <v>6903</v>
      </c>
      <c r="H1406" s="44" t="s">
        <v>3466</v>
      </c>
      <c r="I1406" s="45">
        <v>0</v>
      </c>
      <c r="J1406" s="14">
        <v>150000000</v>
      </c>
      <c r="K1406" s="14" t="s">
        <v>3458</v>
      </c>
      <c r="L1406" s="46" t="s">
        <v>3483</v>
      </c>
      <c r="M1406" s="14" t="s">
        <v>12072</v>
      </c>
      <c r="N1406" s="14" t="s">
        <v>3833</v>
      </c>
      <c r="O1406" s="14" t="s">
        <v>4951</v>
      </c>
      <c r="P1406" s="14" t="s">
        <v>12071</v>
      </c>
      <c r="Q1406" s="44" t="s">
        <v>8229</v>
      </c>
      <c r="R1406" s="44" t="s">
        <v>3676</v>
      </c>
      <c r="S1406" s="14">
        <v>40</v>
      </c>
      <c r="T1406" s="5">
        <v>719</v>
      </c>
      <c r="U1406" s="5">
        <f t="shared" si="67"/>
        <v>28760</v>
      </c>
      <c r="V1406" s="47">
        <f t="shared" si="68"/>
        <v>32211.200000000004</v>
      </c>
      <c r="W1406" s="48"/>
      <c r="X1406" s="49">
        <v>2017</v>
      </c>
      <c r="Y1406" s="50" t="s">
        <v>4952</v>
      </c>
      <c r="Z1406" s="51">
        <f t="shared" si="66"/>
        <v>79.888888888888886</v>
      </c>
      <c r="AA1406" s="16">
        <f t="shared" si="66"/>
        <v>89.475555555555573</v>
      </c>
    </row>
    <row r="1407" spans="2:27" ht="20.25" x14ac:dyDescent="0.3">
      <c r="B1407" s="43" t="s">
        <v>1458</v>
      </c>
      <c r="C1407" s="14" t="s">
        <v>4521</v>
      </c>
      <c r="D1407" s="14" t="s">
        <v>4977</v>
      </c>
      <c r="E1407" s="14" t="s">
        <v>7884</v>
      </c>
      <c r="F1407" s="14" t="s">
        <v>7885</v>
      </c>
      <c r="G1407" s="14" t="s">
        <v>6904</v>
      </c>
      <c r="H1407" s="44" t="s">
        <v>3466</v>
      </c>
      <c r="I1407" s="45">
        <v>0</v>
      </c>
      <c r="J1407" s="14">
        <v>150000000</v>
      </c>
      <c r="K1407" s="14" t="s">
        <v>3458</v>
      </c>
      <c r="L1407" s="46" t="s">
        <v>3483</v>
      </c>
      <c r="M1407" s="14" t="s">
        <v>12072</v>
      </c>
      <c r="N1407" s="14" t="s">
        <v>3833</v>
      </c>
      <c r="O1407" s="14" t="s">
        <v>4951</v>
      </c>
      <c r="P1407" s="14" t="s">
        <v>12071</v>
      </c>
      <c r="Q1407" s="44" t="s">
        <v>8226</v>
      </c>
      <c r="R1407" s="44" t="s">
        <v>8205</v>
      </c>
      <c r="S1407" s="14">
        <v>20</v>
      </c>
      <c r="T1407" s="5">
        <v>571</v>
      </c>
      <c r="U1407" s="5">
        <f t="shared" si="67"/>
        <v>11420</v>
      </c>
      <c r="V1407" s="47">
        <f t="shared" si="68"/>
        <v>12790.400000000001</v>
      </c>
      <c r="W1407" s="48"/>
      <c r="X1407" s="49">
        <v>2017</v>
      </c>
      <c r="Y1407" s="50" t="s">
        <v>4952</v>
      </c>
      <c r="Z1407" s="51">
        <f t="shared" si="66"/>
        <v>31.722222222222221</v>
      </c>
      <c r="AA1407" s="16">
        <f t="shared" si="66"/>
        <v>35.528888888888893</v>
      </c>
    </row>
    <row r="1408" spans="2:27" ht="20.25" x14ac:dyDescent="0.3">
      <c r="B1408" s="43" t="s">
        <v>1459</v>
      </c>
      <c r="C1408" s="14" t="s">
        <v>4521</v>
      </c>
      <c r="D1408" s="14" t="s">
        <v>4978</v>
      </c>
      <c r="E1408" s="14" t="s">
        <v>4186</v>
      </c>
      <c r="F1408" s="14" t="s">
        <v>7886</v>
      </c>
      <c r="G1408" s="14" t="s">
        <v>6905</v>
      </c>
      <c r="H1408" s="44" t="s">
        <v>3466</v>
      </c>
      <c r="I1408" s="45">
        <v>0</v>
      </c>
      <c r="J1408" s="14">
        <v>150000000</v>
      </c>
      <c r="K1408" s="14" t="s">
        <v>3458</v>
      </c>
      <c r="L1408" s="46" t="s">
        <v>3483</v>
      </c>
      <c r="M1408" s="14" t="s">
        <v>12072</v>
      </c>
      <c r="N1408" s="14" t="s">
        <v>3833</v>
      </c>
      <c r="O1408" s="14" t="s">
        <v>4951</v>
      </c>
      <c r="P1408" s="14" t="s">
        <v>12071</v>
      </c>
      <c r="Q1408" s="44" t="s">
        <v>8224</v>
      </c>
      <c r="R1408" s="44" t="s">
        <v>8203</v>
      </c>
      <c r="S1408" s="14">
        <v>10</v>
      </c>
      <c r="T1408" s="5">
        <v>2897</v>
      </c>
      <c r="U1408" s="5">
        <f t="shared" si="67"/>
        <v>28970</v>
      </c>
      <c r="V1408" s="47">
        <f t="shared" si="68"/>
        <v>32446.400000000001</v>
      </c>
      <c r="W1408" s="48"/>
      <c r="X1408" s="49">
        <v>2017</v>
      </c>
      <c r="Y1408" s="50" t="s">
        <v>4952</v>
      </c>
      <c r="Z1408" s="51">
        <f t="shared" si="66"/>
        <v>80.472222222222229</v>
      </c>
      <c r="AA1408" s="16">
        <f t="shared" si="66"/>
        <v>90.128888888888895</v>
      </c>
    </row>
    <row r="1409" spans="2:27" ht="20.25" x14ac:dyDescent="0.3">
      <c r="B1409" s="43" t="s">
        <v>1460</v>
      </c>
      <c r="C1409" s="14" t="s">
        <v>4521</v>
      </c>
      <c r="D1409" s="14" t="s">
        <v>4654</v>
      </c>
      <c r="E1409" s="14" t="s">
        <v>4105</v>
      </c>
      <c r="F1409" s="14" t="s">
        <v>7749</v>
      </c>
      <c r="G1409" s="14" t="s">
        <v>6906</v>
      </c>
      <c r="H1409" s="44" t="s">
        <v>3466</v>
      </c>
      <c r="I1409" s="45">
        <v>0</v>
      </c>
      <c r="J1409" s="14">
        <v>150000000</v>
      </c>
      <c r="K1409" s="14" t="s">
        <v>3458</v>
      </c>
      <c r="L1409" s="46" t="s">
        <v>3483</v>
      </c>
      <c r="M1409" s="14" t="s">
        <v>12072</v>
      </c>
      <c r="N1409" s="14" t="s">
        <v>3833</v>
      </c>
      <c r="O1409" s="14" t="s">
        <v>4951</v>
      </c>
      <c r="P1409" s="14" t="s">
        <v>12071</v>
      </c>
      <c r="Q1409" s="44" t="s">
        <v>8224</v>
      </c>
      <c r="R1409" s="44" t="s">
        <v>8203</v>
      </c>
      <c r="S1409" s="14">
        <v>12</v>
      </c>
      <c r="T1409" s="5">
        <v>373</v>
      </c>
      <c r="U1409" s="5">
        <f t="shared" si="67"/>
        <v>4476</v>
      </c>
      <c r="V1409" s="47">
        <f t="shared" si="68"/>
        <v>5013.1200000000008</v>
      </c>
      <c r="W1409" s="48"/>
      <c r="X1409" s="49">
        <v>2017</v>
      </c>
      <c r="Y1409" s="50" t="s">
        <v>4952</v>
      </c>
      <c r="Z1409" s="51">
        <f t="shared" si="66"/>
        <v>12.433333333333334</v>
      </c>
      <c r="AA1409" s="16">
        <f t="shared" si="66"/>
        <v>13.925333333333336</v>
      </c>
    </row>
    <row r="1410" spans="2:27" ht="20.25" x14ac:dyDescent="0.3">
      <c r="B1410" s="43" t="s">
        <v>1461</v>
      </c>
      <c r="C1410" s="14" t="s">
        <v>4521</v>
      </c>
      <c r="D1410" s="14" t="s">
        <v>4979</v>
      </c>
      <c r="E1410" s="14" t="s">
        <v>4105</v>
      </c>
      <c r="F1410" s="14" t="s">
        <v>7887</v>
      </c>
      <c r="G1410" s="14" t="s">
        <v>6907</v>
      </c>
      <c r="H1410" s="44" t="s">
        <v>3466</v>
      </c>
      <c r="I1410" s="45">
        <v>0</v>
      </c>
      <c r="J1410" s="14">
        <v>150000000</v>
      </c>
      <c r="K1410" s="14" t="s">
        <v>3458</v>
      </c>
      <c r="L1410" s="46" t="s">
        <v>3483</v>
      </c>
      <c r="M1410" s="14" t="s">
        <v>12072</v>
      </c>
      <c r="N1410" s="14" t="s">
        <v>3833</v>
      </c>
      <c r="O1410" s="14" t="s">
        <v>4951</v>
      </c>
      <c r="P1410" s="14" t="s">
        <v>12071</v>
      </c>
      <c r="Q1410" s="44" t="s">
        <v>8224</v>
      </c>
      <c r="R1410" s="44" t="s">
        <v>8203</v>
      </c>
      <c r="S1410" s="14">
        <v>50</v>
      </c>
      <c r="T1410" s="5">
        <v>373</v>
      </c>
      <c r="U1410" s="5">
        <f t="shared" si="67"/>
        <v>18650</v>
      </c>
      <c r="V1410" s="47">
        <f t="shared" si="68"/>
        <v>20888.000000000004</v>
      </c>
      <c r="W1410" s="48"/>
      <c r="X1410" s="49">
        <v>2017</v>
      </c>
      <c r="Y1410" s="50" t="s">
        <v>4952</v>
      </c>
      <c r="Z1410" s="51">
        <f t="shared" si="66"/>
        <v>51.805555555555557</v>
      </c>
      <c r="AA1410" s="16">
        <f t="shared" si="66"/>
        <v>58.022222222222233</v>
      </c>
    </row>
    <row r="1411" spans="2:27" ht="20.25" x14ac:dyDescent="0.3">
      <c r="B1411" s="43" t="s">
        <v>1462</v>
      </c>
      <c r="C1411" s="14" t="s">
        <v>4521</v>
      </c>
      <c r="D1411" s="14" t="s">
        <v>5525</v>
      </c>
      <c r="E1411" s="14" t="s">
        <v>4980</v>
      </c>
      <c r="F1411" s="14" t="s">
        <v>7888</v>
      </c>
      <c r="G1411" s="14" t="s">
        <v>6908</v>
      </c>
      <c r="H1411" s="44" t="s">
        <v>3466</v>
      </c>
      <c r="I1411" s="45">
        <v>0</v>
      </c>
      <c r="J1411" s="14">
        <v>150000000</v>
      </c>
      <c r="K1411" s="14" t="s">
        <v>3458</v>
      </c>
      <c r="L1411" s="46" t="s">
        <v>3483</v>
      </c>
      <c r="M1411" s="14" t="s">
        <v>12072</v>
      </c>
      <c r="N1411" s="14" t="s">
        <v>3833</v>
      </c>
      <c r="O1411" s="14" t="s">
        <v>4951</v>
      </c>
      <c r="P1411" s="14" t="s">
        <v>12071</v>
      </c>
      <c r="Q1411" s="44" t="s">
        <v>8224</v>
      </c>
      <c r="R1411" s="44" t="s">
        <v>8203</v>
      </c>
      <c r="S1411" s="14">
        <v>100</v>
      </c>
      <c r="T1411" s="5">
        <v>600</v>
      </c>
      <c r="U1411" s="5">
        <f t="shared" si="67"/>
        <v>60000</v>
      </c>
      <c r="V1411" s="47">
        <f t="shared" si="68"/>
        <v>67200</v>
      </c>
      <c r="W1411" s="48"/>
      <c r="X1411" s="49">
        <v>2017</v>
      </c>
      <c r="Y1411" s="50" t="s">
        <v>4952</v>
      </c>
      <c r="Z1411" s="51">
        <f t="shared" si="66"/>
        <v>166.66666666666666</v>
      </c>
      <c r="AA1411" s="16">
        <f t="shared" si="66"/>
        <v>186.66666666666666</v>
      </c>
    </row>
    <row r="1412" spans="2:27" ht="20.25" x14ac:dyDescent="0.3">
      <c r="B1412" s="43" t="s">
        <v>1463</v>
      </c>
      <c r="C1412" s="14" t="s">
        <v>4521</v>
      </c>
      <c r="D1412" s="14" t="s">
        <v>4981</v>
      </c>
      <c r="E1412" s="14" t="s">
        <v>7400</v>
      </c>
      <c r="F1412" s="14" t="s">
        <v>7889</v>
      </c>
      <c r="G1412" s="14" t="s">
        <v>6909</v>
      </c>
      <c r="H1412" s="44" t="s">
        <v>3466</v>
      </c>
      <c r="I1412" s="45">
        <v>0</v>
      </c>
      <c r="J1412" s="14">
        <v>150000000</v>
      </c>
      <c r="K1412" s="14" t="s">
        <v>3458</v>
      </c>
      <c r="L1412" s="46" t="s">
        <v>3483</v>
      </c>
      <c r="M1412" s="14" t="s">
        <v>12072</v>
      </c>
      <c r="N1412" s="14" t="s">
        <v>3833</v>
      </c>
      <c r="O1412" s="14" t="s">
        <v>4951</v>
      </c>
      <c r="P1412" s="14" t="s">
        <v>12071</v>
      </c>
      <c r="Q1412" s="44" t="s">
        <v>8224</v>
      </c>
      <c r="R1412" s="44" t="s">
        <v>8203</v>
      </c>
      <c r="S1412" s="14">
        <v>40</v>
      </c>
      <c r="T1412" s="5">
        <v>230</v>
      </c>
      <c r="U1412" s="5">
        <f t="shared" si="67"/>
        <v>9200</v>
      </c>
      <c r="V1412" s="47">
        <f t="shared" si="68"/>
        <v>10304.000000000002</v>
      </c>
      <c r="W1412" s="48"/>
      <c r="X1412" s="49">
        <v>2017</v>
      </c>
      <c r="Y1412" s="50" t="s">
        <v>4952</v>
      </c>
      <c r="Z1412" s="51">
        <f t="shared" si="66"/>
        <v>25.555555555555557</v>
      </c>
      <c r="AA1412" s="16">
        <f t="shared" si="66"/>
        <v>28.622222222222227</v>
      </c>
    </row>
    <row r="1413" spans="2:27" ht="20.25" x14ac:dyDescent="0.3">
      <c r="B1413" s="43" t="s">
        <v>1464</v>
      </c>
      <c r="C1413" s="14" t="s">
        <v>4521</v>
      </c>
      <c r="D1413" s="14" t="s">
        <v>4982</v>
      </c>
      <c r="E1413" s="14" t="s">
        <v>4983</v>
      </c>
      <c r="F1413" s="14" t="s">
        <v>7890</v>
      </c>
      <c r="G1413" s="14" t="s">
        <v>6910</v>
      </c>
      <c r="H1413" s="44" t="s">
        <v>3466</v>
      </c>
      <c r="I1413" s="45">
        <v>0</v>
      </c>
      <c r="J1413" s="14">
        <v>150000000</v>
      </c>
      <c r="K1413" s="14" t="s">
        <v>3458</v>
      </c>
      <c r="L1413" s="46" t="s">
        <v>3483</v>
      </c>
      <c r="M1413" s="14" t="s">
        <v>12072</v>
      </c>
      <c r="N1413" s="14" t="s">
        <v>3833</v>
      </c>
      <c r="O1413" s="14" t="s">
        <v>4951</v>
      </c>
      <c r="P1413" s="14" t="s">
        <v>12071</v>
      </c>
      <c r="Q1413" s="44" t="s">
        <v>8224</v>
      </c>
      <c r="R1413" s="44" t="s">
        <v>8203</v>
      </c>
      <c r="S1413" s="14">
        <v>2</v>
      </c>
      <c r="T1413" s="5">
        <v>978</v>
      </c>
      <c r="U1413" s="5">
        <f t="shared" si="67"/>
        <v>1956</v>
      </c>
      <c r="V1413" s="47">
        <f t="shared" si="68"/>
        <v>2190.7200000000003</v>
      </c>
      <c r="W1413" s="48"/>
      <c r="X1413" s="49">
        <v>2017</v>
      </c>
      <c r="Y1413" s="50" t="s">
        <v>4952</v>
      </c>
      <c r="Z1413" s="51">
        <f t="shared" si="66"/>
        <v>5.4333333333333336</v>
      </c>
      <c r="AA1413" s="16">
        <f t="shared" si="66"/>
        <v>6.0853333333333337</v>
      </c>
    </row>
    <row r="1414" spans="2:27" ht="20.25" x14ac:dyDescent="0.3">
      <c r="B1414" s="43" t="s">
        <v>1465</v>
      </c>
      <c r="C1414" s="14" t="s">
        <v>4521</v>
      </c>
      <c r="D1414" s="14" t="s">
        <v>4984</v>
      </c>
      <c r="E1414" s="14" t="s">
        <v>4983</v>
      </c>
      <c r="F1414" s="14" t="s">
        <v>7891</v>
      </c>
      <c r="G1414" s="14" t="s">
        <v>6911</v>
      </c>
      <c r="H1414" s="44" t="s">
        <v>3466</v>
      </c>
      <c r="I1414" s="45">
        <v>0</v>
      </c>
      <c r="J1414" s="14">
        <v>150000000</v>
      </c>
      <c r="K1414" s="14" t="s">
        <v>3458</v>
      </c>
      <c r="L1414" s="46" t="s">
        <v>3483</v>
      </c>
      <c r="M1414" s="14" t="s">
        <v>12072</v>
      </c>
      <c r="N1414" s="14" t="s">
        <v>3833</v>
      </c>
      <c r="O1414" s="14" t="s">
        <v>4951</v>
      </c>
      <c r="P1414" s="14" t="s">
        <v>12071</v>
      </c>
      <c r="Q1414" s="44" t="s">
        <v>8224</v>
      </c>
      <c r="R1414" s="44" t="s">
        <v>8203</v>
      </c>
      <c r="S1414" s="14">
        <v>2</v>
      </c>
      <c r="T1414" s="5">
        <v>6978</v>
      </c>
      <c r="U1414" s="5">
        <f t="shared" si="67"/>
        <v>13956</v>
      </c>
      <c r="V1414" s="47">
        <f t="shared" si="68"/>
        <v>15630.720000000001</v>
      </c>
      <c r="W1414" s="48"/>
      <c r="X1414" s="49">
        <v>2017</v>
      </c>
      <c r="Y1414" s="50" t="s">
        <v>4952</v>
      </c>
      <c r="Z1414" s="51">
        <f t="shared" si="66"/>
        <v>38.766666666666666</v>
      </c>
      <c r="AA1414" s="16">
        <f t="shared" si="66"/>
        <v>43.418666666666667</v>
      </c>
    </row>
    <row r="1415" spans="2:27" ht="20.25" x14ac:dyDescent="0.3">
      <c r="B1415" s="43" t="s">
        <v>1466</v>
      </c>
      <c r="C1415" s="14" t="s">
        <v>4521</v>
      </c>
      <c r="D1415" s="14" t="s">
        <v>4985</v>
      </c>
      <c r="E1415" s="14" t="s">
        <v>4986</v>
      </c>
      <c r="F1415" s="14" t="s">
        <v>7892</v>
      </c>
      <c r="G1415" s="14" t="s">
        <v>6912</v>
      </c>
      <c r="H1415" s="44" t="s">
        <v>3466</v>
      </c>
      <c r="I1415" s="45">
        <v>0</v>
      </c>
      <c r="J1415" s="14">
        <v>150000000</v>
      </c>
      <c r="K1415" s="14" t="s">
        <v>3458</v>
      </c>
      <c r="L1415" s="46" t="s">
        <v>3483</v>
      </c>
      <c r="M1415" s="14" t="s">
        <v>12072</v>
      </c>
      <c r="N1415" s="14" t="s">
        <v>3833</v>
      </c>
      <c r="O1415" s="14" t="s">
        <v>4951</v>
      </c>
      <c r="P1415" s="14" t="s">
        <v>12071</v>
      </c>
      <c r="Q1415" s="44" t="s">
        <v>8224</v>
      </c>
      <c r="R1415" s="44" t="s">
        <v>8203</v>
      </c>
      <c r="S1415" s="14">
        <v>400</v>
      </c>
      <c r="T1415" s="5">
        <v>373</v>
      </c>
      <c r="U1415" s="5">
        <f t="shared" si="67"/>
        <v>149200</v>
      </c>
      <c r="V1415" s="47">
        <f t="shared" si="68"/>
        <v>167104.00000000003</v>
      </c>
      <c r="W1415" s="48"/>
      <c r="X1415" s="49">
        <v>2017</v>
      </c>
      <c r="Y1415" s="50" t="s">
        <v>4952</v>
      </c>
      <c r="Z1415" s="51">
        <f t="shared" si="66"/>
        <v>414.44444444444446</v>
      </c>
      <c r="AA1415" s="16">
        <f t="shared" si="66"/>
        <v>464.17777777777786</v>
      </c>
    </row>
    <row r="1416" spans="2:27" ht="20.25" x14ac:dyDescent="0.3">
      <c r="B1416" s="43" t="s">
        <v>1467</v>
      </c>
      <c r="C1416" s="14" t="s">
        <v>4521</v>
      </c>
      <c r="D1416" s="14" t="s">
        <v>4987</v>
      </c>
      <c r="E1416" s="14" t="s">
        <v>4988</v>
      </c>
      <c r="F1416" s="14" t="s">
        <v>7893</v>
      </c>
      <c r="G1416" s="14" t="s">
        <v>6913</v>
      </c>
      <c r="H1416" s="44" t="s">
        <v>3466</v>
      </c>
      <c r="I1416" s="45">
        <v>0</v>
      </c>
      <c r="J1416" s="14">
        <v>150000000</v>
      </c>
      <c r="K1416" s="14" t="s">
        <v>3458</v>
      </c>
      <c r="L1416" s="46" t="s">
        <v>3483</v>
      </c>
      <c r="M1416" s="14" t="s">
        <v>12072</v>
      </c>
      <c r="N1416" s="14" t="s">
        <v>3833</v>
      </c>
      <c r="O1416" s="14" t="s">
        <v>4951</v>
      </c>
      <c r="P1416" s="14" t="s">
        <v>12071</v>
      </c>
      <c r="Q1416" s="44" t="s">
        <v>8224</v>
      </c>
      <c r="R1416" s="44" t="s">
        <v>8203</v>
      </c>
      <c r="S1416" s="14">
        <v>1</v>
      </c>
      <c r="T1416" s="5">
        <v>330000</v>
      </c>
      <c r="U1416" s="5">
        <f t="shared" si="67"/>
        <v>330000</v>
      </c>
      <c r="V1416" s="47">
        <f t="shared" si="68"/>
        <v>369600.00000000006</v>
      </c>
      <c r="W1416" s="48"/>
      <c r="X1416" s="49">
        <v>2017</v>
      </c>
      <c r="Y1416" s="50" t="s">
        <v>4952</v>
      </c>
      <c r="Z1416" s="51">
        <f t="shared" si="66"/>
        <v>916.66666666666663</v>
      </c>
      <c r="AA1416" s="16">
        <f t="shared" si="66"/>
        <v>1026.6666666666667</v>
      </c>
    </row>
    <row r="1417" spans="2:27" ht="20.25" x14ac:dyDescent="0.3">
      <c r="B1417" s="43" t="s">
        <v>1468</v>
      </c>
      <c r="C1417" s="14" t="s">
        <v>4521</v>
      </c>
      <c r="D1417" s="14" t="s">
        <v>4989</v>
      </c>
      <c r="E1417" s="14" t="s">
        <v>4183</v>
      </c>
      <c r="F1417" s="14" t="s">
        <v>4990</v>
      </c>
      <c r="G1417" s="14" t="s">
        <v>6914</v>
      </c>
      <c r="H1417" s="44" t="s">
        <v>3466</v>
      </c>
      <c r="I1417" s="45">
        <v>0</v>
      </c>
      <c r="J1417" s="14">
        <v>150000000</v>
      </c>
      <c r="K1417" s="14" t="s">
        <v>3458</v>
      </c>
      <c r="L1417" s="46" t="s">
        <v>3483</v>
      </c>
      <c r="M1417" s="14" t="s">
        <v>12072</v>
      </c>
      <c r="N1417" s="14" t="s">
        <v>3833</v>
      </c>
      <c r="O1417" s="14" t="s">
        <v>4951</v>
      </c>
      <c r="P1417" s="14" t="s">
        <v>12071</v>
      </c>
      <c r="Q1417" s="44" t="s">
        <v>8235</v>
      </c>
      <c r="R1417" s="44" t="s">
        <v>8212</v>
      </c>
      <c r="S1417" s="14">
        <v>1</v>
      </c>
      <c r="T1417" s="5">
        <v>27500</v>
      </c>
      <c r="U1417" s="5">
        <f t="shared" si="67"/>
        <v>27500</v>
      </c>
      <c r="V1417" s="47">
        <f t="shared" si="68"/>
        <v>30800.000000000004</v>
      </c>
      <c r="W1417" s="48"/>
      <c r="X1417" s="49">
        <v>2017</v>
      </c>
      <c r="Y1417" s="50" t="s">
        <v>4952</v>
      </c>
      <c r="Z1417" s="51">
        <f t="shared" si="66"/>
        <v>76.388888888888886</v>
      </c>
      <c r="AA1417" s="16">
        <f t="shared" si="66"/>
        <v>85.555555555555571</v>
      </c>
    </row>
    <row r="1418" spans="2:27" ht="20.25" x14ac:dyDescent="0.3">
      <c r="B1418" s="43" t="s">
        <v>1469</v>
      </c>
      <c r="C1418" s="14" t="s">
        <v>4521</v>
      </c>
      <c r="D1418" s="14" t="s">
        <v>4991</v>
      </c>
      <c r="E1418" s="14" t="s">
        <v>4992</v>
      </c>
      <c r="F1418" s="14" t="s">
        <v>7894</v>
      </c>
      <c r="G1418" s="14" t="s">
        <v>6915</v>
      </c>
      <c r="H1418" s="44" t="s">
        <v>3466</v>
      </c>
      <c r="I1418" s="45">
        <v>0</v>
      </c>
      <c r="J1418" s="14">
        <v>150000000</v>
      </c>
      <c r="K1418" s="14" t="s">
        <v>3458</v>
      </c>
      <c r="L1418" s="46" t="s">
        <v>3483</v>
      </c>
      <c r="M1418" s="14" t="s">
        <v>12072</v>
      </c>
      <c r="N1418" s="14" t="s">
        <v>3833</v>
      </c>
      <c r="O1418" s="14" t="s">
        <v>4951</v>
      </c>
      <c r="P1418" s="14" t="s">
        <v>12071</v>
      </c>
      <c r="Q1418" s="44" t="s">
        <v>8224</v>
      </c>
      <c r="R1418" s="44" t="s">
        <v>8203</v>
      </c>
      <c r="S1418" s="14">
        <v>406</v>
      </c>
      <c r="T1418" s="5">
        <v>1645</v>
      </c>
      <c r="U1418" s="5">
        <f t="shared" si="67"/>
        <v>667870</v>
      </c>
      <c r="V1418" s="47">
        <f t="shared" si="68"/>
        <v>748014.4</v>
      </c>
      <c r="W1418" s="48"/>
      <c r="X1418" s="49">
        <v>2017</v>
      </c>
      <c r="Y1418" s="50" t="s">
        <v>4952</v>
      </c>
      <c r="Z1418" s="51">
        <f t="shared" si="66"/>
        <v>1855.1944444444443</v>
      </c>
      <c r="AA1418" s="16">
        <f t="shared" si="66"/>
        <v>2077.8177777777778</v>
      </c>
    </row>
    <row r="1419" spans="2:27" ht="20.25" x14ac:dyDescent="0.3">
      <c r="B1419" s="43" t="s">
        <v>1470</v>
      </c>
      <c r="C1419" s="14" t="s">
        <v>4521</v>
      </c>
      <c r="D1419" s="14" t="s">
        <v>4993</v>
      </c>
      <c r="E1419" s="14" t="s">
        <v>4994</v>
      </c>
      <c r="F1419" s="14" t="s">
        <v>7895</v>
      </c>
      <c r="G1419" s="14" t="s">
        <v>6916</v>
      </c>
      <c r="H1419" s="44" t="s">
        <v>3466</v>
      </c>
      <c r="I1419" s="45">
        <v>0</v>
      </c>
      <c r="J1419" s="14">
        <v>150000000</v>
      </c>
      <c r="K1419" s="14" t="s">
        <v>3458</v>
      </c>
      <c r="L1419" s="46" t="s">
        <v>3483</v>
      </c>
      <c r="M1419" s="14" t="s">
        <v>12072</v>
      </c>
      <c r="N1419" s="14" t="s">
        <v>3833</v>
      </c>
      <c r="O1419" s="14" t="s">
        <v>4951</v>
      </c>
      <c r="P1419" s="14" t="s">
        <v>12071</v>
      </c>
      <c r="Q1419" s="44" t="s">
        <v>8224</v>
      </c>
      <c r="R1419" s="44" t="s">
        <v>8203</v>
      </c>
      <c r="S1419" s="14">
        <v>2</v>
      </c>
      <c r="T1419" s="5">
        <v>84000</v>
      </c>
      <c r="U1419" s="5">
        <f t="shared" si="67"/>
        <v>168000</v>
      </c>
      <c r="V1419" s="47">
        <f t="shared" si="68"/>
        <v>188160.00000000003</v>
      </c>
      <c r="W1419" s="48"/>
      <c r="X1419" s="49">
        <v>2017</v>
      </c>
      <c r="Y1419" s="50" t="s">
        <v>4952</v>
      </c>
      <c r="Z1419" s="51">
        <f t="shared" si="66"/>
        <v>466.66666666666669</v>
      </c>
      <c r="AA1419" s="16">
        <f t="shared" si="66"/>
        <v>522.66666666666674</v>
      </c>
    </row>
    <row r="1420" spans="2:27" ht="20.25" x14ac:dyDescent="0.3">
      <c r="B1420" s="43" t="s">
        <v>1471</v>
      </c>
      <c r="C1420" s="14" t="s">
        <v>4521</v>
      </c>
      <c r="D1420" s="14" t="s">
        <v>4995</v>
      </c>
      <c r="E1420" s="14" t="s">
        <v>7896</v>
      </c>
      <c r="F1420" s="14" t="s">
        <v>7897</v>
      </c>
      <c r="G1420" s="14" t="s">
        <v>6917</v>
      </c>
      <c r="H1420" s="44" t="s">
        <v>3466</v>
      </c>
      <c r="I1420" s="45">
        <v>0</v>
      </c>
      <c r="J1420" s="14">
        <v>150000000</v>
      </c>
      <c r="K1420" s="14" t="s">
        <v>3458</v>
      </c>
      <c r="L1420" s="46" t="s">
        <v>3483</v>
      </c>
      <c r="M1420" s="14" t="s">
        <v>12072</v>
      </c>
      <c r="N1420" s="14" t="s">
        <v>3833</v>
      </c>
      <c r="O1420" s="14" t="s">
        <v>4951</v>
      </c>
      <c r="P1420" s="14" t="s">
        <v>12071</v>
      </c>
      <c r="Q1420" s="44" t="s">
        <v>8224</v>
      </c>
      <c r="R1420" s="44" t="s">
        <v>8203</v>
      </c>
      <c r="S1420" s="14">
        <v>10</v>
      </c>
      <c r="T1420" s="5">
        <v>14900</v>
      </c>
      <c r="U1420" s="5">
        <f t="shared" si="67"/>
        <v>149000</v>
      </c>
      <c r="V1420" s="47">
        <f t="shared" si="68"/>
        <v>166880.00000000003</v>
      </c>
      <c r="W1420" s="48"/>
      <c r="X1420" s="49">
        <v>2017</v>
      </c>
      <c r="Y1420" s="50" t="s">
        <v>4952</v>
      </c>
      <c r="Z1420" s="51">
        <f t="shared" si="66"/>
        <v>413.88888888888891</v>
      </c>
      <c r="AA1420" s="16">
        <f t="shared" si="66"/>
        <v>463.55555555555566</v>
      </c>
    </row>
    <row r="1421" spans="2:27" ht="20.25" x14ac:dyDescent="0.3">
      <c r="B1421" s="43" t="s">
        <v>1472</v>
      </c>
      <c r="C1421" s="14" t="s">
        <v>4521</v>
      </c>
      <c r="D1421" s="14" t="s">
        <v>5526</v>
      </c>
      <c r="E1421" s="14" t="s">
        <v>4232</v>
      </c>
      <c r="F1421" s="14" t="s">
        <v>7898</v>
      </c>
      <c r="G1421" s="14" t="s">
        <v>6918</v>
      </c>
      <c r="H1421" s="44" t="s">
        <v>3466</v>
      </c>
      <c r="I1421" s="45">
        <v>0</v>
      </c>
      <c r="J1421" s="14">
        <v>150000000</v>
      </c>
      <c r="K1421" s="14" t="s">
        <v>3458</v>
      </c>
      <c r="L1421" s="46" t="s">
        <v>3483</v>
      </c>
      <c r="M1421" s="14" t="s">
        <v>12072</v>
      </c>
      <c r="N1421" s="14" t="s">
        <v>3833</v>
      </c>
      <c r="O1421" s="14" t="s">
        <v>4951</v>
      </c>
      <c r="P1421" s="14" t="s">
        <v>12071</v>
      </c>
      <c r="Q1421" s="44" t="s">
        <v>8234</v>
      </c>
      <c r="R1421" s="44" t="s">
        <v>8211</v>
      </c>
      <c r="S1421" s="14">
        <v>10</v>
      </c>
      <c r="T1421" s="5">
        <v>19900</v>
      </c>
      <c r="U1421" s="5">
        <f t="shared" si="67"/>
        <v>199000</v>
      </c>
      <c r="V1421" s="47">
        <f t="shared" si="68"/>
        <v>222880.00000000003</v>
      </c>
      <c r="W1421" s="48"/>
      <c r="X1421" s="49">
        <v>2017</v>
      </c>
      <c r="Y1421" s="50" t="s">
        <v>4952</v>
      </c>
      <c r="Z1421" s="51">
        <f t="shared" si="66"/>
        <v>552.77777777777783</v>
      </c>
      <c r="AA1421" s="16">
        <f t="shared" si="66"/>
        <v>619.1111111111112</v>
      </c>
    </row>
    <row r="1422" spans="2:27" ht="20.25" x14ac:dyDescent="0.3">
      <c r="B1422" s="43" t="s">
        <v>1473</v>
      </c>
      <c r="C1422" s="14" t="s">
        <v>4521</v>
      </c>
      <c r="D1422" s="14" t="s">
        <v>4996</v>
      </c>
      <c r="E1422" s="14" t="s">
        <v>4997</v>
      </c>
      <c r="F1422" s="14" t="s">
        <v>7899</v>
      </c>
      <c r="G1422" s="14" t="s">
        <v>6919</v>
      </c>
      <c r="H1422" s="44" t="s">
        <v>3466</v>
      </c>
      <c r="I1422" s="45">
        <v>0</v>
      </c>
      <c r="J1422" s="14">
        <v>150000000</v>
      </c>
      <c r="K1422" s="14" t="s">
        <v>3458</v>
      </c>
      <c r="L1422" s="46" t="s">
        <v>3483</v>
      </c>
      <c r="M1422" s="14" t="s">
        <v>12072</v>
      </c>
      <c r="N1422" s="14" t="s">
        <v>3833</v>
      </c>
      <c r="O1422" s="14" t="s">
        <v>4951</v>
      </c>
      <c r="P1422" s="14" t="s">
        <v>12071</v>
      </c>
      <c r="Q1422" s="44" t="s">
        <v>8224</v>
      </c>
      <c r="R1422" s="44" t="s">
        <v>8203</v>
      </c>
      <c r="S1422" s="14">
        <v>50</v>
      </c>
      <c r="T1422" s="5">
        <v>800</v>
      </c>
      <c r="U1422" s="5">
        <f t="shared" si="67"/>
        <v>40000</v>
      </c>
      <c r="V1422" s="47">
        <f t="shared" si="68"/>
        <v>44800.000000000007</v>
      </c>
      <c r="W1422" s="48"/>
      <c r="X1422" s="49">
        <v>2017</v>
      </c>
      <c r="Y1422" s="50" t="s">
        <v>4952</v>
      </c>
      <c r="Z1422" s="51">
        <f t="shared" si="66"/>
        <v>111.11111111111111</v>
      </c>
      <c r="AA1422" s="16">
        <f t="shared" si="66"/>
        <v>124.44444444444447</v>
      </c>
    </row>
    <row r="1423" spans="2:27" ht="20.25" x14ac:dyDescent="0.3">
      <c r="B1423" s="43" t="s">
        <v>1474</v>
      </c>
      <c r="C1423" s="14" t="s">
        <v>4521</v>
      </c>
      <c r="D1423" s="14" t="s">
        <v>4998</v>
      </c>
      <c r="E1423" s="14" t="s">
        <v>4094</v>
      </c>
      <c r="F1423" s="14" t="s">
        <v>7900</v>
      </c>
      <c r="G1423" s="14" t="s">
        <v>6920</v>
      </c>
      <c r="H1423" s="44" t="s">
        <v>3466</v>
      </c>
      <c r="I1423" s="45">
        <v>0</v>
      </c>
      <c r="J1423" s="14">
        <v>150000000</v>
      </c>
      <c r="K1423" s="14" t="s">
        <v>3458</v>
      </c>
      <c r="L1423" s="46" t="s">
        <v>3483</v>
      </c>
      <c r="M1423" s="14" t="s">
        <v>12072</v>
      </c>
      <c r="N1423" s="14" t="s">
        <v>3833</v>
      </c>
      <c r="O1423" s="14" t="s">
        <v>4951</v>
      </c>
      <c r="P1423" s="14" t="s">
        <v>12071</v>
      </c>
      <c r="Q1423" s="44" t="s">
        <v>8224</v>
      </c>
      <c r="R1423" s="44" t="s">
        <v>8203</v>
      </c>
      <c r="S1423" s="14">
        <v>10</v>
      </c>
      <c r="T1423" s="5">
        <v>600</v>
      </c>
      <c r="U1423" s="5">
        <f t="shared" si="67"/>
        <v>6000</v>
      </c>
      <c r="V1423" s="47">
        <f t="shared" si="68"/>
        <v>6720.0000000000009</v>
      </c>
      <c r="W1423" s="48"/>
      <c r="X1423" s="49">
        <v>2017</v>
      </c>
      <c r="Y1423" s="50" t="s">
        <v>4952</v>
      </c>
      <c r="Z1423" s="51">
        <f t="shared" si="66"/>
        <v>16.666666666666668</v>
      </c>
      <c r="AA1423" s="16">
        <f t="shared" si="66"/>
        <v>18.666666666666668</v>
      </c>
    </row>
    <row r="1424" spans="2:27" ht="20.25" x14ac:dyDescent="0.3">
      <c r="B1424" s="43" t="s">
        <v>1475</v>
      </c>
      <c r="C1424" s="14" t="s">
        <v>4521</v>
      </c>
      <c r="D1424" s="14" t="s">
        <v>4999</v>
      </c>
      <c r="E1424" s="14" t="s">
        <v>7901</v>
      </c>
      <c r="F1424" s="14" t="s">
        <v>5000</v>
      </c>
      <c r="G1424" s="14" t="s">
        <v>6921</v>
      </c>
      <c r="H1424" s="44" t="s">
        <v>3457</v>
      </c>
      <c r="I1424" s="45">
        <v>0</v>
      </c>
      <c r="J1424" s="14">
        <v>150000000</v>
      </c>
      <c r="K1424" s="14" t="s">
        <v>3458</v>
      </c>
      <c r="L1424" s="46" t="s">
        <v>3483</v>
      </c>
      <c r="M1424" s="14" t="s">
        <v>12072</v>
      </c>
      <c r="N1424" s="14" t="s">
        <v>3833</v>
      </c>
      <c r="O1424" s="14" t="s">
        <v>4951</v>
      </c>
      <c r="P1424" s="14" t="s">
        <v>12071</v>
      </c>
      <c r="Q1424" s="44" t="s">
        <v>8234</v>
      </c>
      <c r="R1424" s="44" t="s">
        <v>8211</v>
      </c>
      <c r="S1424" s="14">
        <v>199</v>
      </c>
      <c r="T1424" s="5">
        <v>29993</v>
      </c>
      <c r="U1424" s="5">
        <f t="shared" si="67"/>
        <v>5968607</v>
      </c>
      <c r="V1424" s="47">
        <f t="shared" si="68"/>
        <v>6684839.8400000008</v>
      </c>
      <c r="W1424" s="48"/>
      <c r="X1424" s="49">
        <v>2017</v>
      </c>
      <c r="Y1424" s="50" t="s">
        <v>4952</v>
      </c>
      <c r="Z1424" s="51">
        <f t="shared" si="66"/>
        <v>16579.463888888888</v>
      </c>
      <c r="AA1424" s="16">
        <f t="shared" si="66"/>
        <v>18568.999555555558</v>
      </c>
    </row>
    <row r="1425" spans="2:27" ht="20.25" x14ac:dyDescent="0.3">
      <c r="B1425" s="43" t="s">
        <v>1476</v>
      </c>
      <c r="C1425" s="14" t="s">
        <v>4521</v>
      </c>
      <c r="D1425" s="14" t="s">
        <v>5001</v>
      </c>
      <c r="E1425" s="14" t="s">
        <v>7902</v>
      </c>
      <c r="F1425" s="14" t="s">
        <v>5002</v>
      </c>
      <c r="G1425" s="14" t="s">
        <v>6922</v>
      </c>
      <c r="H1425" s="44" t="s">
        <v>3457</v>
      </c>
      <c r="I1425" s="45">
        <v>0</v>
      </c>
      <c r="J1425" s="14">
        <v>150000000</v>
      </c>
      <c r="K1425" s="14" t="s">
        <v>3458</v>
      </c>
      <c r="L1425" s="46" t="s">
        <v>3483</v>
      </c>
      <c r="M1425" s="14" t="s">
        <v>12072</v>
      </c>
      <c r="N1425" s="14" t="s">
        <v>3833</v>
      </c>
      <c r="O1425" s="14" t="s">
        <v>4951</v>
      </c>
      <c r="P1425" s="14" t="s">
        <v>12071</v>
      </c>
      <c r="Q1425" s="44" t="s">
        <v>8238</v>
      </c>
      <c r="R1425" s="44" t="s">
        <v>8215</v>
      </c>
      <c r="S1425" s="14">
        <v>105</v>
      </c>
      <c r="T1425" s="5">
        <v>23493</v>
      </c>
      <c r="U1425" s="5">
        <f t="shared" si="67"/>
        <v>2466765</v>
      </c>
      <c r="V1425" s="47">
        <f t="shared" si="68"/>
        <v>2762776.8000000003</v>
      </c>
      <c r="W1425" s="48"/>
      <c r="X1425" s="49">
        <v>2017</v>
      </c>
      <c r="Y1425" s="50" t="s">
        <v>4952</v>
      </c>
      <c r="Z1425" s="51">
        <f t="shared" si="66"/>
        <v>6852.125</v>
      </c>
      <c r="AA1425" s="16">
        <f t="shared" si="66"/>
        <v>7674.380000000001</v>
      </c>
    </row>
    <row r="1426" spans="2:27" ht="20.25" x14ac:dyDescent="0.3">
      <c r="B1426" s="43" t="s">
        <v>1477</v>
      </c>
      <c r="C1426" s="14" t="s">
        <v>4521</v>
      </c>
      <c r="D1426" s="14" t="s">
        <v>5003</v>
      </c>
      <c r="E1426" s="14" t="s">
        <v>5004</v>
      </c>
      <c r="F1426" s="14" t="s">
        <v>5005</v>
      </c>
      <c r="G1426" s="14" t="s">
        <v>6923</v>
      </c>
      <c r="H1426" s="44" t="s">
        <v>3466</v>
      </c>
      <c r="I1426" s="45">
        <v>0</v>
      </c>
      <c r="J1426" s="14">
        <v>150000000</v>
      </c>
      <c r="K1426" s="14" t="s">
        <v>3458</v>
      </c>
      <c r="L1426" s="46" t="s">
        <v>3483</v>
      </c>
      <c r="M1426" s="14" t="s">
        <v>12072</v>
      </c>
      <c r="N1426" s="14" t="s">
        <v>3833</v>
      </c>
      <c r="O1426" s="14" t="s">
        <v>4951</v>
      </c>
      <c r="P1426" s="14" t="s">
        <v>12071</v>
      </c>
      <c r="Q1426" s="44" t="s">
        <v>8238</v>
      </c>
      <c r="R1426" s="44" t="s">
        <v>8215</v>
      </c>
      <c r="S1426" s="14">
        <v>101</v>
      </c>
      <c r="T1426" s="5">
        <v>6993</v>
      </c>
      <c r="U1426" s="5">
        <f t="shared" si="67"/>
        <v>706293</v>
      </c>
      <c r="V1426" s="47">
        <f t="shared" si="68"/>
        <v>791048.16</v>
      </c>
      <c r="W1426" s="48"/>
      <c r="X1426" s="49">
        <v>2017</v>
      </c>
      <c r="Y1426" s="50" t="s">
        <v>4952</v>
      </c>
      <c r="Z1426" s="51">
        <f t="shared" si="66"/>
        <v>1961.925</v>
      </c>
      <c r="AA1426" s="16">
        <f t="shared" si="66"/>
        <v>2197.3560000000002</v>
      </c>
    </row>
    <row r="1427" spans="2:27" ht="20.25" x14ac:dyDescent="0.3">
      <c r="B1427" s="43" t="s">
        <v>1478</v>
      </c>
      <c r="C1427" s="14" t="s">
        <v>4521</v>
      </c>
      <c r="D1427" s="14" t="s">
        <v>5006</v>
      </c>
      <c r="E1427" s="14" t="s">
        <v>7903</v>
      </c>
      <c r="F1427" s="14" t="s">
        <v>7904</v>
      </c>
      <c r="G1427" s="14" t="s">
        <v>6924</v>
      </c>
      <c r="H1427" s="44" t="s">
        <v>3466</v>
      </c>
      <c r="I1427" s="45">
        <v>0</v>
      </c>
      <c r="J1427" s="14">
        <v>150000000</v>
      </c>
      <c r="K1427" s="14" t="s">
        <v>3458</v>
      </c>
      <c r="L1427" s="46" t="s">
        <v>3483</v>
      </c>
      <c r="M1427" s="14" t="s">
        <v>12072</v>
      </c>
      <c r="N1427" s="14" t="s">
        <v>3833</v>
      </c>
      <c r="O1427" s="14" t="s">
        <v>4951</v>
      </c>
      <c r="P1427" s="14" t="s">
        <v>12071</v>
      </c>
      <c r="Q1427" s="44" t="s">
        <v>8224</v>
      </c>
      <c r="R1427" s="44" t="s">
        <v>8203</v>
      </c>
      <c r="S1427" s="14">
        <v>61</v>
      </c>
      <c r="T1427" s="5">
        <v>9993</v>
      </c>
      <c r="U1427" s="5">
        <f t="shared" si="67"/>
        <v>609573</v>
      </c>
      <c r="V1427" s="47">
        <f t="shared" si="68"/>
        <v>682721.76</v>
      </c>
      <c r="W1427" s="48"/>
      <c r="X1427" s="49">
        <v>2017</v>
      </c>
      <c r="Y1427" s="50" t="s">
        <v>4952</v>
      </c>
      <c r="Z1427" s="51">
        <f t="shared" si="66"/>
        <v>1693.2583333333334</v>
      </c>
      <c r="AA1427" s="16">
        <f t="shared" si="66"/>
        <v>1896.4493333333335</v>
      </c>
    </row>
    <row r="1428" spans="2:27" ht="20.25" x14ac:dyDescent="0.3">
      <c r="B1428" s="43" t="s">
        <v>1479</v>
      </c>
      <c r="C1428" s="14" t="s">
        <v>4521</v>
      </c>
      <c r="D1428" s="14" t="s">
        <v>5007</v>
      </c>
      <c r="E1428" s="14" t="s">
        <v>7901</v>
      </c>
      <c r="F1428" s="14" t="s">
        <v>5008</v>
      </c>
      <c r="G1428" s="14" t="s">
        <v>6925</v>
      </c>
      <c r="H1428" s="44" t="s">
        <v>3457</v>
      </c>
      <c r="I1428" s="45">
        <v>0</v>
      </c>
      <c r="J1428" s="14">
        <v>150000000</v>
      </c>
      <c r="K1428" s="14" t="s">
        <v>3458</v>
      </c>
      <c r="L1428" s="46" t="s">
        <v>3483</v>
      </c>
      <c r="M1428" s="14" t="s">
        <v>12072</v>
      </c>
      <c r="N1428" s="14" t="s">
        <v>3833</v>
      </c>
      <c r="O1428" s="14" t="s">
        <v>4951</v>
      </c>
      <c r="P1428" s="14" t="s">
        <v>12071</v>
      </c>
      <c r="Q1428" s="44" t="s">
        <v>8234</v>
      </c>
      <c r="R1428" s="44" t="s">
        <v>8211</v>
      </c>
      <c r="S1428" s="14">
        <v>552</v>
      </c>
      <c r="T1428" s="5">
        <v>19810</v>
      </c>
      <c r="U1428" s="5">
        <f t="shared" si="67"/>
        <v>10935120</v>
      </c>
      <c r="V1428" s="47">
        <f t="shared" si="68"/>
        <v>12247334.4</v>
      </c>
      <c r="W1428" s="48"/>
      <c r="X1428" s="49">
        <v>2017</v>
      </c>
      <c r="Y1428" s="50" t="s">
        <v>4952</v>
      </c>
      <c r="Z1428" s="51">
        <f t="shared" si="66"/>
        <v>30375.333333333332</v>
      </c>
      <c r="AA1428" s="16">
        <f t="shared" si="66"/>
        <v>34020.373333333337</v>
      </c>
    </row>
    <row r="1429" spans="2:27" ht="20.25" x14ac:dyDescent="0.3">
      <c r="B1429" s="43" t="s">
        <v>1480</v>
      </c>
      <c r="C1429" s="14" t="s">
        <v>4521</v>
      </c>
      <c r="D1429" s="14" t="s">
        <v>5009</v>
      </c>
      <c r="E1429" s="14" t="s">
        <v>7902</v>
      </c>
      <c r="F1429" s="14" t="s">
        <v>5010</v>
      </c>
      <c r="G1429" s="14" t="s">
        <v>6926</v>
      </c>
      <c r="H1429" s="44" t="s">
        <v>3457</v>
      </c>
      <c r="I1429" s="45">
        <v>0</v>
      </c>
      <c r="J1429" s="14">
        <v>150000000</v>
      </c>
      <c r="K1429" s="14" t="s">
        <v>3458</v>
      </c>
      <c r="L1429" s="46" t="s">
        <v>3483</v>
      </c>
      <c r="M1429" s="14" t="s">
        <v>12072</v>
      </c>
      <c r="N1429" s="14" t="s">
        <v>3833</v>
      </c>
      <c r="O1429" s="14" t="s">
        <v>4951</v>
      </c>
      <c r="P1429" s="14" t="s">
        <v>12071</v>
      </c>
      <c r="Q1429" s="44" t="s">
        <v>8238</v>
      </c>
      <c r="R1429" s="44" t="s">
        <v>8215</v>
      </c>
      <c r="S1429" s="14">
        <v>434</v>
      </c>
      <c r="T1429" s="5">
        <v>14979</v>
      </c>
      <c r="U1429" s="5">
        <f t="shared" si="67"/>
        <v>6500886</v>
      </c>
      <c r="V1429" s="47">
        <f t="shared" si="68"/>
        <v>7280992.3200000003</v>
      </c>
      <c r="W1429" s="48"/>
      <c r="X1429" s="49">
        <v>2017</v>
      </c>
      <c r="Y1429" s="50" t="s">
        <v>4952</v>
      </c>
      <c r="Z1429" s="51">
        <f t="shared" si="66"/>
        <v>18058.016666666666</v>
      </c>
      <c r="AA1429" s="16">
        <f t="shared" si="66"/>
        <v>20224.978666666666</v>
      </c>
    </row>
    <row r="1430" spans="2:27" ht="20.25" x14ac:dyDescent="0.3">
      <c r="B1430" s="43" t="s">
        <v>1481</v>
      </c>
      <c r="C1430" s="14" t="s">
        <v>4521</v>
      </c>
      <c r="D1430" s="14" t="s">
        <v>5011</v>
      </c>
      <c r="E1430" s="14" t="s">
        <v>7905</v>
      </c>
      <c r="F1430" s="14" t="s">
        <v>5012</v>
      </c>
      <c r="G1430" s="14" t="s">
        <v>6927</v>
      </c>
      <c r="H1430" s="44" t="s">
        <v>3466</v>
      </c>
      <c r="I1430" s="45">
        <v>0</v>
      </c>
      <c r="J1430" s="14">
        <v>150000000</v>
      </c>
      <c r="K1430" s="14" t="s">
        <v>3458</v>
      </c>
      <c r="L1430" s="46" t="s">
        <v>3483</v>
      </c>
      <c r="M1430" s="14" t="s">
        <v>12072</v>
      </c>
      <c r="N1430" s="14" t="s">
        <v>3833</v>
      </c>
      <c r="O1430" s="14" t="s">
        <v>4951</v>
      </c>
      <c r="P1430" s="14" t="s">
        <v>12071</v>
      </c>
      <c r="Q1430" s="44" t="s">
        <v>8238</v>
      </c>
      <c r="R1430" s="44" t="s">
        <v>8215</v>
      </c>
      <c r="S1430" s="14">
        <v>66</v>
      </c>
      <c r="T1430" s="5">
        <v>7472</v>
      </c>
      <c r="U1430" s="5">
        <f t="shared" si="67"/>
        <v>493152</v>
      </c>
      <c r="V1430" s="47">
        <f t="shared" si="68"/>
        <v>552330.24000000011</v>
      </c>
      <c r="W1430" s="48"/>
      <c r="X1430" s="49">
        <v>2017</v>
      </c>
      <c r="Y1430" s="50" t="s">
        <v>4952</v>
      </c>
      <c r="Z1430" s="51">
        <f t="shared" si="66"/>
        <v>1369.8666666666666</v>
      </c>
      <c r="AA1430" s="16">
        <f t="shared" si="66"/>
        <v>1534.250666666667</v>
      </c>
    </row>
    <row r="1431" spans="2:27" ht="20.25" x14ac:dyDescent="0.3">
      <c r="B1431" s="43" t="s">
        <v>1482</v>
      </c>
      <c r="C1431" s="14" t="s">
        <v>4521</v>
      </c>
      <c r="D1431" s="14" t="s">
        <v>5013</v>
      </c>
      <c r="E1431" s="14" t="s">
        <v>7906</v>
      </c>
      <c r="F1431" s="14" t="s">
        <v>5014</v>
      </c>
      <c r="G1431" s="14" t="s">
        <v>6928</v>
      </c>
      <c r="H1431" s="44" t="s">
        <v>3466</v>
      </c>
      <c r="I1431" s="45">
        <v>0</v>
      </c>
      <c r="J1431" s="14">
        <v>150000000</v>
      </c>
      <c r="K1431" s="14" t="s">
        <v>3458</v>
      </c>
      <c r="L1431" s="46" t="s">
        <v>3483</v>
      </c>
      <c r="M1431" s="14" t="s">
        <v>12072</v>
      </c>
      <c r="N1431" s="14" t="s">
        <v>3833</v>
      </c>
      <c r="O1431" s="14" t="s">
        <v>4951</v>
      </c>
      <c r="P1431" s="14" t="s">
        <v>12071</v>
      </c>
      <c r="Q1431" s="44" t="s">
        <v>8224</v>
      </c>
      <c r="R1431" s="44" t="s">
        <v>8203</v>
      </c>
      <c r="S1431" s="14">
        <v>1000</v>
      </c>
      <c r="T1431" s="5">
        <v>1993</v>
      </c>
      <c r="U1431" s="5">
        <f t="shared" si="67"/>
        <v>1993000</v>
      </c>
      <c r="V1431" s="47">
        <f t="shared" si="68"/>
        <v>2232160</v>
      </c>
      <c r="W1431" s="48"/>
      <c r="X1431" s="49">
        <v>2017</v>
      </c>
      <c r="Y1431" s="50" t="s">
        <v>4952</v>
      </c>
      <c r="Z1431" s="51">
        <f t="shared" si="66"/>
        <v>5536.1111111111113</v>
      </c>
      <c r="AA1431" s="16">
        <f t="shared" si="66"/>
        <v>6200.4444444444443</v>
      </c>
    </row>
    <row r="1432" spans="2:27" ht="20.25" x14ac:dyDescent="0.3">
      <c r="B1432" s="43" t="s">
        <v>1483</v>
      </c>
      <c r="C1432" s="14" t="s">
        <v>4521</v>
      </c>
      <c r="D1432" s="14" t="s">
        <v>5015</v>
      </c>
      <c r="E1432" s="14" t="s">
        <v>7696</v>
      </c>
      <c r="F1432" s="14" t="s">
        <v>7907</v>
      </c>
      <c r="G1432" s="14" t="s">
        <v>6929</v>
      </c>
      <c r="H1432" s="44" t="s">
        <v>3466</v>
      </c>
      <c r="I1432" s="45">
        <v>0</v>
      </c>
      <c r="J1432" s="14">
        <v>150000000</v>
      </c>
      <c r="K1432" s="14" t="s">
        <v>3458</v>
      </c>
      <c r="L1432" s="46" t="s">
        <v>3483</v>
      </c>
      <c r="M1432" s="14" t="s">
        <v>12072</v>
      </c>
      <c r="N1432" s="14" t="s">
        <v>3833</v>
      </c>
      <c r="O1432" s="14" t="s">
        <v>4951</v>
      </c>
      <c r="P1432" s="14" t="s">
        <v>12071</v>
      </c>
      <c r="Q1432" s="44" t="s">
        <v>8238</v>
      </c>
      <c r="R1432" s="44" t="s">
        <v>8215</v>
      </c>
      <c r="S1432" s="14">
        <v>1836</v>
      </c>
      <c r="T1432" s="5">
        <v>143</v>
      </c>
      <c r="U1432" s="5">
        <f t="shared" si="67"/>
        <v>262548</v>
      </c>
      <c r="V1432" s="47">
        <f t="shared" si="68"/>
        <v>294053.76000000001</v>
      </c>
      <c r="W1432" s="48"/>
      <c r="X1432" s="49">
        <v>2017</v>
      </c>
      <c r="Y1432" s="50" t="s">
        <v>4952</v>
      </c>
      <c r="Z1432" s="51">
        <f t="shared" si="66"/>
        <v>729.3</v>
      </c>
      <c r="AA1432" s="16">
        <f t="shared" si="66"/>
        <v>816.81600000000003</v>
      </c>
    </row>
    <row r="1433" spans="2:27" ht="20.25" x14ac:dyDescent="0.3">
      <c r="B1433" s="43" t="s">
        <v>1484</v>
      </c>
      <c r="C1433" s="14" t="s">
        <v>4521</v>
      </c>
      <c r="D1433" s="14" t="s">
        <v>5016</v>
      </c>
      <c r="E1433" s="14" t="s">
        <v>7696</v>
      </c>
      <c r="F1433" s="14" t="s">
        <v>7908</v>
      </c>
      <c r="G1433" s="14" t="s">
        <v>6930</v>
      </c>
      <c r="H1433" s="44" t="s">
        <v>3466</v>
      </c>
      <c r="I1433" s="45">
        <v>0</v>
      </c>
      <c r="J1433" s="14">
        <v>150000000</v>
      </c>
      <c r="K1433" s="14" t="s">
        <v>3458</v>
      </c>
      <c r="L1433" s="46" t="s">
        <v>3483</v>
      </c>
      <c r="M1433" s="14" t="s">
        <v>12072</v>
      </c>
      <c r="N1433" s="14" t="s">
        <v>3833</v>
      </c>
      <c r="O1433" s="14" t="s">
        <v>4951</v>
      </c>
      <c r="P1433" s="14" t="s">
        <v>12071</v>
      </c>
      <c r="Q1433" s="44" t="s">
        <v>8238</v>
      </c>
      <c r="R1433" s="44" t="s">
        <v>8215</v>
      </c>
      <c r="S1433" s="14">
        <v>100</v>
      </c>
      <c r="T1433" s="5">
        <v>100</v>
      </c>
      <c r="U1433" s="5">
        <f t="shared" si="67"/>
        <v>10000</v>
      </c>
      <c r="V1433" s="47">
        <f t="shared" si="68"/>
        <v>11200.000000000002</v>
      </c>
      <c r="W1433" s="48"/>
      <c r="X1433" s="49">
        <v>2017</v>
      </c>
      <c r="Y1433" s="50" t="s">
        <v>4952</v>
      </c>
      <c r="Z1433" s="51">
        <f t="shared" si="66"/>
        <v>27.777777777777779</v>
      </c>
      <c r="AA1433" s="16">
        <f t="shared" si="66"/>
        <v>31.111111111111118</v>
      </c>
    </row>
    <row r="1434" spans="2:27" ht="20.25" x14ac:dyDescent="0.3">
      <c r="B1434" s="43" t="s">
        <v>1485</v>
      </c>
      <c r="C1434" s="14" t="s">
        <v>4521</v>
      </c>
      <c r="D1434" s="14" t="s">
        <v>5016</v>
      </c>
      <c r="E1434" s="14" t="s">
        <v>7696</v>
      </c>
      <c r="F1434" s="14" t="s">
        <v>7908</v>
      </c>
      <c r="G1434" s="14" t="s">
        <v>6931</v>
      </c>
      <c r="H1434" s="44" t="s">
        <v>3466</v>
      </c>
      <c r="I1434" s="45">
        <v>0</v>
      </c>
      <c r="J1434" s="14">
        <v>150000000</v>
      </c>
      <c r="K1434" s="14" t="s">
        <v>3458</v>
      </c>
      <c r="L1434" s="46" t="s">
        <v>3483</v>
      </c>
      <c r="M1434" s="14" t="s">
        <v>12072</v>
      </c>
      <c r="N1434" s="14" t="s">
        <v>3833</v>
      </c>
      <c r="O1434" s="14" t="s">
        <v>4951</v>
      </c>
      <c r="P1434" s="14" t="s">
        <v>12071</v>
      </c>
      <c r="Q1434" s="44" t="s">
        <v>8238</v>
      </c>
      <c r="R1434" s="44" t="s">
        <v>8215</v>
      </c>
      <c r="S1434" s="14">
        <v>100</v>
      </c>
      <c r="T1434" s="5">
        <v>100</v>
      </c>
      <c r="U1434" s="5">
        <f t="shared" si="67"/>
        <v>10000</v>
      </c>
      <c r="V1434" s="47">
        <f t="shared" si="68"/>
        <v>11200.000000000002</v>
      </c>
      <c r="W1434" s="48"/>
      <c r="X1434" s="49">
        <v>2017</v>
      </c>
      <c r="Y1434" s="50" t="s">
        <v>4952</v>
      </c>
      <c r="Z1434" s="51">
        <f t="shared" si="66"/>
        <v>27.777777777777779</v>
      </c>
      <c r="AA1434" s="16">
        <f t="shared" si="66"/>
        <v>31.111111111111118</v>
      </c>
    </row>
    <row r="1435" spans="2:27" ht="20.25" x14ac:dyDescent="0.3">
      <c r="B1435" s="43" t="s">
        <v>1486</v>
      </c>
      <c r="C1435" s="14" t="s">
        <v>4521</v>
      </c>
      <c r="D1435" s="14" t="s">
        <v>5016</v>
      </c>
      <c r="E1435" s="14" t="s">
        <v>7696</v>
      </c>
      <c r="F1435" s="14" t="s">
        <v>7908</v>
      </c>
      <c r="G1435" s="14" t="s">
        <v>6932</v>
      </c>
      <c r="H1435" s="44" t="s">
        <v>3466</v>
      </c>
      <c r="I1435" s="45">
        <v>0</v>
      </c>
      <c r="J1435" s="14">
        <v>150000000</v>
      </c>
      <c r="K1435" s="14" t="s">
        <v>3458</v>
      </c>
      <c r="L1435" s="46" t="s">
        <v>3483</v>
      </c>
      <c r="M1435" s="14" t="s">
        <v>12072</v>
      </c>
      <c r="N1435" s="14" t="s">
        <v>3833</v>
      </c>
      <c r="O1435" s="14" t="s">
        <v>4951</v>
      </c>
      <c r="P1435" s="14" t="s">
        <v>12071</v>
      </c>
      <c r="Q1435" s="44" t="s">
        <v>8238</v>
      </c>
      <c r="R1435" s="44" t="s">
        <v>8215</v>
      </c>
      <c r="S1435" s="14">
        <v>1526</v>
      </c>
      <c r="T1435" s="5">
        <v>310</v>
      </c>
      <c r="U1435" s="5">
        <f t="shared" si="67"/>
        <v>473060</v>
      </c>
      <c r="V1435" s="47">
        <f t="shared" si="68"/>
        <v>529827.20000000007</v>
      </c>
      <c r="W1435" s="48"/>
      <c r="X1435" s="49">
        <v>2017</v>
      </c>
      <c r="Y1435" s="50" t="s">
        <v>4952</v>
      </c>
      <c r="Z1435" s="51">
        <f t="shared" si="66"/>
        <v>1314.0555555555557</v>
      </c>
      <c r="AA1435" s="16">
        <f t="shared" si="66"/>
        <v>1471.7422222222224</v>
      </c>
    </row>
    <row r="1436" spans="2:27" ht="20.25" x14ac:dyDescent="0.3">
      <c r="B1436" s="43" t="s">
        <v>1487</v>
      </c>
      <c r="C1436" s="14" t="s">
        <v>4521</v>
      </c>
      <c r="D1436" s="14" t="s">
        <v>5017</v>
      </c>
      <c r="E1436" s="14" t="s">
        <v>7696</v>
      </c>
      <c r="F1436" s="14" t="s">
        <v>5207</v>
      </c>
      <c r="G1436" s="14" t="s">
        <v>6933</v>
      </c>
      <c r="H1436" s="44" t="s">
        <v>3466</v>
      </c>
      <c r="I1436" s="45">
        <v>0</v>
      </c>
      <c r="J1436" s="14">
        <v>150000000</v>
      </c>
      <c r="K1436" s="14" t="s">
        <v>3458</v>
      </c>
      <c r="L1436" s="46" t="s">
        <v>3483</v>
      </c>
      <c r="M1436" s="14" t="s">
        <v>12072</v>
      </c>
      <c r="N1436" s="14" t="s">
        <v>3833</v>
      </c>
      <c r="O1436" s="14" t="s">
        <v>4951</v>
      </c>
      <c r="P1436" s="14" t="s">
        <v>12071</v>
      </c>
      <c r="Q1436" s="44" t="s">
        <v>8238</v>
      </c>
      <c r="R1436" s="44" t="s">
        <v>8215</v>
      </c>
      <c r="S1436" s="14">
        <v>699</v>
      </c>
      <c r="T1436" s="5">
        <v>160</v>
      </c>
      <c r="U1436" s="5">
        <f t="shared" si="67"/>
        <v>111840</v>
      </c>
      <c r="V1436" s="47">
        <f t="shared" si="68"/>
        <v>125260.80000000002</v>
      </c>
      <c r="W1436" s="48"/>
      <c r="X1436" s="49">
        <v>2017</v>
      </c>
      <c r="Y1436" s="50" t="s">
        <v>4952</v>
      </c>
      <c r="Z1436" s="51">
        <f t="shared" si="66"/>
        <v>310.66666666666669</v>
      </c>
      <c r="AA1436" s="16">
        <f t="shared" si="66"/>
        <v>347.94666666666672</v>
      </c>
    </row>
    <row r="1437" spans="2:27" ht="20.25" x14ac:dyDescent="0.3">
      <c r="B1437" s="43" t="s">
        <v>1488</v>
      </c>
      <c r="C1437" s="14" t="s">
        <v>4521</v>
      </c>
      <c r="D1437" s="14" t="s">
        <v>5018</v>
      </c>
      <c r="E1437" s="14" t="s">
        <v>7909</v>
      </c>
      <c r="F1437" s="14" t="s">
        <v>7910</v>
      </c>
      <c r="G1437" s="14" t="s">
        <v>6934</v>
      </c>
      <c r="H1437" s="44" t="s">
        <v>3466</v>
      </c>
      <c r="I1437" s="45">
        <v>0</v>
      </c>
      <c r="J1437" s="14">
        <v>150000000</v>
      </c>
      <c r="K1437" s="14" t="s">
        <v>3458</v>
      </c>
      <c r="L1437" s="46" t="s">
        <v>3483</v>
      </c>
      <c r="M1437" s="14" t="s">
        <v>12072</v>
      </c>
      <c r="N1437" s="14" t="s">
        <v>3833</v>
      </c>
      <c r="O1437" s="14" t="s">
        <v>4951</v>
      </c>
      <c r="P1437" s="14" t="s">
        <v>12071</v>
      </c>
      <c r="Q1437" s="44" t="s">
        <v>8224</v>
      </c>
      <c r="R1437" s="44" t="s">
        <v>8203</v>
      </c>
      <c r="S1437" s="14">
        <v>149</v>
      </c>
      <c r="T1437" s="5">
        <v>11993</v>
      </c>
      <c r="U1437" s="5">
        <f t="shared" si="67"/>
        <v>1786957</v>
      </c>
      <c r="V1437" s="47">
        <f t="shared" si="68"/>
        <v>2001391.84</v>
      </c>
      <c r="W1437" s="48"/>
      <c r="X1437" s="49">
        <v>2017</v>
      </c>
      <c r="Y1437" s="50" t="s">
        <v>4952</v>
      </c>
      <c r="Z1437" s="51">
        <f t="shared" si="66"/>
        <v>4963.7694444444442</v>
      </c>
      <c r="AA1437" s="16">
        <f t="shared" si="66"/>
        <v>5559.4217777777776</v>
      </c>
    </row>
    <row r="1438" spans="2:27" ht="20.25" x14ac:dyDescent="0.3">
      <c r="B1438" s="43" t="s">
        <v>1489</v>
      </c>
      <c r="C1438" s="14" t="s">
        <v>4521</v>
      </c>
      <c r="D1438" s="14" t="s">
        <v>5019</v>
      </c>
      <c r="E1438" s="14" t="s">
        <v>7911</v>
      </c>
      <c r="F1438" s="14" t="s">
        <v>7912</v>
      </c>
      <c r="G1438" s="14" t="s">
        <v>6935</v>
      </c>
      <c r="H1438" s="44" t="s">
        <v>3466</v>
      </c>
      <c r="I1438" s="45">
        <v>0</v>
      </c>
      <c r="J1438" s="14">
        <v>150000000</v>
      </c>
      <c r="K1438" s="14" t="s">
        <v>3458</v>
      </c>
      <c r="L1438" s="46" t="s">
        <v>3483</v>
      </c>
      <c r="M1438" s="14" t="s">
        <v>12072</v>
      </c>
      <c r="N1438" s="14" t="s">
        <v>3833</v>
      </c>
      <c r="O1438" s="14" t="s">
        <v>4951</v>
      </c>
      <c r="P1438" s="14" t="s">
        <v>12071</v>
      </c>
      <c r="Q1438" s="44" t="s">
        <v>8224</v>
      </c>
      <c r="R1438" s="44" t="s">
        <v>8203</v>
      </c>
      <c r="S1438" s="14">
        <v>24</v>
      </c>
      <c r="T1438" s="5">
        <v>1993</v>
      </c>
      <c r="U1438" s="5">
        <f t="shared" si="67"/>
        <v>47832</v>
      </c>
      <c r="V1438" s="47">
        <f t="shared" si="68"/>
        <v>53571.840000000004</v>
      </c>
      <c r="W1438" s="48"/>
      <c r="X1438" s="49">
        <v>2017</v>
      </c>
      <c r="Y1438" s="50" t="s">
        <v>4952</v>
      </c>
      <c r="Z1438" s="51">
        <f t="shared" si="66"/>
        <v>132.86666666666667</v>
      </c>
      <c r="AA1438" s="16">
        <f t="shared" si="66"/>
        <v>148.81066666666669</v>
      </c>
    </row>
    <row r="1439" spans="2:27" ht="20.25" x14ac:dyDescent="0.3">
      <c r="B1439" s="43" t="s">
        <v>1490</v>
      </c>
      <c r="C1439" s="14" t="s">
        <v>4521</v>
      </c>
      <c r="D1439" s="14" t="s">
        <v>5020</v>
      </c>
      <c r="E1439" s="14" t="s">
        <v>7911</v>
      </c>
      <c r="F1439" s="14" t="s">
        <v>7913</v>
      </c>
      <c r="G1439" s="14" t="s">
        <v>6936</v>
      </c>
      <c r="H1439" s="44" t="s">
        <v>3466</v>
      </c>
      <c r="I1439" s="45">
        <v>0</v>
      </c>
      <c r="J1439" s="14">
        <v>150000000</v>
      </c>
      <c r="K1439" s="14" t="s">
        <v>3458</v>
      </c>
      <c r="L1439" s="46" t="s">
        <v>3483</v>
      </c>
      <c r="M1439" s="14" t="s">
        <v>12072</v>
      </c>
      <c r="N1439" s="14" t="s">
        <v>3833</v>
      </c>
      <c r="O1439" s="14" t="s">
        <v>4951</v>
      </c>
      <c r="P1439" s="14" t="s">
        <v>12071</v>
      </c>
      <c r="Q1439" s="44" t="s">
        <v>8224</v>
      </c>
      <c r="R1439" s="44" t="s">
        <v>8203</v>
      </c>
      <c r="S1439" s="14">
        <v>26</v>
      </c>
      <c r="T1439" s="5">
        <v>4000</v>
      </c>
      <c r="U1439" s="5">
        <f t="shared" si="67"/>
        <v>104000</v>
      </c>
      <c r="V1439" s="47">
        <f t="shared" si="68"/>
        <v>116480.00000000001</v>
      </c>
      <c r="W1439" s="48"/>
      <c r="X1439" s="49">
        <v>2017</v>
      </c>
      <c r="Y1439" s="50" t="s">
        <v>4952</v>
      </c>
      <c r="Z1439" s="51">
        <f t="shared" si="66"/>
        <v>288.88888888888891</v>
      </c>
      <c r="AA1439" s="16">
        <f t="shared" si="66"/>
        <v>323.5555555555556</v>
      </c>
    </row>
    <row r="1440" spans="2:27" ht="20.25" x14ac:dyDescent="0.3">
      <c r="B1440" s="43" t="s">
        <v>1491</v>
      </c>
      <c r="C1440" s="14" t="s">
        <v>4521</v>
      </c>
      <c r="D1440" s="14" t="s">
        <v>5021</v>
      </c>
      <c r="E1440" s="14" t="s">
        <v>7901</v>
      </c>
      <c r="F1440" s="14" t="s">
        <v>5022</v>
      </c>
      <c r="G1440" s="14" t="s">
        <v>6937</v>
      </c>
      <c r="H1440" s="44" t="s">
        <v>3466</v>
      </c>
      <c r="I1440" s="45">
        <v>0</v>
      </c>
      <c r="J1440" s="14">
        <v>150000000</v>
      </c>
      <c r="K1440" s="14" t="s">
        <v>3458</v>
      </c>
      <c r="L1440" s="46" t="s">
        <v>3483</v>
      </c>
      <c r="M1440" s="14" t="s">
        <v>12072</v>
      </c>
      <c r="N1440" s="14" t="s">
        <v>3833</v>
      </c>
      <c r="O1440" s="14" t="s">
        <v>4951</v>
      </c>
      <c r="P1440" s="14" t="s">
        <v>12071</v>
      </c>
      <c r="Q1440" s="44" t="s">
        <v>8234</v>
      </c>
      <c r="R1440" s="44" t="s">
        <v>8211</v>
      </c>
      <c r="S1440" s="14">
        <v>1076</v>
      </c>
      <c r="T1440" s="5">
        <v>1993</v>
      </c>
      <c r="U1440" s="5">
        <f t="shared" si="67"/>
        <v>2144468</v>
      </c>
      <c r="V1440" s="47">
        <f t="shared" si="68"/>
        <v>2401804.16</v>
      </c>
      <c r="W1440" s="48"/>
      <c r="X1440" s="49">
        <v>2017</v>
      </c>
      <c r="Y1440" s="50" t="s">
        <v>4952</v>
      </c>
      <c r="Z1440" s="51">
        <f t="shared" si="66"/>
        <v>5956.8555555555558</v>
      </c>
      <c r="AA1440" s="16">
        <f t="shared" si="66"/>
        <v>6671.6782222222228</v>
      </c>
    </row>
    <row r="1441" spans="2:27" ht="20.25" x14ac:dyDescent="0.3">
      <c r="B1441" s="43" t="s">
        <v>1492</v>
      </c>
      <c r="C1441" s="14" t="s">
        <v>4521</v>
      </c>
      <c r="D1441" s="14" t="s">
        <v>5023</v>
      </c>
      <c r="E1441" s="14" t="s">
        <v>7914</v>
      </c>
      <c r="F1441" s="14" t="s">
        <v>7915</v>
      </c>
      <c r="G1441" s="14" t="s">
        <v>6938</v>
      </c>
      <c r="H1441" s="44" t="s">
        <v>3466</v>
      </c>
      <c r="I1441" s="45">
        <v>0</v>
      </c>
      <c r="J1441" s="14">
        <v>150000000</v>
      </c>
      <c r="K1441" s="14" t="s">
        <v>3458</v>
      </c>
      <c r="L1441" s="46" t="s">
        <v>3483</v>
      </c>
      <c r="M1441" s="14" t="s">
        <v>12072</v>
      </c>
      <c r="N1441" s="14" t="s">
        <v>3833</v>
      </c>
      <c r="O1441" s="14" t="s">
        <v>4951</v>
      </c>
      <c r="P1441" s="14" t="s">
        <v>12071</v>
      </c>
      <c r="Q1441" s="44" t="s">
        <v>8224</v>
      </c>
      <c r="R1441" s="44" t="s">
        <v>8203</v>
      </c>
      <c r="S1441" s="14">
        <v>32</v>
      </c>
      <c r="T1441" s="5">
        <v>14993</v>
      </c>
      <c r="U1441" s="5">
        <f t="shared" si="67"/>
        <v>479776</v>
      </c>
      <c r="V1441" s="47">
        <f t="shared" si="68"/>
        <v>537349.12</v>
      </c>
      <c r="W1441" s="48"/>
      <c r="X1441" s="49">
        <v>2017</v>
      </c>
      <c r="Y1441" s="50" t="s">
        <v>4952</v>
      </c>
      <c r="Z1441" s="51">
        <f t="shared" si="66"/>
        <v>1332.7111111111112</v>
      </c>
      <c r="AA1441" s="16">
        <f t="shared" si="66"/>
        <v>1492.6364444444444</v>
      </c>
    </row>
    <row r="1442" spans="2:27" ht="20.25" x14ac:dyDescent="0.3">
      <c r="B1442" s="43" t="s">
        <v>1493</v>
      </c>
      <c r="C1442" s="14" t="s">
        <v>4521</v>
      </c>
      <c r="D1442" s="14" t="s">
        <v>5024</v>
      </c>
      <c r="E1442" s="14" t="s">
        <v>5034</v>
      </c>
      <c r="F1442" s="14" t="s">
        <v>7916</v>
      </c>
      <c r="G1442" s="14" t="s">
        <v>6939</v>
      </c>
      <c r="H1442" s="44" t="s">
        <v>3466</v>
      </c>
      <c r="I1442" s="45">
        <v>0</v>
      </c>
      <c r="J1442" s="14">
        <v>150000000</v>
      </c>
      <c r="K1442" s="14" t="s">
        <v>3458</v>
      </c>
      <c r="L1442" s="46" t="s">
        <v>3483</v>
      </c>
      <c r="M1442" s="14" t="s">
        <v>12072</v>
      </c>
      <c r="N1442" s="14" t="s">
        <v>3833</v>
      </c>
      <c r="O1442" s="14" t="s">
        <v>4951</v>
      </c>
      <c r="P1442" s="14" t="s">
        <v>12071</v>
      </c>
      <c r="Q1442" s="44" t="s">
        <v>8224</v>
      </c>
      <c r="R1442" s="44" t="s">
        <v>8203</v>
      </c>
      <c r="S1442" s="14">
        <v>40</v>
      </c>
      <c r="T1442" s="5">
        <v>6993</v>
      </c>
      <c r="U1442" s="5">
        <f t="shared" si="67"/>
        <v>279720</v>
      </c>
      <c r="V1442" s="47">
        <f t="shared" si="68"/>
        <v>313286.40000000002</v>
      </c>
      <c r="W1442" s="48"/>
      <c r="X1442" s="49">
        <v>2017</v>
      </c>
      <c r="Y1442" s="50" t="s">
        <v>4952</v>
      </c>
      <c r="Z1442" s="51">
        <f t="shared" si="66"/>
        <v>777</v>
      </c>
      <c r="AA1442" s="16">
        <f t="shared" si="66"/>
        <v>870.24</v>
      </c>
    </row>
    <row r="1443" spans="2:27" ht="20.25" x14ac:dyDescent="0.3">
      <c r="B1443" s="43" t="s">
        <v>1494</v>
      </c>
      <c r="C1443" s="14" t="s">
        <v>4521</v>
      </c>
      <c r="D1443" s="14" t="s">
        <v>5025</v>
      </c>
      <c r="E1443" s="14" t="s">
        <v>7917</v>
      </c>
      <c r="F1443" s="14" t="s">
        <v>7918</v>
      </c>
      <c r="G1443" s="14" t="s">
        <v>6940</v>
      </c>
      <c r="H1443" s="44" t="s">
        <v>3466</v>
      </c>
      <c r="I1443" s="45">
        <v>0</v>
      </c>
      <c r="J1443" s="14">
        <v>150000000</v>
      </c>
      <c r="K1443" s="14" t="s">
        <v>3458</v>
      </c>
      <c r="L1443" s="46" t="s">
        <v>3483</v>
      </c>
      <c r="M1443" s="14" t="s">
        <v>12072</v>
      </c>
      <c r="N1443" s="14" t="s">
        <v>3833</v>
      </c>
      <c r="O1443" s="14" t="s">
        <v>4951</v>
      </c>
      <c r="P1443" s="14" t="s">
        <v>12071</v>
      </c>
      <c r="Q1443" s="44" t="s">
        <v>8224</v>
      </c>
      <c r="R1443" s="44" t="s">
        <v>8203</v>
      </c>
      <c r="S1443" s="14">
        <v>149</v>
      </c>
      <c r="T1443" s="5">
        <v>1493</v>
      </c>
      <c r="U1443" s="5">
        <f t="shared" si="67"/>
        <v>222457</v>
      </c>
      <c r="V1443" s="47">
        <f t="shared" si="68"/>
        <v>249151.84000000003</v>
      </c>
      <c r="W1443" s="48"/>
      <c r="X1443" s="49">
        <v>2017</v>
      </c>
      <c r="Y1443" s="50" t="s">
        <v>4952</v>
      </c>
      <c r="Z1443" s="51">
        <f t="shared" si="66"/>
        <v>617.93611111111113</v>
      </c>
      <c r="AA1443" s="16">
        <f t="shared" si="66"/>
        <v>692.08844444444446</v>
      </c>
    </row>
    <row r="1444" spans="2:27" ht="20.25" x14ac:dyDescent="0.3">
      <c r="B1444" s="43" t="s">
        <v>1495</v>
      </c>
      <c r="C1444" s="14" t="s">
        <v>4521</v>
      </c>
      <c r="D1444" s="14" t="s">
        <v>5026</v>
      </c>
      <c r="E1444" s="14" t="s">
        <v>5027</v>
      </c>
      <c r="F1444" s="14" t="s">
        <v>7919</v>
      </c>
      <c r="G1444" s="14" t="s">
        <v>6941</v>
      </c>
      <c r="H1444" s="44" t="s">
        <v>3466</v>
      </c>
      <c r="I1444" s="45">
        <v>0</v>
      </c>
      <c r="J1444" s="14">
        <v>150000000</v>
      </c>
      <c r="K1444" s="14" t="s">
        <v>3458</v>
      </c>
      <c r="L1444" s="46" t="s">
        <v>3483</v>
      </c>
      <c r="M1444" s="14" t="s">
        <v>12072</v>
      </c>
      <c r="N1444" s="14" t="s">
        <v>3833</v>
      </c>
      <c r="O1444" s="14" t="s">
        <v>4951</v>
      </c>
      <c r="P1444" s="14" t="s">
        <v>12071</v>
      </c>
      <c r="Q1444" s="44" t="s">
        <v>8224</v>
      </c>
      <c r="R1444" s="44" t="s">
        <v>8203</v>
      </c>
      <c r="S1444" s="14">
        <v>122</v>
      </c>
      <c r="T1444" s="5">
        <v>1930</v>
      </c>
      <c r="U1444" s="5">
        <f t="shared" si="67"/>
        <v>235460</v>
      </c>
      <c r="V1444" s="47">
        <f t="shared" si="68"/>
        <v>263715.20000000001</v>
      </c>
      <c r="W1444" s="48"/>
      <c r="X1444" s="49">
        <v>2017</v>
      </c>
      <c r="Y1444" s="50" t="s">
        <v>4952</v>
      </c>
      <c r="Z1444" s="51">
        <f t="shared" si="66"/>
        <v>654.05555555555554</v>
      </c>
      <c r="AA1444" s="16">
        <f t="shared" si="66"/>
        <v>732.54222222222222</v>
      </c>
    </row>
    <row r="1445" spans="2:27" ht="20.25" x14ac:dyDescent="0.3">
      <c r="B1445" s="43" t="s">
        <v>1496</v>
      </c>
      <c r="C1445" s="14" t="s">
        <v>4521</v>
      </c>
      <c r="D1445" s="14" t="s">
        <v>5028</v>
      </c>
      <c r="E1445" s="14" t="s">
        <v>5029</v>
      </c>
      <c r="F1445" s="14" t="s">
        <v>7920</v>
      </c>
      <c r="G1445" s="14" t="s">
        <v>6942</v>
      </c>
      <c r="H1445" s="44" t="s">
        <v>3466</v>
      </c>
      <c r="I1445" s="45">
        <v>0</v>
      </c>
      <c r="J1445" s="14">
        <v>150000000</v>
      </c>
      <c r="K1445" s="14" t="s">
        <v>3458</v>
      </c>
      <c r="L1445" s="46" t="s">
        <v>3483</v>
      </c>
      <c r="M1445" s="14" t="s">
        <v>12072</v>
      </c>
      <c r="N1445" s="14" t="s">
        <v>3833</v>
      </c>
      <c r="O1445" s="14" t="s">
        <v>4951</v>
      </c>
      <c r="P1445" s="14" t="s">
        <v>12071</v>
      </c>
      <c r="Q1445" s="44" t="s">
        <v>8224</v>
      </c>
      <c r="R1445" s="44" t="s">
        <v>8203</v>
      </c>
      <c r="S1445" s="14">
        <v>7</v>
      </c>
      <c r="T1445" s="5">
        <v>3990</v>
      </c>
      <c r="U1445" s="5">
        <f t="shared" si="67"/>
        <v>27930</v>
      </c>
      <c r="V1445" s="47">
        <f t="shared" si="68"/>
        <v>31281.600000000002</v>
      </c>
      <c r="W1445" s="48"/>
      <c r="X1445" s="49">
        <v>2017</v>
      </c>
      <c r="Y1445" s="50" t="s">
        <v>4952</v>
      </c>
      <c r="Z1445" s="51">
        <f t="shared" si="66"/>
        <v>77.583333333333329</v>
      </c>
      <c r="AA1445" s="16">
        <f t="shared" si="66"/>
        <v>86.893333333333345</v>
      </c>
    </row>
    <row r="1446" spans="2:27" ht="20.25" x14ac:dyDescent="0.3">
      <c r="B1446" s="43" t="s">
        <v>1497</v>
      </c>
      <c r="C1446" s="14" t="s">
        <v>4521</v>
      </c>
      <c r="D1446" s="14" t="s">
        <v>5030</v>
      </c>
      <c r="E1446" s="14" t="s">
        <v>5029</v>
      </c>
      <c r="F1446" s="14" t="s">
        <v>7921</v>
      </c>
      <c r="G1446" s="14" t="s">
        <v>6943</v>
      </c>
      <c r="H1446" s="44" t="s">
        <v>3466</v>
      </c>
      <c r="I1446" s="45">
        <v>0</v>
      </c>
      <c r="J1446" s="14">
        <v>150000000</v>
      </c>
      <c r="K1446" s="14" t="s">
        <v>3458</v>
      </c>
      <c r="L1446" s="46" t="s">
        <v>3483</v>
      </c>
      <c r="M1446" s="14" t="s">
        <v>12072</v>
      </c>
      <c r="N1446" s="14" t="s">
        <v>3833</v>
      </c>
      <c r="O1446" s="14" t="s">
        <v>4951</v>
      </c>
      <c r="P1446" s="14" t="s">
        <v>12071</v>
      </c>
      <c r="Q1446" s="44" t="s">
        <v>8224</v>
      </c>
      <c r="R1446" s="44" t="s">
        <v>8203</v>
      </c>
      <c r="S1446" s="14">
        <v>376</v>
      </c>
      <c r="T1446" s="5">
        <v>800</v>
      </c>
      <c r="U1446" s="5">
        <f t="shared" si="67"/>
        <v>300800</v>
      </c>
      <c r="V1446" s="47">
        <f t="shared" si="68"/>
        <v>336896.00000000006</v>
      </c>
      <c r="W1446" s="48"/>
      <c r="X1446" s="49">
        <v>2017</v>
      </c>
      <c r="Y1446" s="50" t="s">
        <v>4952</v>
      </c>
      <c r="Z1446" s="51">
        <f t="shared" si="66"/>
        <v>835.55555555555554</v>
      </c>
      <c r="AA1446" s="16">
        <f t="shared" si="66"/>
        <v>935.82222222222242</v>
      </c>
    </row>
    <row r="1447" spans="2:27" ht="20.25" x14ac:dyDescent="0.3">
      <c r="B1447" s="43" t="s">
        <v>1498</v>
      </c>
      <c r="C1447" s="14" t="s">
        <v>4521</v>
      </c>
      <c r="D1447" s="14" t="s">
        <v>5036</v>
      </c>
      <c r="E1447" s="14" t="s">
        <v>5035</v>
      </c>
      <c r="F1447" s="14" t="s">
        <v>7925</v>
      </c>
      <c r="G1447" s="14" t="s">
        <v>12239</v>
      </c>
      <c r="H1447" s="44" t="s">
        <v>3466</v>
      </c>
      <c r="I1447" s="45">
        <v>0</v>
      </c>
      <c r="J1447" s="14">
        <v>150000000</v>
      </c>
      <c r="K1447" s="14" t="s">
        <v>3458</v>
      </c>
      <c r="L1447" s="46" t="s">
        <v>3483</v>
      </c>
      <c r="M1447" s="14" t="s">
        <v>12072</v>
      </c>
      <c r="N1447" s="14" t="s">
        <v>3833</v>
      </c>
      <c r="O1447" s="14" t="s">
        <v>4951</v>
      </c>
      <c r="P1447" s="14" t="s">
        <v>12071</v>
      </c>
      <c r="Q1447" s="44" t="s">
        <v>8224</v>
      </c>
      <c r="R1447" s="44" t="s">
        <v>8203</v>
      </c>
      <c r="S1447" s="14">
        <v>4</v>
      </c>
      <c r="T1447" s="5">
        <v>106312.5</v>
      </c>
      <c r="U1447" s="5">
        <f t="shared" si="67"/>
        <v>425250</v>
      </c>
      <c r="V1447" s="47">
        <f t="shared" si="68"/>
        <v>476280.00000000006</v>
      </c>
      <c r="W1447" s="48"/>
      <c r="X1447" s="49">
        <v>2017</v>
      </c>
      <c r="Y1447" s="50" t="s">
        <v>4952</v>
      </c>
      <c r="Z1447" s="51">
        <f t="shared" si="66"/>
        <v>1181.25</v>
      </c>
      <c r="AA1447" s="16">
        <f t="shared" si="66"/>
        <v>1323.0000000000002</v>
      </c>
    </row>
    <row r="1448" spans="2:27" ht="20.25" x14ac:dyDescent="0.3">
      <c r="B1448" s="43" t="s">
        <v>1499</v>
      </c>
      <c r="C1448" s="14" t="s">
        <v>4521</v>
      </c>
      <c r="D1448" s="14" t="s">
        <v>5036</v>
      </c>
      <c r="E1448" s="14" t="s">
        <v>5035</v>
      </c>
      <c r="F1448" s="14" t="s">
        <v>7925</v>
      </c>
      <c r="G1448" s="14" t="s">
        <v>12240</v>
      </c>
      <c r="H1448" s="44" t="s">
        <v>3466</v>
      </c>
      <c r="I1448" s="45">
        <v>0</v>
      </c>
      <c r="J1448" s="14">
        <v>150000000</v>
      </c>
      <c r="K1448" s="14" t="s">
        <v>3458</v>
      </c>
      <c r="L1448" s="46" t="s">
        <v>3483</v>
      </c>
      <c r="M1448" s="14" t="s">
        <v>12072</v>
      </c>
      <c r="N1448" s="14" t="s">
        <v>3833</v>
      </c>
      <c r="O1448" s="14" t="s">
        <v>4951</v>
      </c>
      <c r="P1448" s="14" t="s">
        <v>12071</v>
      </c>
      <c r="Q1448" s="44" t="s">
        <v>8224</v>
      </c>
      <c r="R1448" s="44" t="s">
        <v>8203</v>
      </c>
      <c r="S1448" s="14">
        <v>4</v>
      </c>
      <c r="T1448" s="5">
        <v>106312.5</v>
      </c>
      <c r="U1448" s="5">
        <f t="shared" si="67"/>
        <v>425250</v>
      </c>
      <c r="V1448" s="47">
        <f t="shared" si="68"/>
        <v>476280.00000000006</v>
      </c>
      <c r="W1448" s="48"/>
      <c r="X1448" s="49">
        <v>2017</v>
      </c>
      <c r="Y1448" s="50" t="s">
        <v>4952</v>
      </c>
      <c r="Z1448" s="51">
        <f t="shared" si="66"/>
        <v>1181.25</v>
      </c>
      <c r="AA1448" s="16">
        <f t="shared" si="66"/>
        <v>1323.0000000000002</v>
      </c>
    </row>
    <row r="1449" spans="2:27" ht="20.25" x14ac:dyDescent="0.3">
      <c r="B1449" s="43" t="s">
        <v>1500</v>
      </c>
      <c r="C1449" s="14" t="s">
        <v>4521</v>
      </c>
      <c r="D1449" s="14" t="s">
        <v>5036</v>
      </c>
      <c r="E1449" s="14" t="s">
        <v>5035</v>
      </c>
      <c r="F1449" s="14" t="s">
        <v>7925</v>
      </c>
      <c r="G1449" s="14" t="s">
        <v>12241</v>
      </c>
      <c r="H1449" s="44" t="s">
        <v>3466</v>
      </c>
      <c r="I1449" s="45">
        <v>0</v>
      </c>
      <c r="J1449" s="14">
        <v>150000000</v>
      </c>
      <c r="K1449" s="14" t="s">
        <v>3458</v>
      </c>
      <c r="L1449" s="46" t="s">
        <v>3483</v>
      </c>
      <c r="M1449" s="14" t="s">
        <v>12072</v>
      </c>
      <c r="N1449" s="14" t="s">
        <v>3833</v>
      </c>
      <c r="O1449" s="14" t="s">
        <v>4951</v>
      </c>
      <c r="P1449" s="14" t="s">
        <v>12071</v>
      </c>
      <c r="Q1449" s="44" t="s">
        <v>8238</v>
      </c>
      <c r="R1449" s="44" t="s">
        <v>8215</v>
      </c>
      <c r="S1449" s="14">
        <v>6</v>
      </c>
      <c r="T1449" s="5">
        <v>99800</v>
      </c>
      <c r="U1449" s="5">
        <f t="shared" si="67"/>
        <v>598800</v>
      </c>
      <c r="V1449" s="47">
        <f t="shared" si="68"/>
        <v>670656.00000000012</v>
      </c>
      <c r="W1449" s="48"/>
      <c r="X1449" s="49">
        <v>2017</v>
      </c>
      <c r="Y1449" s="50" t="s">
        <v>4952</v>
      </c>
      <c r="Z1449" s="51">
        <f t="shared" si="66"/>
        <v>1663.3333333333333</v>
      </c>
      <c r="AA1449" s="16">
        <f t="shared" si="66"/>
        <v>1862.9333333333336</v>
      </c>
    </row>
    <row r="1450" spans="2:27" ht="20.25" x14ac:dyDescent="0.3">
      <c r="B1450" s="43" t="s">
        <v>1501</v>
      </c>
      <c r="C1450" s="14" t="s">
        <v>4521</v>
      </c>
      <c r="D1450" s="14" t="s">
        <v>5036</v>
      </c>
      <c r="E1450" s="14" t="s">
        <v>5035</v>
      </c>
      <c r="F1450" s="14" t="s">
        <v>7925</v>
      </c>
      <c r="G1450" s="14" t="s">
        <v>12242</v>
      </c>
      <c r="H1450" s="44" t="s">
        <v>3466</v>
      </c>
      <c r="I1450" s="45">
        <v>0</v>
      </c>
      <c r="J1450" s="14">
        <v>150000000</v>
      </c>
      <c r="K1450" s="14" t="s">
        <v>3458</v>
      </c>
      <c r="L1450" s="46" t="s">
        <v>3483</v>
      </c>
      <c r="M1450" s="14" t="s">
        <v>12072</v>
      </c>
      <c r="N1450" s="14" t="s">
        <v>3833</v>
      </c>
      <c r="O1450" s="14" t="s">
        <v>4951</v>
      </c>
      <c r="P1450" s="14" t="s">
        <v>12071</v>
      </c>
      <c r="Q1450" s="44" t="s">
        <v>8224</v>
      </c>
      <c r="R1450" s="44" t="s">
        <v>8203</v>
      </c>
      <c r="S1450" s="14">
        <v>1</v>
      </c>
      <c r="T1450" s="5">
        <v>78750</v>
      </c>
      <c r="U1450" s="5">
        <f t="shared" si="67"/>
        <v>78750</v>
      </c>
      <c r="V1450" s="47">
        <f t="shared" si="68"/>
        <v>88200.000000000015</v>
      </c>
      <c r="W1450" s="48"/>
      <c r="X1450" s="49">
        <v>2017</v>
      </c>
      <c r="Y1450" s="50" t="s">
        <v>4952</v>
      </c>
      <c r="Z1450" s="51">
        <f t="shared" si="66"/>
        <v>218.75</v>
      </c>
      <c r="AA1450" s="16">
        <f t="shared" si="66"/>
        <v>245.00000000000003</v>
      </c>
    </row>
    <row r="1451" spans="2:27" ht="20.25" x14ac:dyDescent="0.3">
      <c r="B1451" s="43" t="s">
        <v>1502</v>
      </c>
      <c r="C1451" s="14" t="s">
        <v>4521</v>
      </c>
      <c r="D1451" s="14" t="s">
        <v>5031</v>
      </c>
      <c r="E1451" s="14" t="s">
        <v>7922</v>
      </c>
      <c r="F1451" s="14" t="s">
        <v>7923</v>
      </c>
      <c r="G1451" s="14" t="s">
        <v>6944</v>
      </c>
      <c r="H1451" s="44" t="s">
        <v>3466</v>
      </c>
      <c r="I1451" s="45">
        <v>0</v>
      </c>
      <c r="J1451" s="14">
        <v>150000000</v>
      </c>
      <c r="K1451" s="14" t="s">
        <v>3458</v>
      </c>
      <c r="L1451" s="46" t="s">
        <v>3483</v>
      </c>
      <c r="M1451" s="14" t="s">
        <v>12072</v>
      </c>
      <c r="N1451" s="14" t="s">
        <v>3833</v>
      </c>
      <c r="O1451" s="14" t="s">
        <v>4951</v>
      </c>
      <c r="P1451" s="14" t="s">
        <v>12071</v>
      </c>
      <c r="Q1451" s="44" t="s">
        <v>8224</v>
      </c>
      <c r="R1451" s="44" t="s">
        <v>8203</v>
      </c>
      <c r="S1451" s="14">
        <v>78</v>
      </c>
      <c r="T1451" s="5">
        <v>1493</v>
      </c>
      <c r="U1451" s="5">
        <f t="shared" si="67"/>
        <v>116454</v>
      </c>
      <c r="V1451" s="47">
        <f t="shared" si="68"/>
        <v>130428.48000000001</v>
      </c>
      <c r="W1451" s="48"/>
      <c r="X1451" s="49">
        <v>2017</v>
      </c>
      <c r="Y1451" s="50" t="s">
        <v>4952</v>
      </c>
      <c r="Z1451" s="51">
        <f t="shared" si="66"/>
        <v>323.48333333333335</v>
      </c>
      <c r="AA1451" s="16">
        <f t="shared" si="66"/>
        <v>362.30133333333339</v>
      </c>
    </row>
    <row r="1452" spans="2:27" ht="20.25" x14ac:dyDescent="0.3">
      <c r="B1452" s="43" t="s">
        <v>1503</v>
      </c>
      <c r="C1452" s="14" t="s">
        <v>4521</v>
      </c>
      <c r="D1452" s="14" t="s">
        <v>5032</v>
      </c>
      <c r="E1452" s="14" t="s">
        <v>5033</v>
      </c>
      <c r="F1452" s="14" t="s">
        <v>7924</v>
      </c>
      <c r="G1452" s="14" t="s">
        <v>6945</v>
      </c>
      <c r="H1452" s="44" t="s">
        <v>3466</v>
      </c>
      <c r="I1452" s="45">
        <v>0</v>
      </c>
      <c r="J1452" s="14">
        <v>150000000</v>
      </c>
      <c r="K1452" s="14" t="s">
        <v>3458</v>
      </c>
      <c r="L1452" s="46" t="s">
        <v>3483</v>
      </c>
      <c r="M1452" s="14" t="s">
        <v>12072</v>
      </c>
      <c r="N1452" s="14" t="s">
        <v>3833</v>
      </c>
      <c r="O1452" s="14" t="s">
        <v>4951</v>
      </c>
      <c r="P1452" s="14" t="s">
        <v>12071</v>
      </c>
      <c r="Q1452" s="44" t="s">
        <v>8224</v>
      </c>
      <c r="R1452" s="44" t="s">
        <v>8203</v>
      </c>
      <c r="S1452" s="14">
        <v>150</v>
      </c>
      <c r="T1452" s="5">
        <v>6993</v>
      </c>
      <c r="U1452" s="5">
        <f t="shared" si="67"/>
        <v>1048950</v>
      </c>
      <c r="V1452" s="47">
        <f t="shared" si="68"/>
        <v>1174824</v>
      </c>
      <c r="W1452" s="48"/>
      <c r="X1452" s="49">
        <v>2017</v>
      </c>
      <c r="Y1452" s="50" t="s">
        <v>4952</v>
      </c>
      <c r="Z1452" s="51">
        <f t="shared" si="66"/>
        <v>2913.75</v>
      </c>
      <c r="AA1452" s="16">
        <f t="shared" si="66"/>
        <v>3263.4</v>
      </c>
    </row>
    <row r="1453" spans="2:27" ht="20.25" x14ac:dyDescent="0.3">
      <c r="B1453" s="43" t="s">
        <v>1504</v>
      </c>
      <c r="C1453" s="14" t="s">
        <v>4521</v>
      </c>
      <c r="D1453" s="14" t="s">
        <v>5032</v>
      </c>
      <c r="E1453" s="14" t="s">
        <v>5033</v>
      </c>
      <c r="F1453" s="14" t="s">
        <v>7924</v>
      </c>
      <c r="G1453" s="14" t="s">
        <v>6946</v>
      </c>
      <c r="H1453" s="44" t="s">
        <v>3466</v>
      </c>
      <c r="I1453" s="45">
        <v>0</v>
      </c>
      <c r="J1453" s="14">
        <v>150000000</v>
      </c>
      <c r="K1453" s="14" t="s">
        <v>3458</v>
      </c>
      <c r="L1453" s="46" t="s">
        <v>3483</v>
      </c>
      <c r="M1453" s="14" t="s">
        <v>12072</v>
      </c>
      <c r="N1453" s="14" t="s">
        <v>3833</v>
      </c>
      <c r="O1453" s="14" t="s">
        <v>4951</v>
      </c>
      <c r="P1453" s="14" t="s">
        <v>12071</v>
      </c>
      <c r="Q1453" s="44" t="s">
        <v>8224</v>
      </c>
      <c r="R1453" s="44" t="s">
        <v>8203</v>
      </c>
      <c r="S1453" s="14">
        <v>100</v>
      </c>
      <c r="T1453" s="5">
        <v>43006</v>
      </c>
      <c r="U1453" s="5">
        <f t="shared" si="67"/>
        <v>4300600</v>
      </c>
      <c r="V1453" s="47">
        <f t="shared" si="68"/>
        <v>4816672</v>
      </c>
      <c r="W1453" s="48"/>
      <c r="X1453" s="49">
        <v>2017</v>
      </c>
      <c r="Y1453" s="50" t="s">
        <v>4952</v>
      </c>
      <c r="Z1453" s="51">
        <f t="shared" si="66"/>
        <v>11946.111111111111</v>
      </c>
      <c r="AA1453" s="16">
        <f t="shared" si="66"/>
        <v>13379.644444444444</v>
      </c>
    </row>
    <row r="1454" spans="2:27" ht="20.25" x14ac:dyDescent="0.3">
      <c r="B1454" s="43" t="s">
        <v>1505</v>
      </c>
      <c r="C1454" s="14" t="s">
        <v>4521</v>
      </c>
      <c r="D1454" s="14" t="s">
        <v>5032</v>
      </c>
      <c r="E1454" s="14" t="s">
        <v>5033</v>
      </c>
      <c r="F1454" s="14" t="s">
        <v>7924</v>
      </c>
      <c r="G1454" s="14" t="s">
        <v>6947</v>
      </c>
      <c r="H1454" s="44" t="s">
        <v>3466</v>
      </c>
      <c r="I1454" s="45">
        <v>0</v>
      </c>
      <c r="J1454" s="14">
        <v>150000000</v>
      </c>
      <c r="K1454" s="14" t="s">
        <v>3458</v>
      </c>
      <c r="L1454" s="46" t="s">
        <v>3483</v>
      </c>
      <c r="M1454" s="14" t="s">
        <v>12072</v>
      </c>
      <c r="N1454" s="14" t="s">
        <v>3833</v>
      </c>
      <c r="O1454" s="14" t="s">
        <v>4951</v>
      </c>
      <c r="P1454" s="14" t="s">
        <v>12071</v>
      </c>
      <c r="Q1454" s="44" t="s">
        <v>8224</v>
      </c>
      <c r="R1454" s="44" t="s">
        <v>8203</v>
      </c>
      <c r="S1454" s="14">
        <v>93</v>
      </c>
      <c r="T1454" s="5">
        <v>185</v>
      </c>
      <c r="U1454" s="5">
        <f t="shared" si="67"/>
        <v>17205</v>
      </c>
      <c r="V1454" s="47">
        <f t="shared" si="68"/>
        <v>19269.600000000002</v>
      </c>
      <c r="W1454" s="48"/>
      <c r="X1454" s="49">
        <v>2017</v>
      </c>
      <c r="Y1454" s="50" t="s">
        <v>4952</v>
      </c>
      <c r="Z1454" s="51">
        <f t="shared" ref="Z1454:AA1506" si="69">U1454/360</f>
        <v>47.791666666666664</v>
      </c>
      <c r="AA1454" s="16">
        <f t="shared" si="69"/>
        <v>53.526666666666671</v>
      </c>
    </row>
    <row r="1455" spans="2:27" ht="20.25" x14ac:dyDescent="0.3">
      <c r="B1455" s="43" t="s">
        <v>1506</v>
      </c>
      <c r="C1455" s="14" t="s">
        <v>4521</v>
      </c>
      <c r="D1455" s="14" t="s">
        <v>5036</v>
      </c>
      <c r="E1455" s="14" t="s">
        <v>5035</v>
      </c>
      <c r="F1455" s="14" t="s">
        <v>7925</v>
      </c>
      <c r="G1455" s="14" t="s">
        <v>6948</v>
      </c>
      <c r="H1455" s="44" t="s">
        <v>3457</v>
      </c>
      <c r="I1455" s="45">
        <v>0</v>
      </c>
      <c r="J1455" s="14">
        <v>150000000</v>
      </c>
      <c r="K1455" s="14" t="s">
        <v>3458</v>
      </c>
      <c r="L1455" s="46" t="s">
        <v>3483</v>
      </c>
      <c r="M1455" s="14" t="s">
        <v>12072</v>
      </c>
      <c r="N1455" s="14" t="s">
        <v>3833</v>
      </c>
      <c r="O1455" s="14" t="s">
        <v>4951</v>
      </c>
      <c r="P1455" s="14" t="s">
        <v>12071</v>
      </c>
      <c r="Q1455" s="44" t="s">
        <v>8224</v>
      </c>
      <c r="R1455" s="44" t="s">
        <v>8203</v>
      </c>
      <c r="S1455" s="14">
        <v>375</v>
      </c>
      <c r="T1455" s="5">
        <v>59993</v>
      </c>
      <c r="U1455" s="5">
        <f t="shared" ref="U1455:U1507" si="70">S1455*T1455</f>
        <v>22497375</v>
      </c>
      <c r="V1455" s="47">
        <f t="shared" ref="V1455:V1507" si="71">U1455*1.12</f>
        <v>25197060.000000004</v>
      </c>
      <c r="W1455" s="48"/>
      <c r="X1455" s="49">
        <v>2017</v>
      </c>
      <c r="Y1455" s="50" t="s">
        <v>4952</v>
      </c>
      <c r="Z1455" s="51">
        <f t="shared" si="69"/>
        <v>62492.708333333336</v>
      </c>
      <c r="AA1455" s="16">
        <f t="shared" si="69"/>
        <v>69991.833333333343</v>
      </c>
    </row>
    <row r="1456" spans="2:27" ht="20.25" x14ac:dyDescent="0.3">
      <c r="B1456" s="43" t="s">
        <v>1507</v>
      </c>
      <c r="C1456" s="14" t="s">
        <v>4521</v>
      </c>
      <c r="D1456" s="14" t="s">
        <v>5037</v>
      </c>
      <c r="E1456" s="14" t="s">
        <v>7926</v>
      </c>
      <c r="F1456" s="14" t="s">
        <v>7927</v>
      </c>
      <c r="G1456" s="14" t="s">
        <v>6949</v>
      </c>
      <c r="H1456" s="44" t="s">
        <v>3466</v>
      </c>
      <c r="I1456" s="45">
        <v>0</v>
      </c>
      <c r="J1456" s="14">
        <v>150000000</v>
      </c>
      <c r="K1456" s="14" t="s">
        <v>3458</v>
      </c>
      <c r="L1456" s="46" t="s">
        <v>3483</v>
      </c>
      <c r="M1456" s="14" t="s">
        <v>12072</v>
      </c>
      <c r="N1456" s="14" t="s">
        <v>3833</v>
      </c>
      <c r="O1456" s="14" t="s">
        <v>4951</v>
      </c>
      <c r="P1456" s="14" t="s">
        <v>12071</v>
      </c>
      <c r="Q1456" s="44" t="s">
        <v>8224</v>
      </c>
      <c r="R1456" s="44" t="s">
        <v>8203</v>
      </c>
      <c r="S1456" s="14">
        <v>15</v>
      </c>
      <c r="T1456" s="5">
        <v>14993</v>
      </c>
      <c r="U1456" s="5">
        <f t="shared" si="70"/>
        <v>224895</v>
      </c>
      <c r="V1456" s="47">
        <f t="shared" si="71"/>
        <v>251882.40000000002</v>
      </c>
      <c r="W1456" s="48"/>
      <c r="X1456" s="49">
        <v>2017</v>
      </c>
      <c r="Y1456" s="50" t="s">
        <v>4952</v>
      </c>
      <c r="Z1456" s="51">
        <f t="shared" si="69"/>
        <v>624.70833333333337</v>
      </c>
      <c r="AA1456" s="16">
        <f t="shared" si="69"/>
        <v>699.6733333333334</v>
      </c>
    </row>
    <row r="1457" spans="2:27" ht="20.25" x14ac:dyDescent="0.3">
      <c r="B1457" s="43" t="s">
        <v>1508</v>
      </c>
      <c r="C1457" s="14" t="s">
        <v>4521</v>
      </c>
      <c r="D1457" s="14" t="s">
        <v>5037</v>
      </c>
      <c r="E1457" s="14" t="s">
        <v>7926</v>
      </c>
      <c r="F1457" s="14" t="s">
        <v>7927</v>
      </c>
      <c r="G1457" s="14" t="s">
        <v>6950</v>
      </c>
      <c r="H1457" s="44" t="s">
        <v>3466</v>
      </c>
      <c r="I1457" s="45">
        <v>0</v>
      </c>
      <c r="J1457" s="14">
        <v>150000000</v>
      </c>
      <c r="K1457" s="14" t="s">
        <v>3458</v>
      </c>
      <c r="L1457" s="46" t="s">
        <v>3483</v>
      </c>
      <c r="M1457" s="14" t="s">
        <v>12072</v>
      </c>
      <c r="N1457" s="14" t="s">
        <v>3833</v>
      </c>
      <c r="O1457" s="14" t="s">
        <v>4951</v>
      </c>
      <c r="P1457" s="14" t="s">
        <v>12071</v>
      </c>
      <c r="Q1457" s="44" t="s">
        <v>8224</v>
      </c>
      <c r="R1457" s="44" t="s">
        <v>8203</v>
      </c>
      <c r="S1457" s="14">
        <v>4</v>
      </c>
      <c r="T1457" s="5">
        <v>14993</v>
      </c>
      <c r="U1457" s="5">
        <f t="shared" si="70"/>
        <v>59972</v>
      </c>
      <c r="V1457" s="47">
        <f t="shared" si="71"/>
        <v>67168.639999999999</v>
      </c>
      <c r="W1457" s="48"/>
      <c r="X1457" s="49">
        <v>2017</v>
      </c>
      <c r="Y1457" s="50" t="s">
        <v>4952</v>
      </c>
      <c r="Z1457" s="51">
        <f t="shared" si="69"/>
        <v>166.5888888888889</v>
      </c>
      <c r="AA1457" s="16">
        <f t="shared" si="69"/>
        <v>186.57955555555554</v>
      </c>
    </row>
    <row r="1458" spans="2:27" ht="20.25" x14ac:dyDescent="0.3">
      <c r="B1458" s="43" t="s">
        <v>1509</v>
      </c>
      <c r="C1458" s="14" t="s">
        <v>4521</v>
      </c>
      <c r="D1458" s="14" t="s">
        <v>7354</v>
      </c>
      <c r="E1458" s="14" t="s">
        <v>5038</v>
      </c>
      <c r="F1458" s="14" t="s">
        <v>7928</v>
      </c>
      <c r="G1458" s="14" t="s">
        <v>6951</v>
      </c>
      <c r="H1458" s="44" t="s">
        <v>3466</v>
      </c>
      <c r="I1458" s="45">
        <v>0</v>
      </c>
      <c r="J1458" s="14">
        <v>150000000</v>
      </c>
      <c r="K1458" s="14" t="s">
        <v>3458</v>
      </c>
      <c r="L1458" s="46" t="s">
        <v>3483</v>
      </c>
      <c r="M1458" s="14" t="s">
        <v>12072</v>
      </c>
      <c r="N1458" s="14" t="s">
        <v>3833</v>
      </c>
      <c r="O1458" s="14" t="s">
        <v>4951</v>
      </c>
      <c r="P1458" s="14" t="s">
        <v>12071</v>
      </c>
      <c r="Q1458" s="44" t="s">
        <v>8225</v>
      </c>
      <c r="R1458" s="44" t="s">
        <v>8204</v>
      </c>
      <c r="S1458" s="14">
        <v>250</v>
      </c>
      <c r="T1458" s="5">
        <v>960</v>
      </c>
      <c r="U1458" s="5">
        <f t="shared" si="70"/>
        <v>240000</v>
      </c>
      <c r="V1458" s="47">
        <f t="shared" si="71"/>
        <v>268800</v>
      </c>
      <c r="W1458" s="48"/>
      <c r="X1458" s="49">
        <v>2017</v>
      </c>
      <c r="Y1458" s="50" t="s">
        <v>4952</v>
      </c>
      <c r="Z1458" s="51">
        <f t="shared" si="69"/>
        <v>666.66666666666663</v>
      </c>
      <c r="AA1458" s="16">
        <f t="shared" si="69"/>
        <v>746.66666666666663</v>
      </c>
    </row>
    <row r="1459" spans="2:27" ht="20.25" x14ac:dyDescent="0.3">
      <c r="B1459" s="43" t="s">
        <v>1510</v>
      </c>
      <c r="C1459" s="14" t="s">
        <v>4521</v>
      </c>
      <c r="D1459" s="14" t="s">
        <v>4998</v>
      </c>
      <c r="E1459" s="14" t="s">
        <v>4094</v>
      </c>
      <c r="F1459" s="14" t="s">
        <v>7900</v>
      </c>
      <c r="G1459" s="14" t="s">
        <v>6952</v>
      </c>
      <c r="H1459" s="44" t="s">
        <v>3466</v>
      </c>
      <c r="I1459" s="45">
        <v>0</v>
      </c>
      <c r="J1459" s="14">
        <v>150000000</v>
      </c>
      <c r="K1459" s="14" t="s">
        <v>3458</v>
      </c>
      <c r="L1459" s="46" t="s">
        <v>3483</v>
      </c>
      <c r="M1459" s="14" t="s">
        <v>12072</v>
      </c>
      <c r="N1459" s="14" t="s">
        <v>3833</v>
      </c>
      <c r="O1459" s="14" t="s">
        <v>4951</v>
      </c>
      <c r="P1459" s="14" t="s">
        <v>12071</v>
      </c>
      <c r="Q1459" s="44" t="s">
        <v>8224</v>
      </c>
      <c r="R1459" s="44" t="s">
        <v>8203</v>
      </c>
      <c r="S1459" s="14">
        <v>900</v>
      </c>
      <c r="T1459" s="5">
        <v>600</v>
      </c>
      <c r="U1459" s="5">
        <f t="shared" si="70"/>
        <v>540000</v>
      </c>
      <c r="V1459" s="47">
        <f t="shared" si="71"/>
        <v>604800</v>
      </c>
      <c r="W1459" s="48"/>
      <c r="X1459" s="49">
        <v>2017</v>
      </c>
      <c r="Y1459" s="50" t="s">
        <v>4952</v>
      </c>
      <c r="Z1459" s="51">
        <f t="shared" si="69"/>
        <v>1500</v>
      </c>
      <c r="AA1459" s="16">
        <f t="shared" si="69"/>
        <v>1680</v>
      </c>
    </row>
    <row r="1460" spans="2:27" ht="20.25" x14ac:dyDescent="0.3">
      <c r="B1460" s="43" t="s">
        <v>1511</v>
      </c>
      <c r="C1460" s="14" t="s">
        <v>4521</v>
      </c>
      <c r="D1460" s="14" t="s">
        <v>5040</v>
      </c>
      <c r="E1460" s="14" t="s">
        <v>7929</v>
      </c>
      <c r="F1460" s="14" t="s">
        <v>7930</v>
      </c>
      <c r="G1460" s="14" t="s">
        <v>6953</v>
      </c>
      <c r="H1460" s="44" t="s">
        <v>3466</v>
      </c>
      <c r="I1460" s="45">
        <v>0</v>
      </c>
      <c r="J1460" s="14">
        <v>150000000</v>
      </c>
      <c r="K1460" s="14" t="s">
        <v>3458</v>
      </c>
      <c r="L1460" s="46" t="s">
        <v>3483</v>
      </c>
      <c r="M1460" s="14" t="s">
        <v>12072</v>
      </c>
      <c r="N1460" s="14" t="s">
        <v>3833</v>
      </c>
      <c r="O1460" s="14" t="s">
        <v>4951</v>
      </c>
      <c r="P1460" s="14" t="s">
        <v>12071</v>
      </c>
      <c r="Q1460" s="44" t="s">
        <v>8238</v>
      </c>
      <c r="R1460" s="44" t="s">
        <v>8215</v>
      </c>
      <c r="S1460" s="14">
        <v>500</v>
      </c>
      <c r="T1460" s="5">
        <v>1950</v>
      </c>
      <c r="U1460" s="5">
        <f t="shared" si="70"/>
        <v>975000</v>
      </c>
      <c r="V1460" s="47">
        <f t="shared" si="71"/>
        <v>1092000</v>
      </c>
      <c r="W1460" s="48"/>
      <c r="X1460" s="49">
        <v>2017</v>
      </c>
      <c r="Y1460" s="50" t="s">
        <v>4952</v>
      </c>
      <c r="Z1460" s="51">
        <f t="shared" si="69"/>
        <v>2708.3333333333335</v>
      </c>
      <c r="AA1460" s="16">
        <f t="shared" si="69"/>
        <v>3033.3333333333335</v>
      </c>
    </row>
    <row r="1461" spans="2:27" ht="20.25" x14ac:dyDescent="0.3">
      <c r="B1461" s="43" t="s">
        <v>1512</v>
      </c>
      <c r="C1461" s="14" t="s">
        <v>4521</v>
      </c>
      <c r="D1461" s="14" t="s">
        <v>5041</v>
      </c>
      <c r="E1461" s="14" t="s">
        <v>5042</v>
      </c>
      <c r="F1461" s="14" t="s">
        <v>7931</v>
      </c>
      <c r="G1461" s="14" t="s">
        <v>6954</v>
      </c>
      <c r="H1461" s="44" t="s">
        <v>3466</v>
      </c>
      <c r="I1461" s="45">
        <v>0</v>
      </c>
      <c r="J1461" s="14">
        <v>150000000</v>
      </c>
      <c r="K1461" s="14" t="s">
        <v>3458</v>
      </c>
      <c r="L1461" s="46" t="s">
        <v>3483</v>
      </c>
      <c r="M1461" s="14" t="s">
        <v>12072</v>
      </c>
      <c r="N1461" s="14" t="s">
        <v>3833</v>
      </c>
      <c r="O1461" s="14" t="s">
        <v>4951</v>
      </c>
      <c r="P1461" s="14" t="s">
        <v>12071</v>
      </c>
      <c r="Q1461" s="44" t="s">
        <v>8234</v>
      </c>
      <c r="R1461" s="44" t="s">
        <v>8211</v>
      </c>
      <c r="S1461" s="14">
        <v>21</v>
      </c>
      <c r="T1461" s="5">
        <v>5793</v>
      </c>
      <c r="U1461" s="5">
        <f t="shared" si="70"/>
        <v>121653</v>
      </c>
      <c r="V1461" s="47">
        <f t="shared" si="71"/>
        <v>136251.36000000002</v>
      </c>
      <c r="W1461" s="48"/>
      <c r="X1461" s="49">
        <v>2017</v>
      </c>
      <c r="Y1461" s="50" t="s">
        <v>4952</v>
      </c>
      <c r="Z1461" s="51">
        <f t="shared" si="69"/>
        <v>337.92500000000001</v>
      </c>
      <c r="AA1461" s="16">
        <f t="shared" si="69"/>
        <v>378.47600000000006</v>
      </c>
    </row>
    <row r="1462" spans="2:27" ht="20.25" x14ac:dyDescent="0.3">
      <c r="B1462" s="43" t="s">
        <v>1513</v>
      </c>
      <c r="C1462" s="14" t="s">
        <v>4521</v>
      </c>
      <c r="D1462" s="14" t="s">
        <v>5043</v>
      </c>
      <c r="E1462" s="14" t="s">
        <v>5044</v>
      </c>
      <c r="F1462" s="14" t="s">
        <v>7932</v>
      </c>
      <c r="G1462" s="14" t="s">
        <v>6955</v>
      </c>
      <c r="H1462" s="44" t="s">
        <v>3466</v>
      </c>
      <c r="I1462" s="45">
        <v>0</v>
      </c>
      <c r="J1462" s="14">
        <v>150000000</v>
      </c>
      <c r="K1462" s="14" t="s">
        <v>3458</v>
      </c>
      <c r="L1462" s="46" t="s">
        <v>3483</v>
      </c>
      <c r="M1462" s="14" t="s">
        <v>12072</v>
      </c>
      <c r="N1462" s="14" t="s">
        <v>3833</v>
      </c>
      <c r="O1462" s="14" t="s">
        <v>4951</v>
      </c>
      <c r="P1462" s="14" t="s">
        <v>12071</v>
      </c>
      <c r="Q1462" s="44" t="s">
        <v>8224</v>
      </c>
      <c r="R1462" s="44" t="s">
        <v>8203</v>
      </c>
      <c r="S1462" s="14">
        <v>10</v>
      </c>
      <c r="T1462" s="5">
        <v>39993</v>
      </c>
      <c r="U1462" s="5">
        <f t="shared" si="70"/>
        <v>399930</v>
      </c>
      <c r="V1462" s="47">
        <f t="shared" si="71"/>
        <v>447921.60000000003</v>
      </c>
      <c r="W1462" s="48"/>
      <c r="X1462" s="49">
        <v>2017</v>
      </c>
      <c r="Y1462" s="50" t="s">
        <v>4952</v>
      </c>
      <c r="Z1462" s="51">
        <f t="shared" si="69"/>
        <v>1110.9166666666667</v>
      </c>
      <c r="AA1462" s="16">
        <f t="shared" si="69"/>
        <v>1244.2266666666667</v>
      </c>
    </row>
    <row r="1463" spans="2:27" ht="20.25" x14ac:dyDescent="0.3">
      <c r="B1463" s="43" t="s">
        <v>1514</v>
      </c>
      <c r="C1463" s="14" t="s">
        <v>4521</v>
      </c>
      <c r="D1463" s="14" t="s">
        <v>4788</v>
      </c>
      <c r="E1463" s="14" t="s">
        <v>4789</v>
      </c>
      <c r="F1463" s="14" t="s">
        <v>4790</v>
      </c>
      <c r="G1463" s="14" t="s">
        <v>6956</v>
      </c>
      <c r="H1463" s="44" t="s">
        <v>3466</v>
      </c>
      <c r="I1463" s="45">
        <v>0</v>
      </c>
      <c r="J1463" s="14">
        <v>150000000</v>
      </c>
      <c r="K1463" s="14" t="s">
        <v>3458</v>
      </c>
      <c r="L1463" s="46" t="s">
        <v>3483</v>
      </c>
      <c r="M1463" s="14" t="s">
        <v>12072</v>
      </c>
      <c r="N1463" s="14" t="s">
        <v>3833</v>
      </c>
      <c r="O1463" s="14" t="s">
        <v>4951</v>
      </c>
      <c r="P1463" s="14" t="s">
        <v>12071</v>
      </c>
      <c r="Q1463" s="44" t="s">
        <v>8224</v>
      </c>
      <c r="R1463" s="44" t="s">
        <v>8203</v>
      </c>
      <c r="S1463" s="14">
        <v>60</v>
      </c>
      <c r="T1463" s="5">
        <v>14793</v>
      </c>
      <c r="U1463" s="5">
        <f t="shared" si="70"/>
        <v>887580</v>
      </c>
      <c r="V1463" s="47">
        <f t="shared" si="71"/>
        <v>994089.60000000009</v>
      </c>
      <c r="W1463" s="48"/>
      <c r="X1463" s="49">
        <v>2017</v>
      </c>
      <c r="Y1463" s="50" t="s">
        <v>4952</v>
      </c>
      <c r="Z1463" s="51">
        <f t="shared" si="69"/>
        <v>2465.5</v>
      </c>
      <c r="AA1463" s="16">
        <f t="shared" si="69"/>
        <v>2761.36</v>
      </c>
    </row>
    <row r="1464" spans="2:27" ht="20.25" x14ac:dyDescent="0.3">
      <c r="B1464" s="43" t="s">
        <v>1515</v>
      </c>
      <c r="C1464" s="14" t="s">
        <v>4521</v>
      </c>
      <c r="D1464" s="14" t="s">
        <v>5046</v>
      </c>
      <c r="E1464" s="14" t="s">
        <v>4789</v>
      </c>
      <c r="F1464" s="14" t="s">
        <v>7934</v>
      </c>
      <c r="G1464" s="14" t="s">
        <v>6957</v>
      </c>
      <c r="H1464" s="44" t="s">
        <v>3466</v>
      </c>
      <c r="I1464" s="45">
        <v>0</v>
      </c>
      <c r="J1464" s="14">
        <v>150000000</v>
      </c>
      <c r="K1464" s="14" t="s">
        <v>3458</v>
      </c>
      <c r="L1464" s="46" t="s">
        <v>3483</v>
      </c>
      <c r="M1464" s="14" t="s">
        <v>12072</v>
      </c>
      <c r="N1464" s="14" t="s">
        <v>3833</v>
      </c>
      <c r="O1464" s="14" t="s">
        <v>4951</v>
      </c>
      <c r="P1464" s="14" t="s">
        <v>12071</v>
      </c>
      <c r="Q1464" s="44" t="s">
        <v>8224</v>
      </c>
      <c r="R1464" s="44" t="s">
        <v>8203</v>
      </c>
      <c r="S1464" s="14">
        <v>42</v>
      </c>
      <c r="T1464" s="5">
        <v>14793</v>
      </c>
      <c r="U1464" s="5">
        <f t="shared" si="70"/>
        <v>621306</v>
      </c>
      <c r="V1464" s="47">
        <f t="shared" si="71"/>
        <v>695862.72000000009</v>
      </c>
      <c r="W1464" s="48"/>
      <c r="X1464" s="49">
        <v>2017</v>
      </c>
      <c r="Y1464" s="50" t="s">
        <v>4952</v>
      </c>
      <c r="Z1464" s="51">
        <f t="shared" si="69"/>
        <v>1725.85</v>
      </c>
      <c r="AA1464" s="16">
        <f t="shared" si="69"/>
        <v>1932.9520000000002</v>
      </c>
    </row>
    <row r="1465" spans="2:27" ht="20.25" x14ac:dyDescent="0.3">
      <c r="B1465" s="43" t="s">
        <v>1516</v>
      </c>
      <c r="C1465" s="14" t="s">
        <v>4521</v>
      </c>
      <c r="D1465" s="14" t="s">
        <v>7935</v>
      </c>
      <c r="E1465" s="14" t="s">
        <v>4789</v>
      </c>
      <c r="F1465" s="14" t="s">
        <v>7936</v>
      </c>
      <c r="G1465" s="14" t="s">
        <v>6958</v>
      </c>
      <c r="H1465" s="44" t="s">
        <v>3466</v>
      </c>
      <c r="I1465" s="45">
        <v>0</v>
      </c>
      <c r="J1465" s="14">
        <v>150000000</v>
      </c>
      <c r="K1465" s="14" t="s">
        <v>3458</v>
      </c>
      <c r="L1465" s="46" t="s">
        <v>3483</v>
      </c>
      <c r="M1465" s="14" t="s">
        <v>12072</v>
      </c>
      <c r="N1465" s="14" t="s">
        <v>3833</v>
      </c>
      <c r="O1465" s="14" t="s">
        <v>4951</v>
      </c>
      <c r="P1465" s="14" t="s">
        <v>12071</v>
      </c>
      <c r="Q1465" s="44" t="s">
        <v>8224</v>
      </c>
      <c r="R1465" s="44" t="s">
        <v>8203</v>
      </c>
      <c r="S1465" s="14">
        <v>5</v>
      </c>
      <c r="T1465" s="5">
        <v>21500</v>
      </c>
      <c r="U1465" s="5">
        <f t="shared" si="70"/>
        <v>107500</v>
      </c>
      <c r="V1465" s="47">
        <f t="shared" si="71"/>
        <v>120400.00000000001</v>
      </c>
      <c r="W1465" s="48"/>
      <c r="X1465" s="49">
        <v>2017</v>
      </c>
      <c r="Y1465" s="50" t="s">
        <v>4952</v>
      </c>
      <c r="Z1465" s="51">
        <f t="shared" si="69"/>
        <v>298.61111111111109</v>
      </c>
      <c r="AA1465" s="16">
        <f t="shared" si="69"/>
        <v>334.44444444444446</v>
      </c>
    </row>
    <row r="1466" spans="2:27" ht="20.25" x14ac:dyDescent="0.3">
      <c r="B1466" s="43" t="s">
        <v>1517</v>
      </c>
      <c r="C1466" s="14" t="s">
        <v>4521</v>
      </c>
      <c r="D1466" s="14" t="s">
        <v>5047</v>
      </c>
      <c r="E1466" s="14" t="s">
        <v>4789</v>
      </c>
      <c r="F1466" s="14" t="s">
        <v>7937</v>
      </c>
      <c r="G1466" s="14" t="s">
        <v>6959</v>
      </c>
      <c r="H1466" s="44" t="s">
        <v>3466</v>
      </c>
      <c r="I1466" s="45">
        <v>0</v>
      </c>
      <c r="J1466" s="14">
        <v>150000000</v>
      </c>
      <c r="K1466" s="14" t="s">
        <v>3458</v>
      </c>
      <c r="L1466" s="46" t="s">
        <v>3483</v>
      </c>
      <c r="M1466" s="14" t="s">
        <v>12072</v>
      </c>
      <c r="N1466" s="14" t="s">
        <v>3833</v>
      </c>
      <c r="O1466" s="14" t="s">
        <v>4951</v>
      </c>
      <c r="P1466" s="14" t="s">
        <v>12071</v>
      </c>
      <c r="Q1466" s="44" t="s">
        <v>8224</v>
      </c>
      <c r="R1466" s="44" t="s">
        <v>8203</v>
      </c>
      <c r="S1466" s="14">
        <v>14</v>
      </c>
      <c r="T1466" s="5">
        <v>21421</v>
      </c>
      <c r="U1466" s="5">
        <f t="shared" si="70"/>
        <v>299894</v>
      </c>
      <c r="V1466" s="47">
        <f t="shared" si="71"/>
        <v>335881.28</v>
      </c>
      <c r="W1466" s="48"/>
      <c r="X1466" s="49">
        <v>2017</v>
      </c>
      <c r="Y1466" s="50" t="s">
        <v>4952</v>
      </c>
      <c r="Z1466" s="51">
        <f t="shared" si="69"/>
        <v>833.03888888888889</v>
      </c>
      <c r="AA1466" s="16">
        <f t="shared" si="69"/>
        <v>933.00355555555564</v>
      </c>
    </row>
    <row r="1467" spans="2:27" ht="20.25" x14ac:dyDescent="0.3">
      <c r="B1467" s="43" t="s">
        <v>1518</v>
      </c>
      <c r="C1467" s="14" t="s">
        <v>4521</v>
      </c>
      <c r="D1467" s="14" t="s">
        <v>5048</v>
      </c>
      <c r="E1467" s="14" t="s">
        <v>4789</v>
      </c>
      <c r="F1467" s="14" t="s">
        <v>7938</v>
      </c>
      <c r="G1467" s="14" t="s">
        <v>6960</v>
      </c>
      <c r="H1467" s="44" t="s">
        <v>3466</v>
      </c>
      <c r="I1467" s="45">
        <v>0</v>
      </c>
      <c r="J1467" s="14">
        <v>150000000</v>
      </c>
      <c r="K1467" s="14" t="s">
        <v>3458</v>
      </c>
      <c r="L1467" s="46" t="s">
        <v>3483</v>
      </c>
      <c r="M1467" s="14" t="s">
        <v>12072</v>
      </c>
      <c r="N1467" s="14" t="s">
        <v>3833</v>
      </c>
      <c r="O1467" s="14" t="s">
        <v>4951</v>
      </c>
      <c r="P1467" s="14" t="s">
        <v>12071</v>
      </c>
      <c r="Q1467" s="44" t="s">
        <v>8224</v>
      </c>
      <c r="R1467" s="44" t="s">
        <v>8203</v>
      </c>
      <c r="S1467" s="14">
        <v>3</v>
      </c>
      <c r="T1467" s="5">
        <v>82453</v>
      </c>
      <c r="U1467" s="5">
        <f t="shared" si="70"/>
        <v>247359</v>
      </c>
      <c r="V1467" s="47">
        <f t="shared" si="71"/>
        <v>277042.08</v>
      </c>
      <c r="W1467" s="48"/>
      <c r="X1467" s="49">
        <v>2017</v>
      </c>
      <c r="Y1467" s="50" t="s">
        <v>4952</v>
      </c>
      <c r="Z1467" s="51">
        <f t="shared" si="69"/>
        <v>687.10833333333335</v>
      </c>
      <c r="AA1467" s="16">
        <f t="shared" si="69"/>
        <v>769.56133333333332</v>
      </c>
    </row>
    <row r="1468" spans="2:27" ht="20.25" x14ac:dyDescent="0.3">
      <c r="B1468" s="43" t="s">
        <v>1519</v>
      </c>
      <c r="C1468" s="14" t="s">
        <v>4521</v>
      </c>
      <c r="D1468" s="14" t="s">
        <v>5049</v>
      </c>
      <c r="E1468" s="14" t="s">
        <v>4789</v>
      </c>
      <c r="F1468" s="14" t="s">
        <v>7939</v>
      </c>
      <c r="G1468" s="14" t="s">
        <v>6961</v>
      </c>
      <c r="H1468" s="44" t="s">
        <v>3466</v>
      </c>
      <c r="I1468" s="45">
        <v>0</v>
      </c>
      <c r="J1468" s="14">
        <v>150000000</v>
      </c>
      <c r="K1468" s="14" t="s">
        <v>3458</v>
      </c>
      <c r="L1468" s="46" t="s">
        <v>3483</v>
      </c>
      <c r="M1468" s="14" t="s">
        <v>12072</v>
      </c>
      <c r="N1468" s="14" t="s">
        <v>3833</v>
      </c>
      <c r="O1468" s="14" t="s">
        <v>4951</v>
      </c>
      <c r="P1468" s="14" t="s">
        <v>12071</v>
      </c>
      <c r="Q1468" s="44" t="s">
        <v>8224</v>
      </c>
      <c r="R1468" s="44" t="s">
        <v>8203</v>
      </c>
      <c r="S1468" s="14">
        <v>10</v>
      </c>
      <c r="T1468" s="5">
        <v>19300</v>
      </c>
      <c r="U1468" s="5">
        <f t="shared" si="70"/>
        <v>193000</v>
      </c>
      <c r="V1468" s="47">
        <f t="shared" si="71"/>
        <v>216160.00000000003</v>
      </c>
      <c r="W1468" s="48"/>
      <c r="X1468" s="49">
        <v>2017</v>
      </c>
      <c r="Y1468" s="50" t="s">
        <v>4952</v>
      </c>
      <c r="Z1468" s="51">
        <f t="shared" si="69"/>
        <v>536.11111111111109</v>
      </c>
      <c r="AA1468" s="16">
        <f t="shared" si="69"/>
        <v>600.44444444444457</v>
      </c>
    </row>
    <row r="1469" spans="2:27" ht="20.25" x14ac:dyDescent="0.3">
      <c r="B1469" s="43" t="s">
        <v>1520</v>
      </c>
      <c r="C1469" s="14" t="s">
        <v>4521</v>
      </c>
      <c r="D1469" s="14" t="s">
        <v>5050</v>
      </c>
      <c r="E1469" s="14" t="s">
        <v>4789</v>
      </c>
      <c r="F1469" s="14" t="s">
        <v>7940</v>
      </c>
      <c r="G1469" s="14" t="s">
        <v>6962</v>
      </c>
      <c r="H1469" s="44" t="s">
        <v>3466</v>
      </c>
      <c r="I1469" s="45">
        <v>0</v>
      </c>
      <c r="J1469" s="14">
        <v>150000000</v>
      </c>
      <c r="K1469" s="14" t="s">
        <v>3458</v>
      </c>
      <c r="L1469" s="46" t="s">
        <v>3483</v>
      </c>
      <c r="M1469" s="14" t="s">
        <v>12072</v>
      </c>
      <c r="N1469" s="14" t="s">
        <v>3833</v>
      </c>
      <c r="O1469" s="14" t="s">
        <v>4951</v>
      </c>
      <c r="P1469" s="14" t="s">
        <v>12071</v>
      </c>
      <c r="Q1469" s="44" t="s">
        <v>8224</v>
      </c>
      <c r="R1469" s="44" t="s">
        <v>8203</v>
      </c>
      <c r="S1469" s="14">
        <v>3</v>
      </c>
      <c r="T1469" s="5">
        <v>84400</v>
      </c>
      <c r="U1469" s="5">
        <f t="shared" si="70"/>
        <v>253200</v>
      </c>
      <c r="V1469" s="47">
        <f t="shared" si="71"/>
        <v>283584</v>
      </c>
      <c r="W1469" s="48"/>
      <c r="X1469" s="49">
        <v>2017</v>
      </c>
      <c r="Y1469" s="50" t="s">
        <v>4952</v>
      </c>
      <c r="Z1469" s="51">
        <f t="shared" si="69"/>
        <v>703.33333333333337</v>
      </c>
      <c r="AA1469" s="16">
        <f t="shared" si="69"/>
        <v>787.73333333333335</v>
      </c>
    </row>
    <row r="1470" spans="2:27" ht="20.25" x14ac:dyDescent="0.3">
      <c r="B1470" s="43" t="s">
        <v>1521</v>
      </c>
      <c r="C1470" s="14" t="s">
        <v>4521</v>
      </c>
      <c r="D1470" s="14" t="s">
        <v>5051</v>
      </c>
      <c r="E1470" s="14" t="s">
        <v>7941</v>
      </c>
      <c r="F1470" s="14" t="s">
        <v>7942</v>
      </c>
      <c r="G1470" s="14" t="s">
        <v>6963</v>
      </c>
      <c r="H1470" s="44" t="s">
        <v>3466</v>
      </c>
      <c r="I1470" s="45">
        <v>0</v>
      </c>
      <c r="J1470" s="14">
        <v>150000000</v>
      </c>
      <c r="K1470" s="14" t="s">
        <v>3458</v>
      </c>
      <c r="L1470" s="46" t="s">
        <v>3483</v>
      </c>
      <c r="M1470" s="14" t="s">
        <v>12072</v>
      </c>
      <c r="N1470" s="14" t="s">
        <v>3833</v>
      </c>
      <c r="O1470" s="14" t="s">
        <v>5052</v>
      </c>
      <c r="P1470" s="14" t="s">
        <v>12071</v>
      </c>
      <c r="Q1470" s="44" t="s">
        <v>8224</v>
      </c>
      <c r="R1470" s="44" t="s">
        <v>8203</v>
      </c>
      <c r="S1470" s="14">
        <v>8</v>
      </c>
      <c r="T1470" s="5">
        <v>555533</v>
      </c>
      <c r="U1470" s="5">
        <f t="shared" si="70"/>
        <v>4444264</v>
      </c>
      <c r="V1470" s="47">
        <f t="shared" si="71"/>
        <v>4977575.6800000006</v>
      </c>
      <c r="W1470" s="48"/>
      <c r="X1470" s="49">
        <v>2017</v>
      </c>
      <c r="Y1470" s="50" t="s">
        <v>4952</v>
      </c>
      <c r="Z1470" s="51">
        <f t="shared" si="69"/>
        <v>12345.177777777777</v>
      </c>
      <c r="AA1470" s="16">
        <f t="shared" si="69"/>
        <v>13826.599111111113</v>
      </c>
    </row>
    <row r="1471" spans="2:27" ht="20.25" x14ac:dyDescent="0.3">
      <c r="B1471" s="43" t="s">
        <v>1522</v>
      </c>
      <c r="C1471" s="14" t="s">
        <v>4521</v>
      </c>
      <c r="D1471" s="14" t="s">
        <v>5053</v>
      </c>
      <c r="E1471" s="14" t="s">
        <v>4124</v>
      </c>
      <c r="F1471" s="14" t="s">
        <v>5054</v>
      </c>
      <c r="G1471" s="14" t="s">
        <v>6964</v>
      </c>
      <c r="H1471" s="44" t="s">
        <v>3466</v>
      </c>
      <c r="I1471" s="45">
        <v>0</v>
      </c>
      <c r="J1471" s="14">
        <v>150000000</v>
      </c>
      <c r="K1471" s="14" t="s">
        <v>3458</v>
      </c>
      <c r="L1471" s="46" t="s">
        <v>3471</v>
      </c>
      <c r="M1471" s="14" t="s">
        <v>12072</v>
      </c>
      <c r="N1471" s="14" t="s">
        <v>3833</v>
      </c>
      <c r="O1471" s="14" t="s">
        <v>5055</v>
      </c>
      <c r="P1471" s="14" t="s">
        <v>12071</v>
      </c>
      <c r="Q1471" s="44" t="s">
        <v>8226</v>
      </c>
      <c r="R1471" s="44" t="s">
        <v>8205</v>
      </c>
      <c r="S1471" s="14">
        <v>3</v>
      </c>
      <c r="T1471" s="5">
        <v>23300</v>
      </c>
      <c r="U1471" s="15">
        <f t="shared" si="70"/>
        <v>69900</v>
      </c>
      <c r="V1471" s="47">
        <f t="shared" si="71"/>
        <v>78288.000000000015</v>
      </c>
      <c r="W1471" s="48"/>
      <c r="X1471" s="49">
        <v>2017</v>
      </c>
      <c r="Y1471" s="50" t="s">
        <v>5073</v>
      </c>
      <c r="Z1471" s="51">
        <f t="shared" si="69"/>
        <v>194.16666666666666</v>
      </c>
      <c r="AA1471" s="16">
        <f t="shared" si="69"/>
        <v>217.4666666666667</v>
      </c>
    </row>
    <row r="1472" spans="2:27" ht="20.25" x14ac:dyDescent="0.3">
      <c r="B1472" s="43" t="s">
        <v>1523</v>
      </c>
      <c r="C1472" s="14" t="s">
        <v>4521</v>
      </c>
      <c r="D1472" s="14" t="s">
        <v>4405</v>
      </c>
      <c r="E1472" s="14" t="s">
        <v>4406</v>
      </c>
      <c r="F1472" s="14" t="s">
        <v>4407</v>
      </c>
      <c r="G1472" s="14" t="s">
        <v>6965</v>
      </c>
      <c r="H1472" s="44" t="s">
        <v>3466</v>
      </c>
      <c r="I1472" s="45">
        <v>0</v>
      </c>
      <c r="J1472" s="14">
        <v>150000000</v>
      </c>
      <c r="K1472" s="14" t="s">
        <v>3458</v>
      </c>
      <c r="L1472" s="46" t="s">
        <v>3471</v>
      </c>
      <c r="M1472" s="14" t="s">
        <v>12072</v>
      </c>
      <c r="N1472" s="14" t="s">
        <v>3833</v>
      </c>
      <c r="O1472" s="14" t="s">
        <v>5055</v>
      </c>
      <c r="P1472" s="14" t="s">
        <v>12071</v>
      </c>
      <c r="Q1472" s="44" t="s">
        <v>8224</v>
      </c>
      <c r="R1472" s="44" t="s">
        <v>8203</v>
      </c>
      <c r="S1472" s="14">
        <v>2</v>
      </c>
      <c r="T1472" s="5">
        <v>26100</v>
      </c>
      <c r="U1472" s="15">
        <f t="shared" si="70"/>
        <v>52200</v>
      </c>
      <c r="V1472" s="47">
        <f t="shared" si="71"/>
        <v>58464.000000000007</v>
      </c>
      <c r="W1472" s="48"/>
      <c r="X1472" s="49">
        <v>2017</v>
      </c>
      <c r="Y1472" s="50" t="s">
        <v>5073</v>
      </c>
      <c r="Z1472" s="51">
        <f t="shared" si="69"/>
        <v>145</v>
      </c>
      <c r="AA1472" s="16">
        <f t="shared" si="69"/>
        <v>162.40000000000003</v>
      </c>
    </row>
    <row r="1473" spans="2:27" ht="20.25" x14ac:dyDescent="0.3">
      <c r="B1473" s="43" t="s">
        <v>1524</v>
      </c>
      <c r="C1473" s="14" t="s">
        <v>4521</v>
      </c>
      <c r="D1473" s="14" t="s">
        <v>4405</v>
      </c>
      <c r="E1473" s="14" t="s">
        <v>4406</v>
      </c>
      <c r="F1473" s="14" t="s">
        <v>4407</v>
      </c>
      <c r="G1473" s="14" t="s">
        <v>6966</v>
      </c>
      <c r="H1473" s="44" t="s">
        <v>3466</v>
      </c>
      <c r="I1473" s="45">
        <v>0</v>
      </c>
      <c r="J1473" s="14">
        <v>150000000</v>
      </c>
      <c r="K1473" s="14" t="s">
        <v>3458</v>
      </c>
      <c r="L1473" s="46" t="s">
        <v>3471</v>
      </c>
      <c r="M1473" s="14" t="s">
        <v>12072</v>
      </c>
      <c r="N1473" s="14" t="s">
        <v>3833</v>
      </c>
      <c r="O1473" s="14" t="s">
        <v>5055</v>
      </c>
      <c r="P1473" s="14" t="s">
        <v>12071</v>
      </c>
      <c r="Q1473" s="44" t="s">
        <v>8224</v>
      </c>
      <c r="R1473" s="44" t="s">
        <v>8203</v>
      </c>
      <c r="S1473" s="14">
        <v>2</v>
      </c>
      <c r="T1473" s="5">
        <v>10700</v>
      </c>
      <c r="U1473" s="15">
        <f t="shared" si="70"/>
        <v>21400</v>
      </c>
      <c r="V1473" s="47">
        <f t="shared" si="71"/>
        <v>23968.000000000004</v>
      </c>
      <c r="W1473" s="48"/>
      <c r="X1473" s="49">
        <v>2017</v>
      </c>
      <c r="Y1473" s="50" t="s">
        <v>5073</v>
      </c>
      <c r="Z1473" s="51">
        <f t="shared" si="69"/>
        <v>59.444444444444443</v>
      </c>
      <c r="AA1473" s="16">
        <f t="shared" si="69"/>
        <v>66.577777777777783</v>
      </c>
    </row>
    <row r="1474" spans="2:27" ht="20.25" x14ac:dyDescent="0.3">
      <c r="B1474" s="43" t="s">
        <v>1525</v>
      </c>
      <c r="C1474" s="14" t="s">
        <v>4521</v>
      </c>
      <c r="D1474" s="14" t="s">
        <v>5056</v>
      </c>
      <c r="E1474" s="14" t="s">
        <v>4192</v>
      </c>
      <c r="F1474" s="14" t="s">
        <v>5057</v>
      </c>
      <c r="G1474" s="14" t="s">
        <v>6967</v>
      </c>
      <c r="H1474" s="44" t="s">
        <v>3466</v>
      </c>
      <c r="I1474" s="45">
        <v>0</v>
      </c>
      <c r="J1474" s="14">
        <v>150000000</v>
      </c>
      <c r="K1474" s="14" t="s">
        <v>3458</v>
      </c>
      <c r="L1474" s="46" t="s">
        <v>3471</v>
      </c>
      <c r="M1474" s="14" t="s">
        <v>12072</v>
      </c>
      <c r="N1474" s="14" t="s">
        <v>3833</v>
      </c>
      <c r="O1474" s="14" t="s">
        <v>5055</v>
      </c>
      <c r="P1474" s="14" t="s">
        <v>12071</v>
      </c>
      <c r="Q1474" s="44" t="s">
        <v>8224</v>
      </c>
      <c r="R1474" s="44" t="s">
        <v>8203</v>
      </c>
      <c r="S1474" s="14">
        <v>6</v>
      </c>
      <c r="T1474" s="5">
        <v>56500</v>
      </c>
      <c r="U1474" s="15">
        <f t="shared" si="70"/>
        <v>339000</v>
      </c>
      <c r="V1474" s="47">
        <f t="shared" si="71"/>
        <v>379680.00000000006</v>
      </c>
      <c r="W1474" s="48"/>
      <c r="X1474" s="49">
        <v>2017</v>
      </c>
      <c r="Y1474" s="50" t="s">
        <v>5073</v>
      </c>
      <c r="Z1474" s="51">
        <f t="shared" si="69"/>
        <v>941.66666666666663</v>
      </c>
      <c r="AA1474" s="16">
        <f t="shared" si="69"/>
        <v>1054.6666666666667</v>
      </c>
    </row>
    <row r="1475" spans="2:27" ht="20.25" x14ac:dyDescent="0.3">
      <c r="B1475" s="43" t="s">
        <v>1526</v>
      </c>
      <c r="C1475" s="14" t="s">
        <v>4521</v>
      </c>
      <c r="D1475" s="14" t="s">
        <v>5058</v>
      </c>
      <c r="E1475" s="14" t="s">
        <v>5059</v>
      </c>
      <c r="F1475" s="14" t="s">
        <v>5060</v>
      </c>
      <c r="G1475" s="14" t="s">
        <v>6968</v>
      </c>
      <c r="H1475" s="44" t="s">
        <v>3466</v>
      </c>
      <c r="I1475" s="45">
        <v>0</v>
      </c>
      <c r="J1475" s="14">
        <v>150000000</v>
      </c>
      <c r="K1475" s="14" t="s">
        <v>3458</v>
      </c>
      <c r="L1475" s="46" t="s">
        <v>3471</v>
      </c>
      <c r="M1475" s="14" t="s">
        <v>12072</v>
      </c>
      <c r="N1475" s="14" t="s">
        <v>3833</v>
      </c>
      <c r="O1475" s="14" t="s">
        <v>5055</v>
      </c>
      <c r="P1475" s="14" t="s">
        <v>12071</v>
      </c>
      <c r="Q1475" s="44" t="s">
        <v>8224</v>
      </c>
      <c r="R1475" s="44" t="s">
        <v>8203</v>
      </c>
      <c r="S1475" s="14">
        <v>2</v>
      </c>
      <c r="T1475" s="5">
        <v>19400</v>
      </c>
      <c r="U1475" s="15">
        <f t="shared" si="70"/>
        <v>38800</v>
      </c>
      <c r="V1475" s="47">
        <f t="shared" si="71"/>
        <v>43456.000000000007</v>
      </c>
      <c r="W1475" s="48"/>
      <c r="X1475" s="49">
        <v>2017</v>
      </c>
      <c r="Y1475" s="50" t="s">
        <v>5073</v>
      </c>
      <c r="Z1475" s="51">
        <f t="shared" si="69"/>
        <v>107.77777777777777</v>
      </c>
      <c r="AA1475" s="16">
        <f t="shared" si="69"/>
        <v>120.71111111111114</v>
      </c>
    </row>
    <row r="1476" spans="2:27" ht="20.25" x14ac:dyDescent="0.3">
      <c r="B1476" s="43" t="s">
        <v>1527</v>
      </c>
      <c r="C1476" s="14" t="s">
        <v>4521</v>
      </c>
      <c r="D1476" s="14" t="s">
        <v>5061</v>
      </c>
      <c r="E1476" s="14" t="s">
        <v>5062</v>
      </c>
      <c r="F1476" s="14" t="s">
        <v>5063</v>
      </c>
      <c r="G1476" s="14" t="s">
        <v>6969</v>
      </c>
      <c r="H1476" s="44" t="s">
        <v>3466</v>
      </c>
      <c r="I1476" s="45">
        <v>0</v>
      </c>
      <c r="J1476" s="14">
        <v>150000000</v>
      </c>
      <c r="K1476" s="14" t="s">
        <v>3458</v>
      </c>
      <c r="L1476" s="46" t="s">
        <v>3471</v>
      </c>
      <c r="M1476" s="14" t="s">
        <v>12072</v>
      </c>
      <c r="N1476" s="14" t="s">
        <v>3833</v>
      </c>
      <c r="O1476" s="14" t="s">
        <v>5055</v>
      </c>
      <c r="P1476" s="14" t="s">
        <v>12071</v>
      </c>
      <c r="Q1476" s="44" t="s">
        <v>8224</v>
      </c>
      <c r="R1476" s="44" t="s">
        <v>8203</v>
      </c>
      <c r="S1476" s="14">
        <v>2</v>
      </c>
      <c r="T1476" s="5">
        <v>34000</v>
      </c>
      <c r="U1476" s="15">
        <f t="shared" si="70"/>
        <v>68000</v>
      </c>
      <c r="V1476" s="47">
        <f t="shared" si="71"/>
        <v>76160</v>
      </c>
      <c r="W1476" s="48"/>
      <c r="X1476" s="49">
        <v>2017</v>
      </c>
      <c r="Y1476" s="50" t="s">
        <v>5073</v>
      </c>
      <c r="Z1476" s="51">
        <f t="shared" si="69"/>
        <v>188.88888888888889</v>
      </c>
      <c r="AA1476" s="16">
        <f t="shared" si="69"/>
        <v>211.55555555555554</v>
      </c>
    </row>
    <row r="1477" spans="2:27" ht="20.25" x14ac:dyDescent="0.3">
      <c r="B1477" s="43" t="s">
        <v>1528</v>
      </c>
      <c r="C1477" s="14" t="s">
        <v>4521</v>
      </c>
      <c r="D1477" s="14" t="s">
        <v>4266</v>
      </c>
      <c r="E1477" s="14" t="s">
        <v>4900</v>
      </c>
      <c r="F1477" s="14" t="s">
        <v>4267</v>
      </c>
      <c r="G1477" s="14" t="s">
        <v>6970</v>
      </c>
      <c r="H1477" s="44" t="s">
        <v>3466</v>
      </c>
      <c r="I1477" s="45">
        <v>0</v>
      </c>
      <c r="J1477" s="14">
        <v>150000000</v>
      </c>
      <c r="K1477" s="14" t="s">
        <v>3458</v>
      </c>
      <c r="L1477" s="46" t="s">
        <v>3471</v>
      </c>
      <c r="M1477" s="14" t="s">
        <v>12072</v>
      </c>
      <c r="N1477" s="14" t="s">
        <v>3833</v>
      </c>
      <c r="O1477" s="14" t="s">
        <v>5055</v>
      </c>
      <c r="P1477" s="14" t="s">
        <v>12071</v>
      </c>
      <c r="Q1477" s="44" t="s">
        <v>8224</v>
      </c>
      <c r="R1477" s="44" t="s">
        <v>8203</v>
      </c>
      <c r="S1477" s="14">
        <v>2</v>
      </c>
      <c r="T1477" s="5">
        <v>3400</v>
      </c>
      <c r="U1477" s="15">
        <f t="shared" si="70"/>
        <v>6800</v>
      </c>
      <c r="V1477" s="47">
        <f t="shared" si="71"/>
        <v>7616.0000000000009</v>
      </c>
      <c r="W1477" s="48"/>
      <c r="X1477" s="49">
        <v>2017</v>
      </c>
      <c r="Y1477" s="50" t="s">
        <v>5073</v>
      </c>
      <c r="Z1477" s="51">
        <f t="shared" si="69"/>
        <v>18.888888888888889</v>
      </c>
      <c r="AA1477" s="16">
        <f t="shared" si="69"/>
        <v>21.155555555555559</v>
      </c>
    </row>
    <row r="1478" spans="2:27" ht="20.25" x14ac:dyDescent="0.3">
      <c r="B1478" s="43" t="s">
        <v>1529</v>
      </c>
      <c r="C1478" s="14" t="s">
        <v>4521</v>
      </c>
      <c r="D1478" s="14" t="s">
        <v>5064</v>
      </c>
      <c r="E1478" s="14" t="s">
        <v>4350</v>
      </c>
      <c r="F1478" s="14" t="s">
        <v>4412</v>
      </c>
      <c r="G1478" s="14" t="s">
        <v>6971</v>
      </c>
      <c r="H1478" s="44" t="s">
        <v>3466</v>
      </c>
      <c r="I1478" s="45">
        <v>0</v>
      </c>
      <c r="J1478" s="14">
        <v>150000000</v>
      </c>
      <c r="K1478" s="14" t="s">
        <v>3458</v>
      </c>
      <c r="L1478" s="46" t="s">
        <v>3471</v>
      </c>
      <c r="M1478" s="14" t="s">
        <v>12072</v>
      </c>
      <c r="N1478" s="14" t="s">
        <v>3833</v>
      </c>
      <c r="O1478" s="14" t="s">
        <v>5055</v>
      </c>
      <c r="P1478" s="14" t="s">
        <v>12071</v>
      </c>
      <c r="Q1478" s="44" t="s">
        <v>8224</v>
      </c>
      <c r="R1478" s="44" t="s">
        <v>8203</v>
      </c>
      <c r="S1478" s="14">
        <v>1</v>
      </c>
      <c r="T1478" s="5">
        <v>157400</v>
      </c>
      <c r="U1478" s="15">
        <f t="shared" si="70"/>
        <v>157400</v>
      </c>
      <c r="V1478" s="47">
        <f t="shared" si="71"/>
        <v>176288.00000000003</v>
      </c>
      <c r="W1478" s="48"/>
      <c r="X1478" s="49">
        <v>2017</v>
      </c>
      <c r="Y1478" s="50" t="s">
        <v>5073</v>
      </c>
      <c r="Z1478" s="51">
        <f t="shared" si="69"/>
        <v>437.22222222222223</v>
      </c>
      <c r="AA1478" s="16">
        <f t="shared" si="69"/>
        <v>489.68888888888898</v>
      </c>
    </row>
    <row r="1479" spans="2:27" ht="20.25" x14ac:dyDescent="0.3">
      <c r="B1479" s="43" t="s">
        <v>1530</v>
      </c>
      <c r="C1479" s="14" t="s">
        <v>4521</v>
      </c>
      <c r="D1479" s="14" t="s">
        <v>5065</v>
      </c>
      <c r="E1479" s="14" t="s">
        <v>4431</v>
      </c>
      <c r="F1479" s="14" t="s">
        <v>4412</v>
      </c>
      <c r="G1479" s="14" t="s">
        <v>6972</v>
      </c>
      <c r="H1479" s="44" t="s">
        <v>3466</v>
      </c>
      <c r="I1479" s="45">
        <v>0</v>
      </c>
      <c r="J1479" s="14">
        <v>150000000</v>
      </c>
      <c r="K1479" s="14" t="s">
        <v>3458</v>
      </c>
      <c r="L1479" s="46" t="s">
        <v>3471</v>
      </c>
      <c r="M1479" s="14" t="s">
        <v>12072</v>
      </c>
      <c r="N1479" s="14" t="s">
        <v>3833</v>
      </c>
      <c r="O1479" s="14" t="s">
        <v>5055</v>
      </c>
      <c r="P1479" s="14" t="s">
        <v>12071</v>
      </c>
      <c r="Q1479" s="44" t="s">
        <v>8224</v>
      </c>
      <c r="R1479" s="44" t="s">
        <v>8203</v>
      </c>
      <c r="S1479" s="14">
        <v>1</v>
      </c>
      <c r="T1479" s="5">
        <v>85800</v>
      </c>
      <c r="U1479" s="15">
        <f t="shared" si="70"/>
        <v>85800</v>
      </c>
      <c r="V1479" s="47">
        <f t="shared" si="71"/>
        <v>96096.000000000015</v>
      </c>
      <c r="W1479" s="48"/>
      <c r="X1479" s="49">
        <v>2017</v>
      </c>
      <c r="Y1479" s="50" t="s">
        <v>5073</v>
      </c>
      <c r="Z1479" s="51">
        <f t="shared" si="69"/>
        <v>238.33333333333334</v>
      </c>
      <c r="AA1479" s="16">
        <f t="shared" si="69"/>
        <v>266.93333333333339</v>
      </c>
    </row>
    <row r="1480" spans="2:27" ht="20.25" x14ac:dyDescent="0.3">
      <c r="B1480" s="43" t="s">
        <v>1531</v>
      </c>
      <c r="C1480" s="14" t="s">
        <v>4521</v>
      </c>
      <c r="D1480" s="14" t="s">
        <v>4405</v>
      </c>
      <c r="E1480" s="14" t="s">
        <v>4406</v>
      </c>
      <c r="F1480" s="14" t="s">
        <v>4407</v>
      </c>
      <c r="G1480" s="14" t="s">
        <v>6973</v>
      </c>
      <c r="H1480" s="44" t="s">
        <v>3466</v>
      </c>
      <c r="I1480" s="45">
        <v>0</v>
      </c>
      <c r="J1480" s="14">
        <v>150000000</v>
      </c>
      <c r="K1480" s="14" t="s">
        <v>3458</v>
      </c>
      <c r="L1480" s="46" t="s">
        <v>3471</v>
      </c>
      <c r="M1480" s="14" t="s">
        <v>12072</v>
      </c>
      <c r="N1480" s="14" t="s">
        <v>3833</v>
      </c>
      <c r="O1480" s="14" t="s">
        <v>5055</v>
      </c>
      <c r="P1480" s="14" t="s">
        <v>12071</v>
      </c>
      <c r="Q1480" s="44" t="s">
        <v>8224</v>
      </c>
      <c r="R1480" s="44" t="s">
        <v>8203</v>
      </c>
      <c r="S1480" s="14">
        <v>3</v>
      </c>
      <c r="T1480" s="5">
        <v>20000</v>
      </c>
      <c r="U1480" s="15">
        <f t="shared" si="70"/>
        <v>60000</v>
      </c>
      <c r="V1480" s="47">
        <f t="shared" si="71"/>
        <v>67200</v>
      </c>
      <c r="W1480" s="48"/>
      <c r="X1480" s="49">
        <v>2017</v>
      </c>
      <c r="Y1480" s="50" t="s">
        <v>5073</v>
      </c>
      <c r="Z1480" s="51">
        <f t="shared" si="69"/>
        <v>166.66666666666666</v>
      </c>
      <c r="AA1480" s="16">
        <f t="shared" si="69"/>
        <v>186.66666666666666</v>
      </c>
    </row>
    <row r="1481" spans="2:27" ht="20.25" x14ac:dyDescent="0.3">
      <c r="B1481" s="43" t="s">
        <v>1532</v>
      </c>
      <c r="C1481" s="14" t="s">
        <v>4521</v>
      </c>
      <c r="D1481" s="14" t="s">
        <v>5066</v>
      </c>
      <c r="E1481" s="14" t="s">
        <v>4406</v>
      </c>
      <c r="F1481" s="14" t="s">
        <v>5067</v>
      </c>
      <c r="G1481" s="14" t="s">
        <v>6974</v>
      </c>
      <c r="H1481" s="44" t="s">
        <v>3466</v>
      </c>
      <c r="I1481" s="45">
        <v>0</v>
      </c>
      <c r="J1481" s="14">
        <v>150000000</v>
      </c>
      <c r="K1481" s="14" t="s">
        <v>3458</v>
      </c>
      <c r="L1481" s="46" t="s">
        <v>3471</v>
      </c>
      <c r="M1481" s="14" t="s">
        <v>12072</v>
      </c>
      <c r="N1481" s="14" t="s">
        <v>3833</v>
      </c>
      <c r="O1481" s="14" t="s">
        <v>5055</v>
      </c>
      <c r="P1481" s="14" t="s">
        <v>12071</v>
      </c>
      <c r="Q1481" s="44" t="s">
        <v>8224</v>
      </c>
      <c r="R1481" s="44" t="s">
        <v>8203</v>
      </c>
      <c r="S1481" s="14">
        <v>2</v>
      </c>
      <c r="T1481" s="5">
        <v>11400</v>
      </c>
      <c r="U1481" s="15">
        <f t="shared" si="70"/>
        <v>22800</v>
      </c>
      <c r="V1481" s="47">
        <f t="shared" si="71"/>
        <v>25536.000000000004</v>
      </c>
      <c r="W1481" s="48"/>
      <c r="X1481" s="49">
        <v>2017</v>
      </c>
      <c r="Y1481" s="50" t="s">
        <v>5073</v>
      </c>
      <c r="Z1481" s="51">
        <f t="shared" si="69"/>
        <v>63.333333333333336</v>
      </c>
      <c r="AA1481" s="16">
        <f t="shared" si="69"/>
        <v>70.933333333333337</v>
      </c>
    </row>
    <row r="1482" spans="2:27" ht="20.25" x14ac:dyDescent="0.3">
      <c r="B1482" s="43" t="s">
        <v>1533</v>
      </c>
      <c r="C1482" s="14" t="s">
        <v>4521</v>
      </c>
      <c r="D1482" s="14" t="s">
        <v>4405</v>
      </c>
      <c r="E1482" s="14" t="s">
        <v>4406</v>
      </c>
      <c r="F1482" s="14" t="s">
        <v>4407</v>
      </c>
      <c r="G1482" s="14" t="s">
        <v>6975</v>
      </c>
      <c r="H1482" s="44" t="s">
        <v>3466</v>
      </c>
      <c r="I1482" s="45">
        <v>0</v>
      </c>
      <c r="J1482" s="14">
        <v>150000000</v>
      </c>
      <c r="K1482" s="14" t="s">
        <v>3458</v>
      </c>
      <c r="L1482" s="46" t="s">
        <v>3471</v>
      </c>
      <c r="M1482" s="14" t="s">
        <v>12072</v>
      </c>
      <c r="N1482" s="14" t="s">
        <v>3833</v>
      </c>
      <c r="O1482" s="14" t="s">
        <v>5055</v>
      </c>
      <c r="P1482" s="14" t="s">
        <v>12071</v>
      </c>
      <c r="Q1482" s="44" t="s">
        <v>8224</v>
      </c>
      <c r="R1482" s="44" t="s">
        <v>8203</v>
      </c>
      <c r="S1482" s="14">
        <v>2</v>
      </c>
      <c r="T1482" s="5">
        <v>89500</v>
      </c>
      <c r="U1482" s="15">
        <f t="shared" si="70"/>
        <v>179000</v>
      </c>
      <c r="V1482" s="47">
        <f t="shared" si="71"/>
        <v>200480.00000000003</v>
      </c>
      <c r="W1482" s="48"/>
      <c r="X1482" s="49">
        <v>2017</v>
      </c>
      <c r="Y1482" s="50" t="s">
        <v>5073</v>
      </c>
      <c r="Z1482" s="51">
        <f t="shared" si="69"/>
        <v>497.22222222222223</v>
      </c>
      <c r="AA1482" s="16">
        <f t="shared" si="69"/>
        <v>556.88888888888891</v>
      </c>
    </row>
    <row r="1483" spans="2:27" ht="20.25" x14ac:dyDescent="0.3">
      <c r="B1483" s="43" t="s">
        <v>1534</v>
      </c>
      <c r="C1483" s="14" t="s">
        <v>4521</v>
      </c>
      <c r="D1483" s="14" t="s">
        <v>5056</v>
      </c>
      <c r="E1483" s="14" t="s">
        <v>4192</v>
      </c>
      <c r="F1483" s="14" t="s">
        <v>5057</v>
      </c>
      <c r="G1483" s="14" t="s">
        <v>6976</v>
      </c>
      <c r="H1483" s="44" t="s">
        <v>3466</v>
      </c>
      <c r="I1483" s="45">
        <v>0</v>
      </c>
      <c r="J1483" s="14">
        <v>150000000</v>
      </c>
      <c r="K1483" s="14" t="s">
        <v>3458</v>
      </c>
      <c r="L1483" s="46" t="s">
        <v>3471</v>
      </c>
      <c r="M1483" s="14" t="s">
        <v>12072</v>
      </c>
      <c r="N1483" s="14" t="s">
        <v>3833</v>
      </c>
      <c r="O1483" s="14" t="s">
        <v>5055</v>
      </c>
      <c r="P1483" s="14" t="s">
        <v>12071</v>
      </c>
      <c r="Q1483" s="44" t="s">
        <v>8224</v>
      </c>
      <c r="R1483" s="44" t="s">
        <v>8203</v>
      </c>
      <c r="S1483" s="14">
        <v>2</v>
      </c>
      <c r="T1483" s="5">
        <v>2000</v>
      </c>
      <c r="U1483" s="15">
        <f t="shared" si="70"/>
        <v>4000</v>
      </c>
      <c r="V1483" s="47">
        <f t="shared" si="71"/>
        <v>4480</v>
      </c>
      <c r="W1483" s="48"/>
      <c r="X1483" s="49">
        <v>2017</v>
      </c>
      <c r="Y1483" s="50" t="s">
        <v>5073</v>
      </c>
      <c r="Z1483" s="51">
        <f t="shared" si="69"/>
        <v>11.111111111111111</v>
      </c>
      <c r="AA1483" s="16">
        <f t="shared" si="69"/>
        <v>12.444444444444445</v>
      </c>
    </row>
    <row r="1484" spans="2:27" ht="20.25" x14ac:dyDescent="0.3">
      <c r="B1484" s="43" t="s">
        <v>1535</v>
      </c>
      <c r="C1484" s="14" t="s">
        <v>4521</v>
      </c>
      <c r="D1484" s="14" t="s">
        <v>5068</v>
      </c>
      <c r="E1484" s="14" t="s">
        <v>4124</v>
      </c>
      <c r="F1484" s="14" t="s">
        <v>5069</v>
      </c>
      <c r="G1484" s="14" t="s">
        <v>6977</v>
      </c>
      <c r="H1484" s="44" t="s">
        <v>3466</v>
      </c>
      <c r="I1484" s="45">
        <v>0</v>
      </c>
      <c r="J1484" s="14">
        <v>150000000</v>
      </c>
      <c r="K1484" s="14" t="s">
        <v>3458</v>
      </c>
      <c r="L1484" s="46" t="s">
        <v>3471</v>
      </c>
      <c r="M1484" s="14" t="s">
        <v>12072</v>
      </c>
      <c r="N1484" s="14" t="s">
        <v>3833</v>
      </c>
      <c r="O1484" s="14" t="s">
        <v>5055</v>
      </c>
      <c r="P1484" s="14" t="s">
        <v>12071</v>
      </c>
      <c r="Q1484" s="44" t="s">
        <v>8229</v>
      </c>
      <c r="R1484" s="44" t="s">
        <v>3676</v>
      </c>
      <c r="S1484" s="14">
        <v>5</v>
      </c>
      <c r="T1484" s="5">
        <v>20880</v>
      </c>
      <c r="U1484" s="15">
        <f t="shared" si="70"/>
        <v>104400</v>
      </c>
      <c r="V1484" s="47">
        <f t="shared" si="71"/>
        <v>116928.00000000001</v>
      </c>
      <c r="W1484" s="48"/>
      <c r="X1484" s="49">
        <v>2017</v>
      </c>
      <c r="Y1484" s="50" t="s">
        <v>5073</v>
      </c>
      <c r="Z1484" s="51">
        <f t="shared" si="69"/>
        <v>290</v>
      </c>
      <c r="AA1484" s="16">
        <f t="shared" si="69"/>
        <v>324.80000000000007</v>
      </c>
    </row>
    <row r="1485" spans="2:27" ht="20.25" x14ac:dyDescent="0.3">
      <c r="B1485" s="43" t="s">
        <v>1536</v>
      </c>
      <c r="C1485" s="14" t="s">
        <v>4521</v>
      </c>
      <c r="D1485" s="14" t="s">
        <v>7943</v>
      </c>
      <c r="E1485" s="14" t="s">
        <v>5070</v>
      </c>
      <c r="F1485" s="14" t="s">
        <v>7944</v>
      </c>
      <c r="G1485" s="14" t="s">
        <v>6978</v>
      </c>
      <c r="H1485" s="44" t="s">
        <v>3466</v>
      </c>
      <c r="I1485" s="45">
        <v>0</v>
      </c>
      <c r="J1485" s="14">
        <v>150000000</v>
      </c>
      <c r="K1485" s="14" t="s">
        <v>3458</v>
      </c>
      <c r="L1485" s="46" t="s">
        <v>3471</v>
      </c>
      <c r="M1485" s="14" t="s">
        <v>12072</v>
      </c>
      <c r="N1485" s="14" t="s">
        <v>3833</v>
      </c>
      <c r="O1485" s="14" t="s">
        <v>5055</v>
      </c>
      <c r="P1485" s="14" t="s">
        <v>12071</v>
      </c>
      <c r="Q1485" s="44" t="s">
        <v>8227</v>
      </c>
      <c r="R1485" s="44" t="s">
        <v>8206</v>
      </c>
      <c r="S1485" s="14">
        <v>6</v>
      </c>
      <c r="T1485" s="5">
        <v>12000</v>
      </c>
      <c r="U1485" s="15">
        <f t="shared" si="70"/>
        <v>72000</v>
      </c>
      <c r="V1485" s="47">
        <f t="shared" si="71"/>
        <v>80640.000000000015</v>
      </c>
      <c r="W1485" s="48"/>
      <c r="X1485" s="49">
        <v>2017</v>
      </c>
      <c r="Y1485" s="50" t="s">
        <v>5073</v>
      </c>
      <c r="Z1485" s="51">
        <f t="shared" si="69"/>
        <v>200</v>
      </c>
      <c r="AA1485" s="16">
        <f t="shared" si="69"/>
        <v>224.00000000000003</v>
      </c>
    </row>
    <row r="1486" spans="2:27" ht="20.25" x14ac:dyDescent="0.3">
      <c r="B1486" s="43" t="s">
        <v>1537</v>
      </c>
      <c r="C1486" s="14" t="s">
        <v>4521</v>
      </c>
      <c r="D1486" s="14" t="s">
        <v>5071</v>
      </c>
      <c r="E1486" s="14" t="s">
        <v>5072</v>
      </c>
      <c r="F1486" s="14" t="s">
        <v>7945</v>
      </c>
      <c r="G1486" s="14" t="s">
        <v>6979</v>
      </c>
      <c r="H1486" s="44" t="s">
        <v>3466</v>
      </c>
      <c r="I1486" s="45">
        <v>0</v>
      </c>
      <c r="J1486" s="14">
        <v>150000000</v>
      </c>
      <c r="K1486" s="14" t="s">
        <v>3458</v>
      </c>
      <c r="L1486" s="46" t="s">
        <v>3471</v>
      </c>
      <c r="M1486" s="14" t="s">
        <v>12072</v>
      </c>
      <c r="N1486" s="14" t="s">
        <v>3833</v>
      </c>
      <c r="O1486" s="14" t="s">
        <v>5055</v>
      </c>
      <c r="P1486" s="14" t="s">
        <v>12071</v>
      </c>
      <c r="Q1486" s="44" t="s">
        <v>8231</v>
      </c>
      <c r="R1486" s="44" t="s">
        <v>8209</v>
      </c>
      <c r="S1486" s="14">
        <v>1</v>
      </c>
      <c r="T1486" s="5">
        <v>2000000</v>
      </c>
      <c r="U1486" s="15">
        <f t="shared" si="70"/>
        <v>2000000</v>
      </c>
      <c r="V1486" s="47">
        <f t="shared" si="71"/>
        <v>2240000</v>
      </c>
      <c r="W1486" s="48"/>
      <c r="X1486" s="49">
        <v>2017</v>
      </c>
      <c r="Y1486" s="50" t="s">
        <v>5073</v>
      </c>
      <c r="Z1486" s="51">
        <f t="shared" si="69"/>
        <v>5555.5555555555557</v>
      </c>
      <c r="AA1486" s="16">
        <f t="shared" si="69"/>
        <v>6222.2222222222226</v>
      </c>
    </row>
    <row r="1487" spans="2:27" ht="20.25" x14ac:dyDescent="0.3">
      <c r="B1487" s="43" t="s">
        <v>1538</v>
      </c>
      <c r="C1487" s="14" t="s">
        <v>4521</v>
      </c>
      <c r="D1487" s="14" t="s">
        <v>5074</v>
      </c>
      <c r="E1487" s="14" t="s">
        <v>7946</v>
      </c>
      <c r="F1487" s="14" t="s">
        <v>7947</v>
      </c>
      <c r="G1487" s="14" t="s">
        <v>6980</v>
      </c>
      <c r="H1487" s="44" t="s">
        <v>3466</v>
      </c>
      <c r="I1487" s="45">
        <v>0</v>
      </c>
      <c r="J1487" s="14">
        <v>150000000</v>
      </c>
      <c r="K1487" s="14" t="s">
        <v>3458</v>
      </c>
      <c r="L1487" s="46" t="s">
        <v>3471</v>
      </c>
      <c r="M1487" s="14" t="s">
        <v>12072</v>
      </c>
      <c r="N1487" s="14" t="s">
        <v>3833</v>
      </c>
      <c r="O1487" s="14" t="s">
        <v>3489</v>
      </c>
      <c r="P1487" s="14" t="s">
        <v>12071</v>
      </c>
      <c r="Q1487" s="44" t="s">
        <v>8224</v>
      </c>
      <c r="R1487" s="44" t="s">
        <v>8203</v>
      </c>
      <c r="S1487" s="14">
        <v>2</v>
      </c>
      <c r="T1487" s="5">
        <v>1350000</v>
      </c>
      <c r="U1487" s="5">
        <f t="shared" si="70"/>
        <v>2700000</v>
      </c>
      <c r="V1487" s="47">
        <f t="shared" si="71"/>
        <v>3024000.0000000005</v>
      </c>
      <c r="W1487" s="48"/>
      <c r="X1487" s="49">
        <v>2017</v>
      </c>
      <c r="Y1487" s="50" t="s">
        <v>5516</v>
      </c>
      <c r="Z1487" s="51">
        <f t="shared" si="69"/>
        <v>7500</v>
      </c>
      <c r="AA1487" s="16">
        <f t="shared" si="69"/>
        <v>8400.0000000000018</v>
      </c>
    </row>
    <row r="1488" spans="2:27" ht="20.25" x14ac:dyDescent="0.3">
      <c r="B1488" s="43" t="s">
        <v>1539</v>
      </c>
      <c r="C1488" s="14" t="s">
        <v>4521</v>
      </c>
      <c r="D1488" s="14" t="s">
        <v>5075</v>
      </c>
      <c r="E1488" s="14" t="s">
        <v>7810</v>
      </c>
      <c r="F1488" s="14" t="s">
        <v>5076</v>
      </c>
      <c r="G1488" s="14" t="s">
        <v>6981</v>
      </c>
      <c r="H1488" s="44" t="s">
        <v>3457</v>
      </c>
      <c r="I1488" s="45">
        <v>0</v>
      </c>
      <c r="J1488" s="14">
        <v>150000000</v>
      </c>
      <c r="K1488" s="14" t="s">
        <v>3458</v>
      </c>
      <c r="L1488" s="46" t="s">
        <v>5077</v>
      </c>
      <c r="M1488" s="14" t="s">
        <v>12072</v>
      </c>
      <c r="N1488" s="14" t="s">
        <v>3833</v>
      </c>
      <c r="O1488" s="14" t="s">
        <v>5078</v>
      </c>
      <c r="P1488" s="14" t="s">
        <v>12071</v>
      </c>
      <c r="Q1488" s="44" t="s">
        <v>8224</v>
      </c>
      <c r="R1488" s="44" t="s">
        <v>8203</v>
      </c>
      <c r="S1488" s="14">
        <v>8</v>
      </c>
      <c r="T1488" s="5">
        <v>2625908</v>
      </c>
      <c r="U1488" s="5">
        <f t="shared" si="70"/>
        <v>21007264</v>
      </c>
      <c r="V1488" s="47">
        <f t="shared" si="71"/>
        <v>23528135.680000003</v>
      </c>
      <c r="W1488" s="48"/>
      <c r="X1488" s="49">
        <v>2017</v>
      </c>
      <c r="Y1488" s="50" t="s">
        <v>5516</v>
      </c>
      <c r="Z1488" s="51">
        <f t="shared" si="69"/>
        <v>58353.511111111111</v>
      </c>
      <c r="AA1488" s="16">
        <f t="shared" si="69"/>
        <v>65355.932444444457</v>
      </c>
    </row>
    <row r="1489" spans="2:27" ht="20.25" x14ac:dyDescent="0.3">
      <c r="B1489" s="43" t="s">
        <v>1540</v>
      </c>
      <c r="C1489" s="14" t="s">
        <v>4521</v>
      </c>
      <c r="D1489" s="14" t="s">
        <v>5079</v>
      </c>
      <c r="E1489" s="14" t="s">
        <v>7810</v>
      </c>
      <c r="F1489" s="14" t="s">
        <v>5080</v>
      </c>
      <c r="G1489" s="14" t="s">
        <v>6982</v>
      </c>
      <c r="H1489" s="44" t="s">
        <v>3457</v>
      </c>
      <c r="I1489" s="45">
        <v>0</v>
      </c>
      <c r="J1489" s="14">
        <v>150000000</v>
      </c>
      <c r="K1489" s="14" t="s">
        <v>3458</v>
      </c>
      <c r="L1489" s="46" t="s">
        <v>5077</v>
      </c>
      <c r="M1489" s="14" t="s">
        <v>12072</v>
      </c>
      <c r="N1489" s="14" t="s">
        <v>3833</v>
      </c>
      <c r="O1489" s="14" t="s">
        <v>5078</v>
      </c>
      <c r="P1489" s="14" t="s">
        <v>12071</v>
      </c>
      <c r="Q1489" s="44" t="s">
        <v>8224</v>
      </c>
      <c r="R1489" s="44" t="s">
        <v>8203</v>
      </c>
      <c r="S1489" s="14">
        <v>6</v>
      </c>
      <c r="T1489" s="5">
        <v>3026516</v>
      </c>
      <c r="U1489" s="5">
        <f t="shared" si="70"/>
        <v>18159096</v>
      </c>
      <c r="V1489" s="47">
        <f t="shared" si="71"/>
        <v>20338187.520000003</v>
      </c>
      <c r="W1489" s="48"/>
      <c r="X1489" s="49">
        <v>2017</v>
      </c>
      <c r="Y1489" s="50" t="s">
        <v>5516</v>
      </c>
      <c r="Z1489" s="51">
        <f t="shared" si="69"/>
        <v>50441.933333333334</v>
      </c>
      <c r="AA1489" s="16">
        <f t="shared" si="69"/>
        <v>56494.965333333341</v>
      </c>
    </row>
    <row r="1490" spans="2:27" ht="20.25" x14ac:dyDescent="0.3">
      <c r="B1490" s="43" t="s">
        <v>1541</v>
      </c>
      <c r="C1490" s="14" t="s">
        <v>4521</v>
      </c>
      <c r="D1490" s="14" t="s">
        <v>5081</v>
      </c>
      <c r="E1490" s="14" t="s">
        <v>4799</v>
      </c>
      <c r="F1490" s="14" t="s">
        <v>5082</v>
      </c>
      <c r="G1490" s="14" t="s">
        <v>6983</v>
      </c>
      <c r="H1490" s="44" t="s">
        <v>3457</v>
      </c>
      <c r="I1490" s="45">
        <v>0</v>
      </c>
      <c r="J1490" s="14">
        <v>150000000</v>
      </c>
      <c r="K1490" s="14" t="s">
        <v>3458</v>
      </c>
      <c r="L1490" s="46" t="s">
        <v>5077</v>
      </c>
      <c r="M1490" s="14" t="s">
        <v>12072</v>
      </c>
      <c r="N1490" s="14" t="s">
        <v>3833</v>
      </c>
      <c r="O1490" s="14" t="s">
        <v>5078</v>
      </c>
      <c r="P1490" s="14" t="s">
        <v>12071</v>
      </c>
      <c r="Q1490" s="44" t="s">
        <v>8225</v>
      </c>
      <c r="R1490" s="44" t="s">
        <v>8204</v>
      </c>
      <c r="S1490" s="14">
        <v>20</v>
      </c>
      <c r="T1490" s="5">
        <v>12219648</v>
      </c>
      <c r="U1490" s="5">
        <f t="shared" si="70"/>
        <v>244392960</v>
      </c>
      <c r="V1490" s="47">
        <f t="shared" si="71"/>
        <v>273720115.20000005</v>
      </c>
      <c r="W1490" s="48"/>
      <c r="X1490" s="49">
        <v>2017</v>
      </c>
      <c r="Y1490" s="50" t="s">
        <v>5516</v>
      </c>
      <c r="Z1490" s="51">
        <f t="shared" si="69"/>
        <v>678869.33333333337</v>
      </c>
      <c r="AA1490" s="16">
        <f t="shared" si="69"/>
        <v>760333.65333333344</v>
      </c>
    </row>
    <row r="1491" spans="2:27" ht="20.25" x14ac:dyDescent="0.3">
      <c r="B1491" s="43" t="s">
        <v>1542</v>
      </c>
      <c r="C1491" s="14" t="s">
        <v>4521</v>
      </c>
      <c r="D1491" s="14" t="s">
        <v>5083</v>
      </c>
      <c r="E1491" s="14" t="s">
        <v>4392</v>
      </c>
      <c r="F1491" s="14" t="s">
        <v>5084</v>
      </c>
      <c r="G1491" s="14" t="s">
        <v>6984</v>
      </c>
      <c r="H1491" s="44" t="s">
        <v>3457</v>
      </c>
      <c r="I1491" s="45">
        <v>0</v>
      </c>
      <c r="J1491" s="14">
        <v>150000000</v>
      </c>
      <c r="K1491" s="14" t="s">
        <v>3458</v>
      </c>
      <c r="L1491" s="46" t="s">
        <v>5077</v>
      </c>
      <c r="M1491" s="14" t="s">
        <v>12072</v>
      </c>
      <c r="N1491" s="14" t="s">
        <v>3833</v>
      </c>
      <c r="O1491" s="14" t="s">
        <v>5078</v>
      </c>
      <c r="P1491" s="14" t="s">
        <v>12071</v>
      </c>
      <c r="Q1491" s="44" t="s">
        <v>8224</v>
      </c>
      <c r="R1491" s="44" t="s">
        <v>8203</v>
      </c>
      <c r="S1491" s="14">
        <v>8</v>
      </c>
      <c r="T1491" s="5">
        <v>1300000</v>
      </c>
      <c r="U1491" s="5">
        <f t="shared" si="70"/>
        <v>10400000</v>
      </c>
      <c r="V1491" s="47">
        <f t="shared" si="71"/>
        <v>11648000.000000002</v>
      </c>
      <c r="W1491" s="48"/>
      <c r="X1491" s="49">
        <v>2017</v>
      </c>
      <c r="Y1491" s="50" t="s">
        <v>5516</v>
      </c>
      <c r="Z1491" s="51">
        <f t="shared" si="69"/>
        <v>28888.888888888891</v>
      </c>
      <c r="AA1491" s="16">
        <f t="shared" si="69"/>
        <v>32355.555555555562</v>
      </c>
    </row>
    <row r="1492" spans="2:27" ht="20.25" x14ac:dyDescent="0.3">
      <c r="B1492" s="43" t="s">
        <v>1543</v>
      </c>
      <c r="C1492" s="14" t="s">
        <v>4521</v>
      </c>
      <c r="D1492" s="14" t="s">
        <v>5085</v>
      </c>
      <c r="E1492" s="14" t="s">
        <v>7948</v>
      </c>
      <c r="F1492" s="14" t="s">
        <v>5086</v>
      </c>
      <c r="G1492" s="14" t="s">
        <v>6985</v>
      </c>
      <c r="H1492" s="44" t="s">
        <v>3466</v>
      </c>
      <c r="I1492" s="45">
        <v>0</v>
      </c>
      <c r="J1492" s="14">
        <v>150000000</v>
      </c>
      <c r="K1492" s="14" t="s">
        <v>3458</v>
      </c>
      <c r="L1492" s="46" t="s">
        <v>5077</v>
      </c>
      <c r="M1492" s="14" t="s">
        <v>12072</v>
      </c>
      <c r="N1492" s="14" t="s">
        <v>3833</v>
      </c>
      <c r="O1492" s="14" t="s">
        <v>5087</v>
      </c>
      <c r="P1492" s="14" t="s">
        <v>12071</v>
      </c>
      <c r="Q1492" s="44" t="s">
        <v>8224</v>
      </c>
      <c r="R1492" s="44" t="s">
        <v>8203</v>
      </c>
      <c r="S1492" s="14">
        <v>1</v>
      </c>
      <c r="T1492" s="5">
        <v>294048.90000000002</v>
      </c>
      <c r="U1492" s="5">
        <f t="shared" si="70"/>
        <v>294048.90000000002</v>
      </c>
      <c r="V1492" s="47">
        <f t="shared" si="71"/>
        <v>329334.76800000004</v>
      </c>
      <c r="W1492" s="48"/>
      <c r="X1492" s="49">
        <v>2017</v>
      </c>
      <c r="Y1492" s="50" t="s">
        <v>5516</v>
      </c>
      <c r="Z1492" s="51">
        <f t="shared" si="69"/>
        <v>816.80250000000001</v>
      </c>
      <c r="AA1492" s="16">
        <f t="shared" si="69"/>
        <v>914.81880000000012</v>
      </c>
    </row>
    <row r="1493" spans="2:27" ht="20.25" x14ac:dyDescent="0.3">
      <c r="B1493" s="43" t="s">
        <v>1544</v>
      </c>
      <c r="C1493" s="14" t="s">
        <v>4521</v>
      </c>
      <c r="D1493" s="14" t="s">
        <v>5088</v>
      </c>
      <c r="E1493" s="14" t="s">
        <v>7949</v>
      </c>
      <c r="F1493" s="14" t="s">
        <v>5089</v>
      </c>
      <c r="G1493" s="14" t="s">
        <v>6986</v>
      </c>
      <c r="H1493" s="44" t="s">
        <v>3466</v>
      </c>
      <c r="I1493" s="45">
        <v>0</v>
      </c>
      <c r="J1493" s="14">
        <v>150000000</v>
      </c>
      <c r="K1493" s="14" t="s">
        <v>3458</v>
      </c>
      <c r="L1493" s="46" t="s">
        <v>5077</v>
      </c>
      <c r="M1493" s="14" t="s">
        <v>12072</v>
      </c>
      <c r="N1493" s="14" t="s">
        <v>3833</v>
      </c>
      <c r="O1493" s="14" t="s">
        <v>5087</v>
      </c>
      <c r="P1493" s="14" t="s">
        <v>12071</v>
      </c>
      <c r="Q1493" s="44" t="s">
        <v>8224</v>
      </c>
      <c r="R1493" s="44" t="s">
        <v>8203</v>
      </c>
      <c r="S1493" s="14">
        <v>1</v>
      </c>
      <c r="T1493" s="5">
        <v>1010298.6</v>
      </c>
      <c r="U1493" s="5">
        <f t="shared" si="70"/>
        <v>1010298.6</v>
      </c>
      <c r="V1493" s="47">
        <f t="shared" si="71"/>
        <v>1131534.432</v>
      </c>
      <c r="W1493" s="48"/>
      <c r="X1493" s="49">
        <v>2017</v>
      </c>
      <c r="Y1493" s="50" t="s">
        <v>5516</v>
      </c>
      <c r="Z1493" s="51">
        <f t="shared" si="69"/>
        <v>2806.3849999999998</v>
      </c>
      <c r="AA1493" s="16">
        <f t="shared" si="69"/>
        <v>3143.1512000000002</v>
      </c>
    </row>
    <row r="1494" spans="2:27" ht="20.25" x14ac:dyDescent="0.3">
      <c r="B1494" s="43" t="s">
        <v>1545</v>
      </c>
      <c r="C1494" s="14" t="s">
        <v>4521</v>
      </c>
      <c r="D1494" s="14" t="s">
        <v>5090</v>
      </c>
      <c r="E1494" s="14" t="s">
        <v>7950</v>
      </c>
      <c r="F1494" s="14" t="s">
        <v>5091</v>
      </c>
      <c r="G1494" s="14" t="s">
        <v>6987</v>
      </c>
      <c r="H1494" s="44" t="s">
        <v>3466</v>
      </c>
      <c r="I1494" s="45">
        <v>0</v>
      </c>
      <c r="J1494" s="14">
        <v>150000000</v>
      </c>
      <c r="K1494" s="14" t="s">
        <v>3458</v>
      </c>
      <c r="L1494" s="46" t="s">
        <v>5077</v>
      </c>
      <c r="M1494" s="14" t="s">
        <v>12072</v>
      </c>
      <c r="N1494" s="14" t="s">
        <v>3833</v>
      </c>
      <c r="O1494" s="14" t="s">
        <v>5087</v>
      </c>
      <c r="P1494" s="14" t="s">
        <v>12071</v>
      </c>
      <c r="Q1494" s="44" t="s">
        <v>8224</v>
      </c>
      <c r="R1494" s="44" t="s">
        <v>8203</v>
      </c>
      <c r="S1494" s="14">
        <v>1</v>
      </c>
      <c r="T1494" s="5">
        <v>359857.8</v>
      </c>
      <c r="U1494" s="5">
        <f t="shared" si="70"/>
        <v>359857.8</v>
      </c>
      <c r="V1494" s="47">
        <f t="shared" si="71"/>
        <v>403040.73600000003</v>
      </c>
      <c r="W1494" s="48"/>
      <c r="X1494" s="49">
        <v>2017</v>
      </c>
      <c r="Y1494" s="50" t="s">
        <v>5516</v>
      </c>
      <c r="Z1494" s="51">
        <f t="shared" si="69"/>
        <v>999.60500000000002</v>
      </c>
      <c r="AA1494" s="16">
        <f t="shared" si="69"/>
        <v>1119.5576000000001</v>
      </c>
    </row>
    <row r="1495" spans="2:27" ht="20.25" x14ac:dyDescent="0.3">
      <c r="B1495" s="43" t="s">
        <v>1546</v>
      </c>
      <c r="C1495" s="14" t="s">
        <v>4521</v>
      </c>
      <c r="D1495" s="14" t="s">
        <v>5092</v>
      </c>
      <c r="E1495" s="14" t="s">
        <v>7951</v>
      </c>
      <c r="F1495" s="14" t="s">
        <v>7952</v>
      </c>
      <c r="G1495" s="14" t="s">
        <v>6988</v>
      </c>
      <c r="H1495" s="44" t="s">
        <v>3466</v>
      </c>
      <c r="I1495" s="45">
        <v>0</v>
      </c>
      <c r="J1495" s="14">
        <v>150000000</v>
      </c>
      <c r="K1495" s="14" t="s">
        <v>3458</v>
      </c>
      <c r="L1495" s="46" t="s">
        <v>5077</v>
      </c>
      <c r="M1495" s="14" t="s">
        <v>12072</v>
      </c>
      <c r="N1495" s="14" t="s">
        <v>3833</v>
      </c>
      <c r="O1495" s="14" t="s">
        <v>5087</v>
      </c>
      <c r="P1495" s="14" t="s">
        <v>12071</v>
      </c>
      <c r="Q1495" s="44" t="s">
        <v>8224</v>
      </c>
      <c r="R1495" s="44" t="s">
        <v>8203</v>
      </c>
      <c r="S1495" s="14">
        <v>1</v>
      </c>
      <c r="T1495" s="5">
        <v>197931.6</v>
      </c>
      <c r="U1495" s="5">
        <f t="shared" si="70"/>
        <v>197931.6</v>
      </c>
      <c r="V1495" s="47">
        <f t="shared" si="71"/>
        <v>221683.39200000002</v>
      </c>
      <c r="W1495" s="48"/>
      <c r="X1495" s="49">
        <v>2017</v>
      </c>
      <c r="Y1495" s="50" t="s">
        <v>5516</v>
      </c>
      <c r="Z1495" s="51">
        <f t="shared" si="69"/>
        <v>549.81000000000006</v>
      </c>
      <c r="AA1495" s="16">
        <f t="shared" si="69"/>
        <v>615.7872000000001</v>
      </c>
    </row>
    <row r="1496" spans="2:27" ht="20.25" x14ac:dyDescent="0.3">
      <c r="B1496" s="43" t="s">
        <v>1547</v>
      </c>
      <c r="C1496" s="14" t="s">
        <v>4521</v>
      </c>
      <c r="D1496" s="14" t="s">
        <v>5093</v>
      </c>
      <c r="E1496" s="14" t="s">
        <v>7847</v>
      </c>
      <c r="F1496" s="14" t="s">
        <v>7953</v>
      </c>
      <c r="G1496" s="14" t="s">
        <v>6989</v>
      </c>
      <c r="H1496" s="44" t="s">
        <v>3466</v>
      </c>
      <c r="I1496" s="45">
        <v>0</v>
      </c>
      <c r="J1496" s="14">
        <v>150000000</v>
      </c>
      <c r="K1496" s="14" t="s">
        <v>3458</v>
      </c>
      <c r="L1496" s="46" t="s">
        <v>5077</v>
      </c>
      <c r="M1496" s="14" t="s">
        <v>12072</v>
      </c>
      <c r="N1496" s="14" t="s">
        <v>3833</v>
      </c>
      <c r="O1496" s="14" t="s">
        <v>5087</v>
      </c>
      <c r="P1496" s="14" t="s">
        <v>12071</v>
      </c>
      <c r="Q1496" s="44" t="s">
        <v>8224</v>
      </c>
      <c r="R1496" s="44" t="s">
        <v>8203</v>
      </c>
      <c r="S1496" s="14">
        <v>1</v>
      </c>
      <c r="T1496" s="5">
        <v>22095</v>
      </c>
      <c r="U1496" s="5">
        <f t="shared" si="70"/>
        <v>22095</v>
      </c>
      <c r="V1496" s="47">
        <f t="shared" si="71"/>
        <v>24746.400000000001</v>
      </c>
      <c r="W1496" s="48"/>
      <c r="X1496" s="49">
        <v>2017</v>
      </c>
      <c r="Y1496" s="50" t="s">
        <v>5516</v>
      </c>
      <c r="Z1496" s="51">
        <f t="shared" si="69"/>
        <v>61.375</v>
      </c>
      <c r="AA1496" s="16">
        <f t="shared" si="69"/>
        <v>68.740000000000009</v>
      </c>
    </row>
    <row r="1497" spans="2:27" ht="20.25" x14ac:dyDescent="0.3">
      <c r="B1497" s="43" t="s">
        <v>1548</v>
      </c>
      <c r="C1497" s="14" t="s">
        <v>4521</v>
      </c>
      <c r="D1497" s="14" t="s">
        <v>5094</v>
      </c>
      <c r="E1497" s="14" t="s">
        <v>7954</v>
      </c>
      <c r="F1497" s="14" t="s">
        <v>5086</v>
      </c>
      <c r="G1497" s="14" t="s">
        <v>6990</v>
      </c>
      <c r="H1497" s="44" t="s">
        <v>3466</v>
      </c>
      <c r="I1497" s="45">
        <v>0</v>
      </c>
      <c r="J1497" s="14">
        <v>150000000</v>
      </c>
      <c r="K1497" s="14" t="s">
        <v>3458</v>
      </c>
      <c r="L1497" s="46" t="s">
        <v>5077</v>
      </c>
      <c r="M1497" s="14" t="s">
        <v>12072</v>
      </c>
      <c r="N1497" s="14" t="s">
        <v>3833</v>
      </c>
      <c r="O1497" s="14" t="s">
        <v>5087</v>
      </c>
      <c r="P1497" s="14" t="s">
        <v>12071</v>
      </c>
      <c r="Q1497" s="44" t="s">
        <v>8224</v>
      </c>
      <c r="R1497" s="44" t="s">
        <v>8203</v>
      </c>
      <c r="S1497" s="14">
        <v>1</v>
      </c>
      <c r="T1497" s="5">
        <v>133755</v>
      </c>
      <c r="U1497" s="5">
        <f t="shared" si="70"/>
        <v>133755</v>
      </c>
      <c r="V1497" s="47">
        <f t="shared" si="71"/>
        <v>149805.6</v>
      </c>
      <c r="W1497" s="48"/>
      <c r="X1497" s="49">
        <v>2017</v>
      </c>
      <c r="Y1497" s="50" t="s">
        <v>5516</v>
      </c>
      <c r="Z1497" s="51">
        <f t="shared" si="69"/>
        <v>371.54166666666669</v>
      </c>
      <c r="AA1497" s="16">
        <f t="shared" si="69"/>
        <v>416.12666666666667</v>
      </c>
    </row>
    <row r="1498" spans="2:27" ht="20.25" x14ac:dyDescent="0.3">
      <c r="B1498" s="43" t="s">
        <v>1549</v>
      </c>
      <c r="C1498" s="14" t="s">
        <v>4521</v>
      </c>
      <c r="D1498" s="14" t="s">
        <v>5095</v>
      </c>
      <c r="E1498" s="14" t="s">
        <v>7955</v>
      </c>
      <c r="F1498" s="14" t="s">
        <v>7956</v>
      </c>
      <c r="G1498" s="14" t="s">
        <v>6991</v>
      </c>
      <c r="H1498" s="44" t="s">
        <v>3466</v>
      </c>
      <c r="I1498" s="45">
        <v>0</v>
      </c>
      <c r="J1498" s="14">
        <v>150000000</v>
      </c>
      <c r="K1498" s="14" t="s">
        <v>3458</v>
      </c>
      <c r="L1498" s="46" t="s">
        <v>5077</v>
      </c>
      <c r="M1498" s="14" t="s">
        <v>12072</v>
      </c>
      <c r="N1498" s="14" t="s">
        <v>3833</v>
      </c>
      <c r="O1498" s="14" t="s">
        <v>5087</v>
      </c>
      <c r="P1498" s="14" t="s">
        <v>12071</v>
      </c>
      <c r="Q1498" s="44" t="s">
        <v>8224</v>
      </c>
      <c r="R1498" s="44" t="s">
        <v>8203</v>
      </c>
      <c r="S1498" s="14">
        <v>1</v>
      </c>
      <c r="T1498" s="5">
        <v>3600000</v>
      </c>
      <c r="U1498" s="5">
        <f t="shared" si="70"/>
        <v>3600000</v>
      </c>
      <c r="V1498" s="47">
        <f t="shared" si="71"/>
        <v>4032000.0000000005</v>
      </c>
      <c r="W1498" s="48"/>
      <c r="X1498" s="49">
        <v>2017</v>
      </c>
      <c r="Y1498" s="50" t="s">
        <v>5516</v>
      </c>
      <c r="Z1498" s="51">
        <f t="shared" si="69"/>
        <v>10000</v>
      </c>
      <c r="AA1498" s="16">
        <f t="shared" si="69"/>
        <v>11200.000000000002</v>
      </c>
    </row>
    <row r="1499" spans="2:27" ht="20.25" x14ac:dyDescent="0.3">
      <c r="B1499" s="43" t="s">
        <v>1550</v>
      </c>
      <c r="C1499" s="14" t="s">
        <v>4521</v>
      </c>
      <c r="D1499" s="14" t="s">
        <v>3469</v>
      </c>
      <c r="E1499" s="14" t="s">
        <v>7374</v>
      </c>
      <c r="F1499" s="14" t="s">
        <v>3470</v>
      </c>
      <c r="G1499" s="14" t="s">
        <v>6992</v>
      </c>
      <c r="H1499" s="44" t="s">
        <v>3466</v>
      </c>
      <c r="I1499" s="45">
        <v>0</v>
      </c>
      <c r="J1499" s="14">
        <v>150000000</v>
      </c>
      <c r="K1499" s="14" t="s">
        <v>3458</v>
      </c>
      <c r="L1499" s="46" t="s">
        <v>5077</v>
      </c>
      <c r="M1499" s="14" t="s">
        <v>12072</v>
      </c>
      <c r="N1499" s="14" t="s">
        <v>3833</v>
      </c>
      <c r="O1499" s="14" t="s">
        <v>5087</v>
      </c>
      <c r="P1499" s="14" t="s">
        <v>12071</v>
      </c>
      <c r="Q1499" s="44" t="s">
        <v>8224</v>
      </c>
      <c r="R1499" s="44" t="s">
        <v>8203</v>
      </c>
      <c r="S1499" s="14">
        <v>1</v>
      </c>
      <c r="T1499" s="5">
        <v>499000</v>
      </c>
      <c r="U1499" s="5">
        <f t="shared" si="70"/>
        <v>499000</v>
      </c>
      <c r="V1499" s="47">
        <f t="shared" si="71"/>
        <v>558880</v>
      </c>
      <c r="W1499" s="48"/>
      <c r="X1499" s="49">
        <v>2017</v>
      </c>
      <c r="Y1499" s="50" t="s">
        <v>5516</v>
      </c>
      <c r="Z1499" s="51">
        <f t="shared" si="69"/>
        <v>1386.1111111111111</v>
      </c>
      <c r="AA1499" s="16">
        <f t="shared" si="69"/>
        <v>1552.4444444444443</v>
      </c>
    </row>
    <row r="1500" spans="2:27" ht="20.25" x14ac:dyDescent="0.3">
      <c r="B1500" s="43" t="s">
        <v>1551</v>
      </c>
      <c r="C1500" s="14" t="s">
        <v>4521</v>
      </c>
      <c r="D1500" s="14" t="s">
        <v>5096</v>
      </c>
      <c r="E1500" s="14" t="s">
        <v>7957</v>
      </c>
      <c r="F1500" s="14" t="s">
        <v>7958</v>
      </c>
      <c r="G1500" s="14" t="s">
        <v>6993</v>
      </c>
      <c r="H1500" s="44" t="s">
        <v>3466</v>
      </c>
      <c r="I1500" s="45">
        <v>0</v>
      </c>
      <c r="J1500" s="14">
        <v>150000000</v>
      </c>
      <c r="K1500" s="14" t="s">
        <v>3458</v>
      </c>
      <c r="L1500" s="46" t="s">
        <v>5077</v>
      </c>
      <c r="M1500" s="14" t="s">
        <v>12072</v>
      </c>
      <c r="N1500" s="14" t="s">
        <v>3833</v>
      </c>
      <c r="O1500" s="14" t="s">
        <v>5087</v>
      </c>
      <c r="P1500" s="14" t="s">
        <v>12071</v>
      </c>
      <c r="Q1500" s="44" t="s">
        <v>8224</v>
      </c>
      <c r="R1500" s="44" t="s">
        <v>8203</v>
      </c>
      <c r="S1500" s="14">
        <v>1</v>
      </c>
      <c r="T1500" s="5">
        <v>684000</v>
      </c>
      <c r="U1500" s="5">
        <f t="shared" si="70"/>
        <v>684000</v>
      </c>
      <c r="V1500" s="47">
        <f t="shared" si="71"/>
        <v>766080.00000000012</v>
      </c>
      <c r="W1500" s="48"/>
      <c r="X1500" s="49">
        <v>2017</v>
      </c>
      <c r="Y1500" s="50" t="s">
        <v>5516</v>
      </c>
      <c r="Z1500" s="51">
        <f t="shared" si="69"/>
        <v>1900</v>
      </c>
      <c r="AA1500" s="16">
        <f t="shared" si="69"/>
        <v>2128.0000000000005</v>
      </c>
    </row>
    <row r="1501" spans="2:27" ht="20.25" x14ac:dyDescent="0.3">
      <c r="B1501" s="43" t="s">
        <v>1552</v>
      </c>
      <c r="C1501" s="14" t="s">
        <v>4521</v>
      </c>
      <c r="D1501" s="14" t="s">
        <v>5097</v>
      </c>
      <c r="E1501" s="14" t="s">
        <v>7959</v>
      </c>
      <c r="F1501" s="14" t="s">
        <v>5098</v>
      </c>
      <c r="G1501" s="14" t="s">
        <v>6994</v>
      </c>
      <c r="H1501" s="44" t="s">
        <v>3466</v>
      </c>
      <c r="I1501" s="45">
        <v>0</v>
      </c>
      <c r="J1501" s="14">
        <v>150000000</v>
      </c>
      <c r="K1501" s="14" t="s">
        <v>3458</v>
      </c>
      <c r="L1501" s="46" t="s">
        <v>5077</v>
      </c>
      <c r="M1501" s="14" t="s">
        <v>12072</v>
      </c>
      <c r="N1501" s="14" t="s">
        <v>3833</v>
      </c>
      <c r="O1501" s="14" t="s">
        <v>5087</v>
      </c>
      <c r="P1501" s="14" t="s">
        <v>12071</v>
      </c>
      <c r="Q1501" s="44" t="s">
        <v>8224</v>
      </c>
      <c r="R1501" s="44" t="s">
        <v>8203</v>
      </c>
      <c r="S1501" s="14">
        <v>1</v>
      </c>
      <c r="T1501" s="5">
        <v>150000</v>
      </c>
      <c r="U1501" s="5">
        <f t="shared" si="70"/>
        <v>150000</v>
      </c>
      <c r="V1501" s="47">
        <f t="shared" si="71"/>
        <v>168000.00000000003</v>
      </c>
      <c r="W1501" s="48"/>
      <c r="X1501" s="49">
        <v>2017</v>
      </c>
      <c r="Y1501" s="50" t="s">
        <v>5516</v>
      </c>
      <c r="Z1501" s="51">
        <f t="shared" si="69"/>
        <v>416.66666666666669</v>
      </c>
      <c r="AA1501" s="16">
        <f t="shared" si="69"/>
        <v>466.66666666666674</v>
      </c>
    </row>
    <row r="1502" spans="2:27" ht="20.25" x14ac:dyDescent="0.3">
      <c r="B1502" s="43" t="s">
        <v>1553</v>
      </c>
      <c r="C1502" s="14" t="s">
        <v>4521</v>
      </c>
      <c r="D1502" s="14" t="s">
        <v>5099</v>
      </c>
      <c r="E1502" s="14" t="s">
        <v>4064</v>
      </c>
      <c r="F1502" s="14" t="s">
        <v>5100</v>
      </c>
      <c r="G1502" s="14" t="s">
        <v>6995</v>
      </c>
      <c r="H1502" s="44" t="s">
        <v>3466</v>
      </c>
      <c r="I1502" s="45">
        <v>0</v>
      </c>
      <c r="J1502" s="14">
        <v>150000000</v>
      </c>
      <c r="K1502" s="14" t="s">
        <v>3458</v>
      </c>
      <c r="L1502" s="46" t="s">
        <v>5077</v>
      </c>
      <c r="M1502" s="14" t="s">
        <v>12072</v>
      </c>
      <c r="N1502" s="14" t="s">
        <v>3833</v>
      </c>
      <c r="O1502" s="14" t="s">
        <v>5101</v>
      </c>
      <c r="P1502" s="14" t="s">
        <v>12071</v>
      </c>
      <c r="Q1502" s="44" t="s">
        <v>8235</v>
      </c>
      <c r="R1502" s="44" t="s">
        <v>8212</v>
      </c>
      <c r="S1502" s="14">
        <v>15</v>
      </c>
      <c r="T1502" s="5">
        <v>265725</v>
      </c>
      <c r="U1502" s="5">
        <f t="shared" si="70"/>
        <v>3985875</v>
      </c>
      <c r="V1502" s="47">
        <f t="shared" si="71"/>
        <v>4464180</v>
      </c>
      <c r="W1502" s="48"/>
      <c r="X1502" s="49">
        <v>2017</v>
      </c>
      <c r="Y1502" s="50" t="s">
        <v>5516</v>
      </c>
      <c r="Z1502" s="51">
        <f t="shared" si="69"/>
        <v>11071.875</v>
      </c>
      <c r="AA1502" s="16">
        <f t="shared" si="69"/>
        <v>12400.5</v>
      </c>
    </row>
    <row r="1503" spans="2:27" ht="20.25" x14ac:dyDescent="0.3">
      <c r="B1503" s="43" t="s">
        <v>1554</v>
      </c>
      <c r="C1503" s="14" t="s">
        <v>4521</v>
      </c>
      <c r="D1503" s="14" t="s">
        <v>5102</v>
      </c>
      <c r="E1503" s="14" t="s">
        <v>7960</v>
      </c>
      <c r="F1503" s="14" t="s">
        <v>5103</v>
      </c>
      <c r="G1503" s="14" t="s">
        <v>6996</v>
      </c>
      <c r="H1503" s="44" t="s">
        <v>3466</v>
      </c>
      <c r="I1503" s="45">
        <v>10</v>
      </c>
      <c r="J1503" s="14">
        <v>150000000</v>
      </c>
      <c r="K1503" s="14" t="s">
        <v>3458</v>
      </c>
      <c r="L1503" s="46" t="s">
        <v>5077</v>
      </c>
      <c r="M1503" s="14" t="s">
        <v>12072</v>
      </c>
      <c r="N1503" s="14" t="s">
        <v>3833</v>
      </c>
      <c r="O1503" s="14" t="s">
        <v>5101</v>
      </c>
      <c r="P1503" s="14" t="s">
        <v>12071</v>
      </c>
      <c r="Q1503" s="44" t="s">
        <v>8235</v>
      </c>
      <c r="R1503" s="44" t="s">
        <v>8212</v>
      </c>
      <c r="S1503" s="14">
        <v>17.468726</v>
      </c>
      <c r="T1503" s="5">
        <v>514890</v>
      </c>
      <c r="U1503" s="5">
        <f t="shared" si="70"/>
        <v>8994472.3301400002</v>
      </c>
      <c r="V1503" s="47">
        <f t="shared" si="71"/>
        <v>10073809.009756802</v>
      </c>
      <c r="W1503" s="48"/>
      <c r="X1503" s="49">
        <v>2017</v>
      </c>
      <c r="Y1503" s="50" t="s">
        <v>5516</v>
      </c>
      <c r="Z1503" s="51">
        <f t="shared" si="69"/>
        <v>24984.645361499999</v>
      </c>
      <c r="AA1503" s="16">
        <f t="shared" si="69"/>
        <v>27982.802804880004</v>
      </c>
    </row>
    <row r="1504" spans="2:27" ht="20.25" x14ac:dyDescent="0.3">
      <c r="B1504" s="43" t="s">
        <v>1555</v>
      </c>
      <c r="C1504" s="14" t="s">
        <v>4521</v>
      </c>
      <c r="D1504" s="14" t="s">
        <v>5102</v>
      </c>
      <c r="E1504" s="14" t="s">
        <v>7960</v>
      </c>
      <c r="F1504" s="14" t="s">
        <v>5103</v>
      </c>
      <c r="G1504" s="14" t="s">
        <v>6997</v>
      </c>
      <c r="H1504" s="44" t="s">
        <v>3457</v>
      </c>
      <c r="I1504" s="45">
        <v>10</v>
      </c>
      <c r="J1504" s="14">
        <v>150000000</v>
      </c>
      <c r="K1504" s="14" t="s">
        <v>3458</v>
      </c>
      <c r="L1504" s="46" t="s">
        <v>5077</v>
      </c>
      <c r="M1504" s="14" t="s">
        <v>12072</v>
      </c>
      <c r="N1504" s="14" t="s">
        <v>3833</v>
      </c>
      <c r="O1504" s="14" t="s">
        <v>5101</v>
      </c>
      <c r="P1504" s="14" t="s">
        <v>12071</v>
      </c>
      <c r="Q1504" s="44" t="s">
        <v>8235</v>
      </c>
      <c r="R1504" s="44" t="s">
        <v>8212</v>
      </c>
      <c r="S1504" s="14">
        <v>35.931223000000003</v>
      </c>
      <c r="T1504" s="5">
        <v>474390</v>
      </c>
      <c r="U1504" s="5">
        <f t="shared" si="70"/>
        <v>17045412.878970001</v>
      </c>
      <c r="V1504" s="47">
        <f t="shared" si="71"/>
        <v>19090862.424446404</v>
      </c>
      <c r="W1504" s="48"/>
      <c r="X1504" s="49">
        <v>2017</v>
      </c>
      <c r="Y1504" s="50" t="s">
        <v>5516</v>
      </c>
      <c r="Z1504" s="51">
        <f t="shared" si="69"/>
        <v>47348.369108250001</v>
      </c>
      <c r="AA1504" s="16">
        <f t="shared" si="69"/>
        <v>53030.173401240012</v>
      </c>
    </row>
    <row r="1505" spans="2:27" ht="20.25" x14ac:dyDescent="0.3">
      <c r="B1505" s="43" t="s">
        <v>1556</v>
      </c>
      <c r="C1505" s="14" t="s">
        <v>4521</v>
      </c>
      <c r="D1505" s="14" t="s">
        <v>7355</v>
      </c>
      <c r="E1505" s="14" t="s">
        <v>5104</v>
      </c>
      <c r="F1505" s="14" t="s">
        <v>7961</v>
      </c>
      <c r="G1505" s="14" t="s">
        <v>6998</v>
      </c>
      <c r="H1505" s="44" t="s">
        <v>3457</v>
      </c>
      <c r="I1505" s="45">
        <v>10</v>
      </c>
      <c r="J1505" s="14">
        <v>150000000</v>
      </c>
      <c r="K1505" s="14" t="s">
        <v>3458</v>
      </c>
      <c r="L1505" s="46" t="s">
        <v>5077</v>
      </c>
      <c r="M1505" s="14" t="s">
        <v>12072</v>
      </c>
      <c r="N1505" s="14" t="s">
        <v>3833</v>
      </c>
      <c r="O1505" s="14" t="s">
        <v>5101</v>
      </c>
      <c r="P1505" s="14" t="s">
        <v>12071</v>
      </c>
      <c r="Q1505" s="44" t="s">
        <v>8235</v>
      </c>
      <c r="R1505" s="44" t="s">
        <v>8212</v>
      </c>
      <c r="S1505" s="14">
        <v>10.481235</v>
      </c>
      <c r="T1505" s="5">
        <v>946605</v>
      </c>
      <c r="U1505" s="5">
        <f t="shared" si="70"/>
        <v>9921589.4571749996</v>
      </c>
      <c r="V1505" s="47">
        <f t="shared" si="71"/>
        <v>11112180.192036001</v>
      </c>
      <c r="W1505" s="48"/>
      <c r="X1505" s="49">
        <v>2017</v>
      </c>
      <c r="Y1505" s="50" t="s">
        <v>5516</v>
      </c>
      <c r="Z1505" s="51">
        <f t="shared" si="69"/>
        <v>27559.970714374998</v>
      </c>
      <c r="AA1505" s="16">
        <f t="shared" si="69"/>
        <v>30867.167200100004</v>
      </c>
    </row>
    <row r="1506" spans="2:27" ht="20.25" x14ac:dyDescent="0.3">
      <c r="B1506" s="43" t="s">
        <v>1557</v>
      </c>
      <c r="C1506" s="14" t="s">
        <v>4521</v>
      </c>
      <c r="D1506" s="14" t="s">
        <v>5105</v>
      </c>
      <c r="E1506" s="14" t="s">
        <v>7962</v>
      </c>
      <c r="F1506" s="14" t="s">
        <v>5108</v>
      </c>
      <c r="G1506" s="14" t="s">
        <v>6999</v>
      </c>
      <c r="H1506" s="44" t="s">
        <v>3457</v>
      </c>
      <c r="I1506" s="45">
        <v>0</v>
      </c>
      <c r="J1506" s="14">
        <v>150000000</v>
      </c>
      <c r="K1506" s="14" t="s">
        <v>3458</v>
      </c>
      <c r="L1506" s="46" t="s">
        <v>5077</v>
      </c>
      <c r="M1506" s="14" t="s">
        <v>12072</v>
      </c>
      <c r="N1506" s="14" t="s">
        <v>3833</v>
      </c>
      <c r="O1506" s="14" t="s">
        <v>5101</v>
      </c>
      <c r="P1506" s="14" t="s">
        <v>12071</v>
      </c>
      <c r="Q1506" s="44" t="s">
        <v>8235</v>
      </c>
      <c r="R1506" s="44" t="s">
        <v>8212</v>
      </c>
      <c r="S1506" s="14">
        <v>6.2185499999999996</v>
      </c>
      <c r="T1506" s="5">
        <v>651506</v>
      </c>
      <c r="U1506" s="5">
        <f t="shared" si="70"/>
        <v>4051422.6362999999</v>
      </c>
      <c r="V1506" s="47">
        <f t="shared" si="71"/>
        <v>4537593.3526560003</v>
      </c>
      <c r="W1506" s="48"/>
      <c r="X1506" s="49">
        <v>2017</v>
      </c>
      <c r="Y1506" s="50" t="s">
        <v>5516</v>
      </c>
      <c r="Z1506" s="51">
        <f t="shared" si="69"/>
        <v>11253.951767499999</v>
      </c>
      <c r="AA1506" s="16">
        <f t="shared" si="69"/>
        <v>12604.425979600001</v>
      </c>
    </row>
    <row r="1507" spans="2:27" ht="20.25" x14ac:dyDescent="0.3">
      <c r="B1507" s="43" t="s">
        <v>1558</v>
      </c>
      <c r="C1507" s="14" t="s">
        <v>4521</v>
      </c>
      <c r="D1507" s="14" t="s">
        <v>5107</v>
      </c>
      <c r="E1507" s="14" t="s">
        <v>7960</v>
      </c>
      <c r="F1507" s="14" t="s">
        <v>5106</v>
      </c>
      <c r="G1507" s="14" t="s">
        <v>7000</v>
      </c>
      <c r="H1507" s="44" t="s">
        <v>3457</v>
      </c>
      <c r="I1507" s="45">
        <v>0</v>
      </c>
      <c r="J1507" s="14">
        <v>150000000</v>
      </c>
      <c r="K1507" s="14" t="s">
        <v>3458</v>
      </c>
      <c r="L1507" s="46" t="s">
        <v>5077</v>
      </c>
      <c r="M1507" s="14" t="s">
        <v>12072</v>
      </c>
      <c r="N1507" s="14" t="s">
        <v>3833</v>
      </c>
      <c r="O1507" s="14" t="s">
        <v>5101</v>
      </c>
      <c r="P1507" s="14" t="s">
        <v>12071</v>
      </c>
      <c r="Q1507" s="44" t="s">
        <v>8235</v>
      </c>
      <c r="R1507" s="44" t="s">
        <v>8212</v>
      </c>
      <c r="S1507" s="14">
        <v>167.70022800000001</v>
      </c>
      <c r="T1507" s="5">
        <v>544764</v>
      </c>
      <c r="U1507" s="5">
        <f t="shared" si="70"/>
        <v>91357047.006191999</v>
      </c>
      <c r="V1507" s="47">
        <f t="shared" si="71"/>
        <v>102319892.64693505</v>
      </c>
      <c r="W1507" s="48"/>
      <c r="X1507" s="49">
        <v>2017</v>
      </c>
      <c r="Y1507" s="50" t="s">
        <v>5516</v>
      </c>
      <c r="Z1507" s="51">
        <f t="shared" ref="Z1507:AA1570" si="72">U1507/360</f>
        <v>253769.5750172</v>
      </c>
      <c r="AA1507" s="16">
        <f t="shared" si="72"/>
        <v>284221.924019264</v>
      </c>
    </row>
    <row r="1508" spans="2:27" ht="20.25" x14ac:dyDescent="0.3">
      <c r="B1508" s="43" t="s">
        <v>1559</v>
      </c>
      <c r="C1508" s="14" t="s">
        <v>4521</v>
      </c>
      <c r="D1508" s="14" t="s">
        <v>5109</v>
      </c>
      <c r="E1508" s="14" t="s">
        <v>7963</v>
      </c>
      <c r="F1508" s="14" t="s">
        <v>5110</v>
      </c>
      <c r="G1508" s="14" t="s">
        <v>7001</v>
      </c>
      <c r="H1508" s="44" t="s">
        <v>3466</v>
      </c>
      <c r="I1508" s="45">
        <v>0</v>
      </c>
      <c r="J1508" s="14">
        <v>150000000</v>
      </c>
      <c r="K1508" s="14" t="s">
        <v>3458</v>
      </c>
      <c r="L1508" s="46" t="s">
        <v>5087</v>
      </c>
      <c r="M1508" s="14" t="s">
        <v>12072</v>
      </c>
      <c r="N1508" s="14" t="s">
        <v>3833</v>
      </c>
      <c r="O1508" s="14" t="s">
        <v>5078</v>
      </c>
      <c r="P1508" s="14" t="s">
        <v>12071</v>
      </c>
      <c r="Q1508" s="44" t="s">
        <v>8224</v>
      </c>
      <c r="R1508" s="44" t="s">
        <v>8203</v>
      </c>
      <c r="S1508" s="14">
        <v>64</v>
      </c>
      <c r="T1508" s="5">
        <v>700</v>
      </c>
      <c r="U1508" s="5">
        <f t="shared" ref="U1508:U1571" si="73">S1508*T1508</f>
        <v>44800</v>
      </c>
      <c r="V1508" s="47">
        <f t="shared" ref="V1508:V1571" si="74">U1508*1.12</f>
        <v>50176.000000000007</v>
      </c>
      <c r="W1508" s="48"/>
      <c r="X1508" s="49">
        <v>2017</v>
      </c>
      <c r="Y1508" s="50" t="s">
        <v>5516</v>
      </c>
      <c r="Z1508" s="51">
        <f t="shared" si="72"/>
        <v>124.44444444444444</v>
      </c>
      <c r="AA1508" s="16">
        <f t="shared" si="72"/>
        <v>139.37777777777779</v>
      </c>
    </row>
    <row r="1509" spans="2:27" ht="20.25" x14ac:dyDescent="0.3">
      <c r="B1509" s="43" t="s">
        <v>1560</v>
      </c>
      <c r="C1509" s="14" t="s">
        <v>4521</v>
      </c>
      <c r="D1509" s="14" t="s">
        <v>5111</v>
      </c>
      <c r="E1509" s="14" t="s">
        <v>7964</v>
      </c>
      <c r="F1509" s="14" t="s">
        <v>7965</v>
      </c>
      <c r="G1509" s="14" t="s">
        <v>7002</v>
      </c>
      <c r="H1509" s="44" t="s">
        <v>3466</v>
      </c>
      <c r="I1509" s="45">
        <v>0</v>
      </c>
      <c r="J1509" s="14">
        <v>150000000</v>
      </c>
      <c r="K1509" s="14" t="s">
        <v>3458</v>
      </c>
      <c r="L1509" s="46" t="s">
        <v>5087</v>
      </c>
      <c r="M1509" s="14" t="s">
        <v>12072</v>
      </c>
      <c r="N1509" s="14" t="s">
        <v>3833</v>
      </c>
      <c r="O1509" s="14" t="s">
        <v>5078</v>
      </c>
      <c r="P1509" s="14" t="s">
        <v>12071</v>
      </c>
      <c r="Q1509" s="44" t="s">
        <v>8224</v>
      </c>
      <c r="R1509" s="44" t="s">
        <v>8203</v>
      </c>
      <c r="S1509" s="14">
        <v>58</v>
      </c>
      <c r="T1509" s="5">
        <v>500</v>
      </c>
      <c r="U1509" s="5">
        <f t="shared" si="73"/>
        <v>29000</v>
      </c>
      <c r="V1509" s="47">
        <f t="shared" si="74"/>
        <v>32480.000000000004</v>
      </c>
      <c r="W1509" s="48"/>
      <c r="X1509" s="49">
        <v>2017</v>
      </c>
      <c r="Y1509" s="50" t="s">
        <v>5516</v>
      </c>
      <c r="Z1509" s="51">
        <f t="shared" si="72"/>
        <v>80.555555555555557</v>
      </c>
      <c r="AA1509" s="16">
        <f t="shared" si="72"/>
        <v>90.222222222222229</v>
      </c>
    </row>
    <row r="1510" spans="2:27" ht="20.25" x14ac:dyDescent="0.3">
      <c r="B1510" s="43" t="s">
        <v>1561</v>
      </c>
      <c r="C1510" s="14" t="s">
        <v>4521</v>
      </c>
      <c r="D1510" s="14" t="s">
        <v>5112</v>
      </c>
      <c r="E1510" s="14" t="s">
        <v>4350</v>
      </c>
      <c r="F1510" s="14" t="s">
        <v>5113</v>
      </c>
      <c r="G1510" s="14" t="s">
        <v>7003</v>
      </c>
      <c r="H1510" s="44" t="s">
        <v>3466</v>
      </c>
      <c r="I1510" s="45">
        <v>0</v>
      </c>
      <c r="J1510" s="14">
        <v>150000000</v>
      </c>
      <c r="K1510" s="14" t="s">
        <v>3458</v>
      </c>
      <c r="L1510" s="46" t="s">
        <v>5087</v>
      </c>
      <c r="M1510" s="14" t="s">
        <v>12072</v>
      </c>
      <c r="N1510" s="14" t="s">
        <v>3833</v>
      </c>
      <c r="O1510" s="14" t="s">
        <v>5078</v>
      </c>
      <c r="P1510" s="14" t="s">
        <v>12071</v>
      </c>
      <c r="Q1510" s="44" t="s">
        <v>8224</v>
      </c>
      <c r="R1510" s="44" t="s">
        <v>8203</v>
      </c>
      <c r="S1510" s="14">
        <v>96</v>
      </c>
      <c r="T1510" s="5">
        <v>2000</v>
      </c>
      <c r="U1510" s="5">
        <f t="shared" si="73"/>
        <v>192000</v>
      </c>
      <c r="V1510" s="47">
        <f t="shared" si="74"/>
        <v>215040.00000000003</v>
      </c>
      <c r="W1510" s="48"/>
      <c r="X1510" s="49">
        <v>2017</v>
      </c>
      <c r="Y1510" s="50" t="s">
        <v>5516</v>
      </c>
      <c r="Z1510" s="51">
        <f t="shared" si="72"/>
        <v>533.33333333333337</v>
      </c>
      <c r="AA1510" s="16">
        <f t="shared" si="72"/>
        <v>597.33333333333337</v>
      </c>
    </row>
    <row r="1511" spans="2:27" ht="20.25" x14ac:dyDescent="0.3">
      <c r="B1511" s="43" t="s">
        <v>1562</v>
      </c>
      <c r="C1511" s="14" t="s">
        <v>4521</v>
      </c>
      <c r="D1511" s="14" t="s">
        <v>5112</v>
      </c>
      <c r="E1511" s="14" t="s">
        <v>4350</v>
      </c>
      <c r="F1511" s="14" t="s">
        <v>5113</v>
      </c>
      <c r="G1511" s="14" t="s">
        <v>7004</v>
      </c>
      <c r="H1511" s="44" t="s">
        <v>3466</v>
      </c>
      <c r="I1511" s="45">
        <v>0</v>
      </c>
      <c r="J1511" s="14">
        <v>150000000</v>
      </c>
      <c r="K1511" s="14" t="s">
        <v>3458</v>
      </c>
      <c r="L1511" s="46" t="s">
        <v>5087</v>
      </c>
      <c r="M1511" s="14" t="s">
        <v>12072</v>
      </c>
      <c r="N1511" s="14" t="s">
        <v>3833</v>
      </c>
      <c r="O1511" s="14" t="s">
        <v>5078</v>
      </c>
      <c r="P1511" s="14" t="s">
        <v>12071</v>
      </c>
      <c r="Q1511" s="44" t="s">
        <v>8224</v>
      </c>
      <c r="R1511" s="44" t="s">
        <v>8203</v>
      </c>
      <c r="S1511" s="14">
        <v>16</v>
      </c>
      <c r="T1511" s="5">
        <v>2000</v>
      </c>
      <c r="U1511" s="5">
        <f t="shared" si="73"/>
        <v>32000</v>
      </c>
      <c r="V1511" s="47">
        <f t="shared" si="74"/>
        <v>35840</v>
      </c>
      <c r="W1511" s="48"/>
      <c r="X1511" s="49">
        <v>2017</v>
      </c>
      <c r="Y1511" s="50" t="s">
        <v>5516</v>
      </c>
      <c r="Z1511" s="51">
        <f t="shared" si="72"/>
        <v>88.888888888888886</v>
      </c>
      <c r="AA1511" s="16">
        <f t="shared" si="72"/>
        <v>99.555555555555557</v>
      </c>
    </row>
    <row r="1512" spans="2:27" ht="20.25" x14ac:dyDescent="0.3">
      <c r="B1512" s="43" t="s">
        <v>1563</v>
      </c>
      <c r="C1512" s="14" t="s">
        <v>4521</v>
      </c>
      <c r="D1512" s="14" t="s">
        <v>5112</v>
      </c>
      <c r="E1512" s="14" t="s">
        <v>4350</v>
      </c>
      <c r="F1512" s="14" t="s">
        <v>5113</v>
      </c>
      <c r="G1512" s="14" t="s">
        <v>7005</v>
      </c>
      <c r="H1512" s="44" t="s">
        <v>3466</v>
      </c>
      <c r="I1512" s="45">
        <v>0</v>
      </c>
      <c r="J1512" s="14">
        <v>150000000</v>
      </c>
      <c r="K1512" s="14" t="s">
        <v>3458</v>
      </c>
      <c r="L1512" s="46" t="s">
        <v>5087</v>
      </c>
      <c r="M1512" s="14" t="s">
        <v>12072</v>
      </c>
      <c r="N1512" s="14" t="s">
        <v>3833</v>
      </c>
      <c r="O1512" s="14" t="s">
        <v>5078</v>
      </c>
      <c r="P1512" s="14" t="s">
        <v>12071</v>
      </c>
      <c r="Q1512" s="44" t="s">
        <v>8224</v>
      </c>
      <c r="R1512" s="44" t="s">
        <v>8203</v>
      </c>
      <c r="S1512" s="14">
        <v>20</v>
      </c>
      <c r="T1512" s="5">
        <v>2000</v>
      </c>
      <c r="U1512" s="5">
        <f t="shared" si="73"/>
        <v>40000</v>
      </c>
      <c r="V1512" s="47">
        <f t="shared" si="74"/>
        <v>44800.000000000007</v>
      </c>
      <c r="W1512" s="48"/>
      <c r="X1512" s="49">
        <v>2017</v>
      </c>
      <c r="Y1512" s="50" t="s">
        <v>5516</v>
      </c>
      <c r="Z1512" s="51">
        <f t="shared" si="72"/>
        <v>111.11111111111111</v>
      </c>
      <c r="AA1512" s="16">
        <f t="shared" si="72"/>
        <v>124.44444444444447</v>
      </c>
    </row>
    <row r="1513" spans="2:27" ht="20.25" x14ac:dyDescent="0.3">
      <c r="B1513" s="43" t="s">
        <v>1564</v>
      </c>
      <c r="C1513" s="14" t="s">
        <v>4521</v>
      </c>
      <c r="D1513" s="14" t="s">
        <v>5114</v>
      </c>
      <c r="E1513" s="14" t="s">
        <v>5115</v>
      </c>
      <c r="F1513" s="14" t="s">
        <v>5116</v>
      </c>
      <c r="G1513" s="14" t="s">
        <v>7006</v>
      </c>
      <c r="H1513" s="44" t="s">
        <v>3466</v>
      </c>
      <c r="I1513" s="45">
        <v>0</v>
      </c>
      <c r="J1513" s="14">
        <v>150000000</v>
      </c>
      <c r="K1513" s="14" t="s">
        <v>3458</v>
      </c>
      <c r="L1513" s="46" t="s">
        <v>5087</v>
      </c>
      <c r="M1513" s="14" t="s">
        <v>12072</v>
      </c>
      <c r="N1513" s="14" t="s">
        <v>3833</v>
      </c>
      <c r="O1513" s="14" t="s">
        <v>5078</v>
      </c>
      <c r="P1513" s="14" t="s">
        <v>12071</v>
      </c>
      <c r="Q1513" s="44" t="s">
        <v>8224</v>
      </c>
      <c r="R1513" s="44" t="s">
        <v>8203</v>
      </c>
      <c r="S1513" s="14">
        <v>280</v>
      </c>
      <c r="T1513" s="5">
        <v>7000</v>
      </c>
      <c r="U1513" s="5">
        <f t="shared" si="73"/>
        <v>1960000</v>
      </c>
      <c r="V1513" s="47">
        <f t="shared" si="74"/>
        <v>2195200</v>
      </c>
      <c r="W1513" s="48"/>
      <c r="X1513" s="49">
        <v>2017</v>
      </c>
      <c r="Y1513" s="50" t="s">
        <v>5516</v>
      </c>
      <c r="Z1513" s="51">
        <f t="shared" si="72"/>
        <v>5444.4444444444443</v>
      </c>
      <c r="AA1513" s="16">
        <f t="shared" si="72"/>
        <v>6097.7777777777774</v>
      </c>
    </row>
    <row r="1514" spans="2:27" ht="20.25" x14ac:dyDescent="0.3">
      <c r="B1514" s="43" t="s">
        <v>1565</v>
      </c>
      <c r="C1514" s="14" t="s">
        <v>4521</v>
      </c>
      <c r="D1514" s="14" t="s">
        <v>5117</v>
      </c>
      <c r="E1514" s="14" t="s">
        <v>7966</v>
      </c>
      <c r="F1514" s="14" t="s">
        <v>7967</v>
      </c>
      <c r="G1514" s="14" t="s">
        <v>7007</v>
      </c>
      <c r="H1514" s="44" t="s">
        <v>3466</v>
      </c>
      <c r="I1514" s="45">
        <v>0</v>
      </c>
      <c r="J1514" s="14">
        <v>150000000</v>
      </c>
      <c r="K1514" s="14" t="s">
        <v>3458</v>
      </c>
      <c r="L1514" s="46" t="s">
        <v>5087</v>
      </c>
      <c r="M1514" s="14" t="s">
        <v>12072</v>
      </c>
      <c r="N1514" s="14" t="s">
        <v>3833</v>
      </c>
      <c r="O1514" s="14" t="s">
        <v>5078</v>
      </c>
      <c r="P1514" s="14" t="s">
        <v>12071</v>
      </c>
      <c r="Q1514" s="44" t="s">
        <v>8224</v>
      </c>
      <c r="R1514" s="44" t="s">
        <v>8203</v>
      </c>
      <c r="S1514" s="14">
        <v>48</v>
      </c>
      <c r="T1514" s="5">
        <v>1200</v>
      </c>
      <c r="U1514" s="5">
        <f t="shared" si="73"/>
        <v>57600</v>
      </c>
      <c r="V1514" s="47">
        <f t="shared" si="74"/>
        <v>64512.000000000007</v>
      </c>
      <c r="W1514" s="48"/>
      <c r="X1514" s="49">
        <v>2017</v>
      </c>
      <c r="Y1514" s="50" t="s">
        <v>5516</v>
      </c>
      <c r="Z1514" s="51">
        <f t="shared" si="72"/>
        <v>160</v>
      </c>
      <c r="AA1514" s="16">
        <f t="shared" si="72"/>
        <v>179.20000000000002</v>
      </c>
    </row>
    <row r="1515" spans="2:27" ht="20.25" x14ac:dyDescent="0.3">
      <c r="B1515" s="43" t="s">
        <v>1566</v>
      </c>
      <c r="C1515" s="14" t="s">
        <v>4521</v>
      </c>
      <c r="D1515" s="14" t="s">
        <v>3868</v>
      </c>
      <c r="E1515" s="14" t="s">
        <v>3869</v>
      </c>
      <c r="F1515" s="14" t="s">
        <v>3870</v>
      </c>
      <c r="G1515" s="14" t="s">
        <v>7008</v>
      </c>
      <c r="H1515" s="44" t="s">
        <v>3466</v>
      </c>
      <c r="I1515" s="45">
        <v>0</v>
      </c>
      <c r="J1515" s="14">
        <v>150000000</v>
      </c>
      <c r="K1515" s="14" t="s">
        <v>3458</v>
      </c>
      <c r="L1515" s="46" t="s">
        <v>5087</v>
      </c>
      <c r="M1515" s="14" t="s">
        <v>12072</v>
      </c>
      <c r="N1515" s="14" t="s">
        <v>3833</v>
      </c>
      <c r="O1515" s="14" t="s">
        <v>5078</v>
      </c>
      <c r="P1515" s="14" t="s">
        <v>12071</v>
      </c>
      <c r="Q1515" s="44" t="s">
        <v>8224</v>
      </c>
      <c r="R1515" s="44" t="s">
        <v>8203</v>
      </c>
      <c r="S1515" s="14">
        <v>8</v>
      </c>
      <c r="T1515" s="5">
        <v>150000</v>
      </c>
      <c r="U1515" s="5">
        <f t="shared" si="73"/>
        <v>1200000</v>
      </c>
      <c r="V1515" s="47">
        <f t="shared" si="74"/>
        <v>1344000.0000000002</v>
      </c>
      <c r="W1515" s="48"/>
      <c r="X1515" s="49">
        <v>2017</v>
      </c>
      <c r="Y1515" s="50" t="s">
        <v>5516</v>
      </c>
      <c r="Z1515" s="51">
        <f t="shared" si="72"/>
        <v>3333.3333333333335</v>
      </c>
      <c r="AA1515" s="16">
        <f t="shared" si="72"/>
        <v>3733.3333333333339</v>
      </c>
    </row>
    <row r="1516" spans="2:27" ht="20.25" x14ac:dyDescent="0.3">
      <c r="B1516" s="43" t="s">
        <v>1567</v>
      </c>
      <c r="C1516" s="14" t="s">
        <v>4521</v>
      </c>
      <c r="D1516" s="14" t="s">
        <v>5118</v>
      </c>
      <c r="E1516" s="14" t="s">
        <v>7968</v>
      </c>
      <c r="F1516" s="14" t="s">
        <v>5119</v>
      </c>
      <c r="G1516" s="14" t="s">
        <v>7009</v>
      </c>
      <c r="H1516" s="44" t="s">
        <v>3466</v>
      </c>
      <c r="I1516" s="45">
        <v>0</v>
      </c>
      <c r="J1516" s="14">
        <v>150000000</v>
      </c>
      <c r="K1516" s="14" t="s">
        <v>3458</v>
      </c>
      <c r="L1516" s="46" t="s">
        <v>5087</v>
      </c>
      <c r="M1516" s="14" t="s">
        <v>12072</v>
      </c>
      <c r="N1516" s="14" t="s">
        <v>3833</v>
      </c>
      <c r="O1516" s="14" t="s">
        <v>5078</v>
      </c>
      <c r="P1516" s="14" t="s">
        <v>12071</v>
      </c>
      <c r="Q1516" s="44" t="s">
        <v>8224</v>
      </c>
      <c r="R1516" s="44" t="s">
        <v>8203</v>
      </c>
      <c r="S1516" s="14">
        <v>12</v>
      </c>
      <c r="T1516" s="5">
        <v>18000</v>
      </c>
      <c r="U1516" s="5">
        <f t="shared" si="73"/>
        <v>216000</v>
      </c>
      <c r="V1516" s="47">
        <f t="shared" si="74"/>
        <v>241920.00000000003</v>
      </c>
      <c r="W1516" s="48"/>
      <c r="X1516" s="49">
        <v>2017</v>
      </c>
      <c r="Y1516" s="50" t="s">
        <v>5516</v>
      </c>
      <c r="Z1516" s="51">
        <f t="shared" si="72"/>
        <v>600</v>
      </c>
      <c r="AA1516" s="16">
        <f t="shared" si="72"/>
        <v>672.00000000000011</v>
      </c>
    </row>
    <row r="1517" spans="2:27" ht="20.25" x14ac:dyDescent="0.3">
      <c r="B1517" s="43" t="s">
        <v>1568</v>
      </c>
      <c r="C1517" s="14" t="s">
        <v>4521</v>
      </c>
      <c r="D1517" s="14" t="s">
        <v>5120</v>
      </c>
      <c r="E1517" s="14" t="s">
        <v>4326</v>
      </c>
      <c r="F1517" s="14" t="s">
        <v>5121</v>
      </c>
      <c r="G1517" s="14" t="s">
        <v>7010</v>
      </c>
      <c r="H1517" s="44" t="s">
        <v>3466</v>
      </c>
      <c r="I1517" s="45">
        <v>0</v>
      </c>
      <c r="J1517" s="14">
        <v>150000000</v>
      </c>
      <c r="K1517" s="14" t="s">
        <v>3458</v>
      </c>
      <c r="L1517" s="46" t="s">
        <v>5087</v>
      </c>
      <c r="M1517" s="14" t="s">
        <v>12072</v>
      </c>
      <c r="N1517" s="14" t="s">
        <v>3833</v>
      </c>
      <c r="O1517" s="14" t="s">
        <v>5078</v>
      </c>
      <c r="P1517" s="14" t="s">
        <v>12071</v>
      </c>
      <c r="Q1517" s="44" t="s">
        <v>8224</v>
      </c>
      <c r="R1517" s="44" t="s">
        <v>8203</v>
      </c>
      <c r="S1517" s="14">
        <v>118</v>
      </c>
      <c r="T1517" s="5">
        <v>2000</v>
      </c>
      <c r="U1517" s="5">
        <f t="shared" si="73"/>
        <v>236000</v>
      </c>
      <c r="V1517" s="47">
        <f t="shared" si="74"/>
        <v>264320</v>
      </c>
      <c r="W1517" s="48"/>
      <c r="X1517" s="49">
        <v>2017</v>
      </c>
      <c r="Y1517" s="50" t="s">
        <v>5516</v>
      </c>
      <c r="Z1517" s="51">
        <f t="shared" si="72"/>
        <v>655.55555555555554</v>
      </c>
      <c r="AA1517" s="16">
        <f t="shared" si="72"/>
        <v>734.22222222222217</v>
      </c>
    </row>
    <row r="1518" spans="2:27" ht="20.25" x14ac:dyDescent="0.3">
      <c r="B1518" s="43" t="s">
        <v>1569</v>
      </c>
      <c r="C1518" s="14" t="s">
        <v>4521</v>
      </c>
      <c r="D1518" s="14" t="s">
        <v>5122</v>
      </c>
      <c r="E1518" s="14" t="s">
        <v>4326</v>
      </c>
      <c r="F1518" s="14" t="s">
        <v>5123</v>
      </c>
      <c r="G1518" s="14" t="s">
        <v>7011</v>
      </c>
      <c r="H1518" s="44" t="s">
        <v>3466</v>
      </c>
      <c r="I1518" s="45">
        <v>0</v>
      </c>
      <c r="J1518" s="14">
        <v>150000000</v>
      </c>
      <c r="K1518" s="14" t="s">
        <v>3458</v>
      </c>
      <c r="L1518" s="46" t="s">
        <v>5087</v>
      </c>
      <c r="M1518" s="14" t="s">
        <v>12072</v>
      </c>
      <c r="N1518" s="14" t="s">
        <v>3833</v>
      </c>
      <c r="O1518" s="14" t="s">
        <v>5078</v>
      </c>
      <c r="P1518" s="14" t="s">
        <v>12071</v>
      </c>
      <c r="Q1518" s="44" t="s">
        <v>8224</v>
      </c>
      <c r="R1518" s="44" t="s">
        <v>8203</v>
      </c>
      <c r="S1518" s="14">
        <v>114</v>
      </c>
      <c r="T1518" s="5">
        <v>2000</v>
      </c>
      <c r="U1518" s="5">
        <f t="shared" si="73"/>
        <v>228000</v>
      </c>
      <c r="V1518" s="47">
        <f t="shared" si="74"/>
        <v>255360.00000000003</v>
      </c>
      <c r="W1518" s="48"/>
      <c r="X1518" s="49">
        <v>2017</v>
      </c>
      <c r="Y1518" s="50" t="s">
        <v>5516</v>
      </c>
      <c r="Z1518" s="51">
        <f t="shared" si="72"/>
        <v>633.33333333333337</v>
      </c>
      <c r="AA1518" s="16">
        <f t="shared" si="72"/>
        <v>709.33333333333337</v>
      </c>
    </row>
    <row r="1519" spans="2:27" ht="20.25" x14ac:dyDescent="0.3">
      <c r="B1519" s="43" t="s">
        <v>1570</v>
      </c>
      <c r="C1519" s="14" t="s">
        <v>4521</v>
      </c>
      <c r="D1519" s="14" t="s">
        <v>3908</v>
      </c>
      <c r="E1519" s="14" t="s">
        <v>3909</v>
      </c>
      <c r="F1519" s="14" t="s">
        <v>3910</v>
      </c>
      <c r="G1519" s="14" t="s">
        <v>7012</v>
      </c>
      <c r="H1519" s="44" t="s">
        <v>3466</v>
      </c>
      <c r="I1519" s="45">
        <v>0</v>
      </c>
      <c r="J1519" s="14">
        <v>150000000</v>
      </c>
      <c r="K1519" s="14" t="s">
        <v>3458</v>
      </c>
      <c r="L1519" s="46" t="s">
        <v>5087</v>
      </c>
      <c r="M1519" s="14" t="s">
        <v>12072</v>
      </c>
      <c r="N1519" s="14" t="s">
        <v>3833</v>
      </c>
      <c r="O1519" s="14" t="s">
        <v>5078</v>
      </c>
      <c r="P1519" s="14" t="s">
        <v>12071</v>
      </c>
      <c r="Q1519" s="44" t="s">
        <v>8224</v>
      </c>
      <c r="R1519" s="44" t="s">
        <v>8203</v>
      </c>
      <c r="S1519" s="14">
        <v>27</v>
      </c>
      <c r="T1519" s="5">
        <v>7500</v>
      </c>
      <c r="U1519" s="5">
        <f t="shared" si="73"/>
        <v>202500</v>
      </c>
      <c r="V1519" s="47">
        <f t="shared" si="74"/>
        <v>226800.00000000003</v>
      </c>
      <c r="W1519" s="48"/>
      <c r="X1519" s="49">
        <v>2017</v>
      </c>
      <c r="Y1519" s="50" t="s">
        <v>5516</v>
      </c>
      <c r="Z1519" s="51">
        <f t="shared" si="72"/>
        <v>562.5</v>
      </c>
      <c r="AA1519" s="16">
        <f t="shared" si="72"/>
        <v>630.00000000000011</v>
      </c>
    </row>
    <row r="1520" spans="2:27" ht="20.25" x14ac:dyDescent="0.3">
      <c r="B1520" s="43" t="s">
        <v>1571</v>
      </c>
      <c r="C1520" s="14" t="s">
        <v>4521</v>
      </c>
      <c r="D1520" s="14" t="s">
        <v>5124</v>
      </c>
      <c r="E1520" s="14" t="s">
        <v>5125</v>
      </c>
      <c r="F1520" s="14" t="s">
        <v>5126</v>
      </c>
      <c r="G1520" s="14" t="s">
        <v>7013</v>
      </c>
      <c r="H1520" s="44" t="s">
        <v>3466</v>
      </c>
      <c r="I1520" s="45">
        <v>0</v>
      </c>
      <c r="J1520" s="14">
        <v>150000000</v>
      </c>
      <c r="K1520" s="14" t="s">
        <v>3458</v>
      </c>
      <c r="L1520" s="46" t="s">
        <v>5087</v>
      </c>
      <c r="M1520" s="14" t="s">
        <v>12072</v>
      </c>
      <c r="N1520" s="14" t="s">
        <v>3833</v>
      </c>
      <c r="O1520" s="14" t="s">
        <v>5078</v>
      </c>
      <c r="P1520" s="14" t="s">
        <v>12071</v>
      </c>
      <c r="Q1520" s="44" t="s">
        <v>8228</v>
      </c>
      <c r="R1520" s="44" t="s">
        <v>8207</v>
      </c>
      <c r="S1520" s="14">
        <v>340</v>
      </c>
      <c r="T1520" s="5">
        <v>1200</v>
      </c>
      <c r="U1520" s="5">
        <f t="shared" si="73"/>
        <v>408000</v>
      </c>
      <c r="V1520" s="47">
        <f t="shared" si="74"/>
        <v>456960.00000000006</v>
      </c>
      <c r="W1520" s="48"/>
      <c r="X1520" s="49">
        <v>2017</v>
      </c>
      <c r="Y1520" s="50" t="s">
        <v>5516</v>
      </c>
      <c r="Z1520" s="51">
        <f t="shared" si="72"/>
        <v>1133.3333333333333</v>
      </c>
      <c r="AA1520" s="16">
        <f t="shared" si="72"/>
        <v>1269.3333333333335</v>
      </c>
    </row>
    <row r="1521" spans="2:27" ht="20.25" x14ac:dyDescent="0.3">
      <c r="B1521" s="43" t="s">
        <v>1572</v>
      </c>
      <c r="C1521" s="14" t="s">
        <v>4521</v>
      </c>
      <c r="D1521" s="14" t="s">
        <v>4968</v>
      </c>
      <c r="E1521" s="14" t="s">
        <v>4969</v>
      </c>
      <c r="F1521" s="14" t="s">
        <v>7880</v>
      </c>
      <c r="G1521" s="14" t="s">
        <v>7014</v>
      </c>
      <c r="H1521" s="44" t="s">
        <v>3466</v>
      </c>
      <c r="I1521" s="45">
        <v>0</v>
      </c>
      <c r="J1521" s="14">
        <v>150000000</v>
      </c>
      <c r="K1521" s="14" t="s">
        <v>3458</v>
      </c>
      <c r="L1521" s="46" t="s">
        <v>5087</v>
      </c>
      <c r="M1521" s="14" t="s">
        <v>12072</v>
      </c>
      <c r="N1521" s="14" t="s">
        <v>3833</v>
      </c>
      <c r="O1521" s="14" t="s">
        <v>5078</v>
      </c>
      <c r="P1521" s="14" t="s">
        <v>12071</v>
      </c>
      <c r="Q1521" s="44" t="s">
        <v>8224</v>
      </c>
      <c r="R1521" s="44" t="s">
        <v>8203</v>
      </c>
      <c r="S1521" s="14">
        <v>165</v>
      </c>
      <c r="T1521" s="5">
        <v>850</v>
      </c>
      <c r="U1521" s="5">
        <f t="shared" si="73"/>
        <v>140250</v>
      </c>
      <c r="V1521" s="47">
        <f t="shared" si="74"/>
        <v>157080.00000000003</v>
      </c>
      <c r="W1521" s="48"/>
      <c r="X1521" s="49">
        <v>2017</v>
      </c>
      <c r="Y1521" s="50" t="s">
        <v>5516</v>
      </c>
      <c r="Z1521" s="51">
        <f t="shared" si="72"/>
        <v>389.58333333333331</v>
      </c>
      <c r="AA1521" s="16">
        <f t="shared" si="72"/>
        <v>436.33333333333343</v>
      </c>
    </row>
    <row r="1522" spans="2:27" ht="20.25" x14ac:dyDescent="0.3">
      <c r="B1522" s="43" t="s">
        <v>1573</v>
      </c>
      <c r="C1522" s="14" t="s">
        <v>4521</v>
      </c>
      <c r="D1522" s="14" t="s">
        <v>4970</v>
      </c>
      <c r="E1522" s="14" t="s">
        <v>4969</v>
      </c>
      <c r="F1522" s="14" t="s">
        <v>5127</v>
      </c>
      <c r="G1522" s="14" t="s">
        <v>7015</v>
      </c>
      <c r="H1522" s="44" t="s">
        <v>3466</v>
      </c>
      <c r="I1522" s="45">
        <v>0</v>
      </c>
      <c r="J1522" s="14">
        <v>150000000</v>
      </c>
      <c r="K1522" s="14" t="s">
        <v>3458</v>
      </c>
      <c r="L1522" s="46" t="s">
        <v>5087</v>
      </c>
      <c r="M1522" s="14" t="s">
        <v>12072</v>
      </c>
      <c r="N1522" s="14" t="s">
        <v>3833</v>
      </c>
      <c r="O1522" s="14" t="s">
        <v>5078</v>
      </c>
      <c r="P1522" s="14" t="s">
        <v>12071</v>
      </c>
      <c r="Q1522" s="44" t="s">
        <v>8224</v>
      </c>
      <c r="R1522" s="44" t="s">
        <v>8203</v>
      </c>
      <c r="S1522" s="14">
        <v>165</v>
      </c>
      <c r="T1522" s="5">
        <v>850</v>
      </c>
      <c r="U1522" s="5">
        <f t="shared" si="73"/>
        <v>140250</v>
      </c>
      <c r="V1522" s="47">
        <f t="shared" si="74"/>
        <v>157080.00000000003</v>
      </c>
      <c r="W1522" s="48"/>
      <c r="X1522" s="49">
        <v>2017</v>
      </c>
      <c r="Y1522" s="50" t="s">
        <v>5516</v>
      </c>
      <c r="Z1522" s="51">
        <f t="shared" si="72"/>
        <v>389.58333333333331</v>
      </c>
      <c r="AA1522" s="16">
        <f t="shared" si="72"/>
        <v>436.33333333333343</v>
      </c>
    </row>
    <row r="1523" spans="2:27" ht="20.25" x14ac:dyDescent="0.3">
      <c r="B1523" s="43" t="s">
        <v>1574</v>
      </c>
      <c r="C1523" s="14" t="s">
        <v>4521</v>
      </c>
      <c r="D1523" s="14" t="s">
        <v>4971</v>
      </c>
      <c r="E1523" s="14" t="s">
        <v>4969</v>
      </c>
      <c r="F1523" s="14" t="s">
        <v>5128</v>
      </c>
      <c r="G1523" s="14" t="s">
        <v>7016</v>
      </c>
      <c r="H1523" s="44" t="s">
        <v>3466</v>
      </c>
      <c r="I1523" s="45">
        <v>0</v>
      </c>
      <c r="J1523" s="14">
        <v>150000000</v>
      </c>
      <c r="K1523" s="14" t="s">
        <v>3458</v>
      </c>
      <c r="L1523" s="46" t="s">
        <v>5087</v>
      </c>
      <c r="M1523" s="14" t="s">
        <v>12072</v>
      </c>
      <c r="N1523" s="14" t="s">
        <v>3833</v>
      </c>
      <c r="O1523" s="14" t="s">
        <v>5078</v>
      </c>
      <c r="P1523" s="14" t="s">
        <v>12071</v>
      </c>
      <c r="Q1523" s="44" t="s">
        <v>8224</v>
      </c>
      <c r="R1523" s="44" t="s">
        <v>8203</v>
      </c>
      <c r="S1523" s="14">
        <v>100</v>
      </c>
      <c r="T1523" s="5">
        <v>3700</v>
      </c>
      <c r="U1523" s="5">
        <f t="shared" si="73"/>
        <v>370000</v>
      </c>
      <c r="V1523" s="47">
        <f t="shared" si="74"/>
        <v>414400.00000000006</v>
      </c>
      <c r="W1523" s="48"/>
      <c r="X1523" s="49">
        <v>2017</v>
      </c>
      <c r="Y1523" s="50" t="s">
        <v>5516</v>
      </c>
      <c r="Z1523" s="51">
        <f t="shared" si="72"/>
        <v>1027.7777777777778</v>
      </c>
      <c r="AA1523" s="16">
        <f t="shared" si="72"/>
        <v>1151.1111111111113</v>
      </c>
    </row>
    <row r="1524" spans="2:27" ht="20.25" x14ac:dyDescent="0.3">
      <c r="B1524" s="43" t="s">
        <v>1575</v>
      </c>
      <c r="C1524" s="14" t="s">
        <v>4521</v>
      </c>
      <c r="D1524" s="14" t="s">
        <v>7356</v>
      </c>
      <c r="E1524" s="14" t="s">
        <v>7969</v>
      </c>
      <c r="F1524" s="14" t="s">
        <v>5129</v>
      </c>
      <c r="G1524" s="14" t="s">
        <v>7017</v>
      </c>
      <c r="H1524" s="44" t="s">
        <v>3466</v>
      </c>
      <c r="I1524" s="45">
        <v>0</v>
      </c>
      <c r="J1524" s="14">
        <v>150000000</v>
      </c>
      <c r="K1524" s="14" t="s">
        <v>3458</v>
      </c>
      <c r="L1524" s="46" t="s">
        <v>5087</v>
      </c>
      <c r="M1524" s="14" t="s">
        <v>12072</v>
      </c>
      <c r="N1524" s="14" t="s">
        <v>3833</v>
      </c>
      <c r="O1524" s="14" t="s">
        <v>5078</v>
      </c>
      <c r="P1524" s="14" t="s">
        <v>12071</v>
      </c>
      <c r="Q1524" s="44" t="s">
        <v>8224</v>
      </c>
      <c r="R1524" s="44" t="s">
        <v>8203</v>
      </c>
      <c r="S1524" s="14">
        <v>13</v>
      </c>
      <c r="T1524" s="5">
        <v>19750</v>
      </c>
      <c r="U1524" s="5">
        <f t="shared" si="73"/>
        <v>256750</v>
      </c>
      <c r="V1524" s="47">
        <f t="shared" si="74"/>
        <v>287560</v>
      </c>
      <c r="W1524" s="48"/>
      <c r="X1524" s="49">
        <v>2017</v>
      </c>
      <c r="Y1524" s="50" t="s">
        <v>5516</v>
      </c>
      <c r="Z1524" s="51">
        <f t="shared" si="72"/>
        <v>713.19444444444446</v>
      </c>
      <c r="AA1524" s="16">
        <f t="shared" si="72"/>
        <v>798.77777777777783</v>
      </c>
    </row>
    <row r="1525" spans="2:27" ht="20.25" x14ac:dyDescent="0.3">
      <c r="B1525" s="43" t="s">
        <v>1576</v>
      </c>
      <c r="C1525" s="14" t="s">
        <v>4521</v>
      </c>
      <c r="D1525" s="14" t="s">
        <v>7357</v>
      </c>
      <c r="E1525" s="14" t="s">
        <v>7970</v>
      </c>
      <c r="F1525" s="14" t="s">
        <v>7971</v>
      </c>
      <c r="G1525" s="14" t="s">
        <v>7018</v>
      </c>
      <c r="H1525" s="44" t="s">
        <v>3466</v>
      </c>
      <c r="I1525" s="45">
        <v>0</v>
      </c>
      <c r="J1525" s="14">
        <v>150000000</v>
      </c>
      <c r="K1525" s="14" t="s">
        <v>3458</v>
      </c>
      <c r="L1525" s="46" t="s">
        <v>5087</v>
      </c>
      <c r="M1525" s="14" t="s">
        <v>12072</v>
      </c>
      <c r="N1525" s="14" t="s">
        <v>3833</v>
      </c>
      <c r="O1525" s="14" t="s">
        <v>5078</v>
      </c>
      <c r="P1525" s="14" t="s">
        <v>12071</v>
      </c>
      <c r="Q1525" s="44" t="s">
        <v>8228</v>
      </c>
      <c r="R1525" s="44" t="s">
        <v>8207</v>
      </c>
      <c r="S1525" s="14">
        <v>360</v>
      </c>
      <c r="T1525" s="5">
        <v>925</v>
      </c>
      <c r="U1525" s="5">
        <f t="shared" si="73"/>
        <v>333000</v>
      </c>
      <c r="V1525" s="47">
        <f t="shared" si="74"/>
        <v>372960.00000000006</v>
      </c>
      <c r="W1525" s="48"/>
      <c r="X1525" s="49">
        <v>2017</v>
      </c>
      <c r="Y1525" s="50" t="s">
        <v>5516</v>
      </c>
      <c r="Z1525" s="51">
        <f t="shared" si="72"/>
        <v>925</v>
      </c>
      <c r="AA1525" s="16">
        <f t="shared" si="72"/>
        <v>1036.0000000000002</v>
      </c>
    </row>
    <row r="1526" spans="2:27" ht="20.25" x14ac:dyDescent="0.3">
      <c r="B1526" s="43" t="s">
        <v>1577</v>
      </c>
      <c r="C1526" s="14" t="s">
        <v>4521</v>
      </c>
      <c r="D1526" s="14" t="s">
        <v>7358</v>
      </c>
      <c r="E1526" s="14" t="s">
        <v>5130</v>
      </c>
      <c r="F1526" s="14" t="s">
        <v>7972</v>
      </c>
      <c r="G1526" s="14" t="s">
        <v>7019</v>
      </c>
      <c r="H1526" s="44" t="s">
        <v>3466</v>
      </c>
      <c r="I1526" s="45">
        <v>0</v>
      </c>
      <c r="J1526" s="14">
        <v>150000000</v>
      </c>
      <c r="K1526" s="14" t="s">
        <v>3458</v>
      </c>
      <c r="L1526" s="46" t="s">
        <v>5087</v>
      </c>
      <c r="M1526" s="14" t="s">
        <v>12072</v>
      </c>
      <c r="N1526" s="14" t="s">
        <v>3833</v>
      </c>
      <c r="O1526" s="14" t="s">
        <v>5078</v>
      </c>
      <c r="P1526" s="14" t="s">
        <v>12071</v>
      </c>
      <c r="Q1526" s="44" t="s">
        <v>5421</v>
      </c>
      <c r="R1526" s="44" t="s">
        <v>8218</v>
      </c>
      <c r="S1526" s="14">
        <v>160</v>
      </c>
      <c r="T1526" s="5">
        <v>1200</v>
      </c>
      <c r="U1526" s="5">
        <f t="shared" si="73"/>
        <v>192000</v>
      </c>
      <c r="V1526" s="47">
        <f t="shared" si="74"/>
        <v>215040.00000000003</v>
      </c>
      <c r="W1526" s="48"/>
      <c r="X1526" s="49">
        <v>2017</v>
      </c>
      <c r="Y1526" s="50" t="s">
        <v>5516</v>
      </c>
      <c r="Z1526" s="51">
        <f t="shared" si="72"/>
        <v>533.33333333333337</v>
      </c>
      <c r="AA1526" s="16">
        <f t="shared" si="72"/>
        <v>597.33333333333337</v>
      </c>
    </row>
    <row r="1527" spans="2:27" ht="20.25" x14ac:dyDescent="0.3">
      <c r="B1527" s="43" t="s">
        <v>1578</v>
      </c>
      <c r="C1527" s="14" t="s">
        <v>4521</v>
      </c>
      <c r="D1527" s="14" t="s">
        <v>3947</v>
      </c>
      <c r="E1527" s="14" t="s">
        <v>5131</v>
      </c>
      <c r="F1527" s="14" t="s">
        <v>3948</v>
      </c>
      <c r="G1527" s="14" t="s">
        <v>7020</v>
      </c>
      <c r="H1527" s="44" t="s">
        <v>3466</v>
      </c>
      <c r="I1527" s="45">
        <v>0</v>
      </c>
      <c r="J1527" s="14">
        <v>150000000</v>
      </c>
      <c r="K1527" s="14" t="s">
        <v>3458</v>
      </c>
      <c r="L1527" s="46" t="s">
        <v>5087</v>
      </c>
      <c r="M1527" s="14" t="s">
        <v>12072</v>
      </c>
      <c r="N1527" s="14" t="s">
        <v>3833</v>
      </c>
      <c r="O1527" s="14" t="s">
        <v>5078</v>
      </c>
      <c r="P1527" s="14" t="s">
        <v>12071</v>
      </c>
      <c r="Q1527" s="44" t="s">
        <v>8226</v>
      </c>
      <c r="R1527" s="44" t="s">
        <v>8205</v>
      </c>
      <c r="S1527" s="14">
        <v>90</v>
      </c>
      <c r="T1527" s="5">
        <v>2000</v>
      </c>
      <c r="U1527" s="5">
        <f t="shared" si="73"/>
        <v>180000</v>
      </c>
      <c r="V1527" s="47">
        <f t="shared" si="74"/>
        <v>201600.00000000003</v>
      </c>
      <c r="W1527" s="48"/>
      <c r="X1527" s="49">
        <v>2017</v>
      </c>
      <c r="Y1527" s="50" t="s">
        <v>5516</v>
      </c>
      <c r="Z1527" s="51">
        <f t="shared" si="72"/>
        <v>500</v>
      </c>
      <c r="AA1527" s="16">
        <f t="shared" si="72"/>
        <v>560.00000000000011</v>
      </c>
    </row>
    <row r="1528" spans="2:27" ht="20.25" x14ac:dyDescent="0.3">
      <c r="B1528" s="43" t="s">
        <v>1579</v>
      </c>
      <c r="C1528" s="14" t="s">
        <v>4521</v>
      </c>
      <c r="D1528" s="14" t="s">
        <v>5132</v>
      </c>
      <c r="E1528" s="14" t="s">
        <v>7594</v>
      </c>
      <c r="F1528" s="14" t="s">
        <v>7973</v>
      </c>
      <c r="G1528" s="14" t="s">
        <v>7021</v>
      </c>
      <c r="H1528" s="44" t="s">
        <v>3466</v>
      </c>
      <c r="I1528" s="45">
        <v>0</v>
      </c>
      <c r="J1528" s="14">
        <v>150000000</v>
      </c>
      <c r="K1528" s="14" t="s">
        <v>3458</v>
      </c>
      <c r="L1528" s="46" t="s">
        <v>5087</v>
      </c>
      <c r="M1528" s="14" t="s">
        <v>12072</v>
      </c>
      <c r="N1528" s="14" t="s">
        <v>3833</v>
      </c>
      <c r="O1528" s="14" t="s">
        <v>5078</v>
      </c>
      <c r="P1528" s="14" t="s">
        <v>12071</v>
      </c>
      <c r="Q1528" s="44" t="s">
        <v>8226</v>
      </c>
      <c r="R1528" s="44" t="s">
        <v>8205</v>
      </c>
      <c r="S1528" s="14">
        <v>20</v>
      </c>
      <c r="T1528" s="5">
        <v>5000</v>
      </c>
      <c r="U1528" s="5">
        <f t="shared" si="73"/>
        <v>100000</v>
      </c>
      <c r="V1528" s="47">
        <f t="shared" si="74"/>
        <v>112000.00000000001</v>
      </c>
      <c r="W1528" s="48"/>
      <c r="X1528" s="49">
        <v>2017</v>
      </c>
      <c r="Y1528" s="50" t="s">
        <v>5516</v>
      </c>
      <c r="Z1528" s="51">
        <f t="shared" si="72"/>
        <v>277.77777777777777</v>
      </c>
      <c r="AA1528" s="16">
        <f t="shared" si="72"/>
        <v>311.11111111111114</v>
      </c>
    </row>
    <row r="1529" spans="2:27" ht="20.25" x14ac:dyDescent="0.3">
      <c r="B1529" s="43" t="s">
        <v>1580</v>
      </c>
      <c r="C1529" s="14" t="s">
        <v>4521</v>
      </c>
      <c r="D1529" s="14" t="s">
        <v>5133</v>
      </c>
      <c r="E1529" s="14" t="s">
        <v>5134</v>
      </c>
      <c r="F1529" s="14" t="s">
        <v>5135</v>
      </c>
      <c r="G1529" s="14" t="s">
        <v>7022</v>
      </c>
      <c r="H1529" s="44" t="s">
        <v>3466</v>
      </c>
      <c r="I1529" s="45">
        <v>0</v>
      </c>
      <c r="J1529" s="14">
        <v>150000000</v>
      </c>
      <c r="K1529" s="14" t="s">
        <v>3458</v>
      </c>
      <c r="L1529" s="46" t="s">
        <v>5087</v>
      </c>
      <c r="M1529" s="14" t="s">
        <v>12072</v>
      </c>
      <c r="N1529" s="14" t="s">
        <v>3833</v>
      </c>
      <c r="O1529" s="14" t="s">
        <v>5078</v>
      </c>
      <c r="P1529" s="14" t="s">
        <v>12071</v>
      </c>
      <c r="Q1529" s="44" t="s">
        <v>8235</v>
      </c>
      <c r="R1529" s="44" t="s">
        <v>8212</v>
      </c>
      <c r="S1529" s="14">
        <v>15</v>
      </c>
      <c r="T1529" s="5">
        <v>476000</v>
      </c>
      <c r="U1529" s="5">
        <f t="shared" si="73"/>
        <v>7140000</v>
      </c>
      <c r="V1529" s="47">
        <f t="shared" si="74"/>
        <v>7996800.0000000009</v>
      </c>
      <c r="W1529" s="48"/>
      <c r="X1529" s="49">
        <v>2017</v>
      </c>
      <c r="Y1529" s="50" t="s">
        <v>5516</v>
      </c>
      <c r="Z1529" s="51">
        <f t="shared" si="72"/>
        <v>19833.333333333332</v>
      </c>
      <c r="AA1529" s="16">
        <f t="shared" si="72"/>
        <v>22213.333333333336</v>
      </c>
    </row>
    <row r="1530" spans="2:27" ht="20.25" x14ac:dyDescent="0.3">
      <c r="B1530" s="43" t="s">
        <v>1581</v>
      </c>
      <c r="C1530" s="14" t="s">
        <v>4521</v>
      </c>
      <c r="D1530" s="14" t="s">
        <v>7359</v>
      </c>
      <c r="E1530" s="14" t="s">
        <v>3652</v>
      </c>
      <c r="F1530" s="14" t="s">
        <v>5136</v>
      </c>
      <c r="G1530" s="14" t="s">
        <v>7023</v>
      </c>
      <c r="H1530" s="44" t="s">
        <v>3466</v>
      </c>
      <c r="I1530" s="45">
        <v>0</v>
      </c>
      <c r="J1530" s="14">
        <v>150000000</v>
      </c>
      <c r="K1530" s="14" t="s">
        <v>3458</v>
      </c>
      <c r="L1530" s="46" t="s">
        <v>5087</v>
      </c>
      <c r="M1530" s="14" t="s">
        <v>12072</v>
      </c>
      <c r="N1530" s="14" t="s">
        <v>3833</v>
      </c>
      <c r="O1530" s="14" t="s">
        <v>5078</v>
      </c>
      <c r="P1530" s="14" t="s">
        <v>12071</v>
      </c>
      <c r="Q1530" s="44" t="s">
        <v>8228</v>
      </c>
      <c r="R1530" s="44" t="s">
        <v>8207</v>
      </c>
      <c r="S1530" s="14">
        <v>29</v>
      </c>
      <c r="T1530" s="5">
        <v>15000</v>
      </c>
      <c r="U1530" s="5">
        <f t="shared" si="73"/>
        <v>435000</v>
      </c>
      <c r="V1530" s="47">
        <f t="shared" si="74"/>
        <v>487200.00000000006</v>
      </c>
      <c r="W1530" s="48"/>
      <c r="X1530" s="49">
        <v>2017</v>
      </c>
      <c r="Y1530" s="50" t="s">
        <v>5516</v>
      </c>
      <c r="Z1530" s="51">
        <f t="shared" si="72"/>
        <v>1208.3333333333333</v>
      </c>
      <c r="AA1530" s="16">
        <f t="shared" si="72"/>
        <v>1353.3333333333335</v>
      </c>
    </row>
    <row r="1531" spans="2:27" ht="20.25" x14ac:dyDescent="0.3">
      <c r="B1531" s="43" t="s">
        <v>1582</v>
      </c>
      <c r="C1531" s="14" t="s">
        <v>4521</v>
      </c>
      <c r="D1531" s="14" t="s">
        <v>7360</v>
      </c>
      <c r="E1531" s="14" t="s">
        <v>4973</v>
      </c>
      <c r="F1531" s="14" t="s">
        <v>7974</v>
      </c>
      <c r="G1531" s="14" t="s">
        <v>7024</v>
      </c>
      <c r="H1531" s="44" t="s">
        <v>3466</v>
      </c>
      <c r="I1531" s="45">
        <v>0</v>
      </c>
      <c r="J1531" s="14">
        <v>150000000</v>
      </c>
      <c r="K1531" s="14" t="s">
        <v>3458</v>
      </c>
      <c r="L1531" s="46" t="s">
        <v>5087</v>
      </c>
      <c r="M1531" s="14" t="s">
        <v>12072</v>
      </c>
      <c r="N1531" s="14" t="s">
        <v>3833</v>
      </c>
      <c r="O1531" s="14" t="s">
        <v>5078</v>
      </c>
      <c r="P1531" s="14" t="s">
        <v>12071</v>
      </c>
      <c r="Q1531" s="44" t="s">
        <v>8224</v>
      </c>
      <c r="R1531" s="44" t="s">
        <v>8203</v>
      </c>
      <c r="S1531" s="14">
        <v>3200</v>
      </c>
      <c r="T1531" s="5">
        <v>200</v>
      </c>
      <c r="U1531" s="5">
        <f t="shared" si="73"/>
        <v>640000</v>
      </c>
      <c r="V1531" s="47">
        <f t="shared" si="74"/>
        <v>716800.00000000012</v>
      </c>
      <c r="W1531" s="48"/>
      <c r="X1531" s="49">
        <v>2017</v>
      </c>
      <c r="Y1531" s="50" t="s">
        <v>5516</v>
      </c>
      <c r="Z1531" s="51">
        <f t="shared" si="72"/>
        <v>1777.7777777777778</v>
      </c>
      <c r="AA1531" s="16">
        <f t="shared" si="72"/>
        <v>1991.1111111111115</v>
      </c>
    </row>
    <row r="1532" spans="2:27" ht="20.25" x14ac:dyDescent="0.3">
      <c r="B1532" s="43" t="s">
        <v>1583</v>
      </c>
      <c r="C1532" s="14" t="s">
        <v>4521</v>
      </c>
      <c r="D1532" s="14" t="s">
        <v>4655</v>
      </c>
      <c r="E1532" s="14" t="s">
        <v>7541</v>
      </c>
      <c r="F1532" s="14" t="s">
        <v>7750</v>
      </c>
      <c r="G1532" s="14" t="s">
        <v>7025</v>
      </c>
      <c r="H1532" s="44" t="s">
        <v>3466</v>
      </c>
      <c r="I1532" s="45">
        <v>0</v>
      </c>
      <c r="J1532" s="14">
        <v>150000000</v>
      </c>
      <c r="K1532" s="14" t="s">
        <v>3458</v>
      </c>
      <c r="L1532" s="46" t="s">
        <v>5087</v>
      </c>
      <c r="M1532" s="14" t="s">
        <v>12072</v>
      </c>
      <c r="N1532" s="14" t="s">
        <v>3833</v>
      </c>
      <c r="O1532" s="14" t="s">
        <v>5078</v>
      </c>
      <c r="P1532" s="14" t="s">
        <v>12071</v>
      </c>
      <c r="Q1532" s="44" t="s">
        <v>8225</v>
      </c>
      <c r="R1532" s="44" t="s">
        <v>8204</v>
      </c>
      <c r="S1532" s="14">
        <v>6800</v>
      </c>
      <c r="T1532" s="5">
        <v>200</v>
      </c>
      <c r="U1532" s="5">
        <f t="shared" si="73"/>
        <v>1360000</v>
      </c>
      <c r="V1532" s="47">
        <f t="shared" si="74"/>
        <v>1523200.0000000002</v>
      </c>
      <c r="W1532" s="48"/>
      <c r="X1532" s="49">
        <v>2017</v>
      </c>
      <c r="Y1532" s="50" t="s">
        <v>5516</v>
      </c>
      <c r="Z1532" s="51">
        <f t="shared" si="72"/>
        <v>3777.7777777777778</v>
      </c>
      <c r="AA1532" s="16">
        <f t="shared" si="72"/>
        <v>4231.1111111111113</v>
      </c>
    </row>
    <row r="1533" spans="2:27" ht="20.25" x14ac:dyDescent="0.3">
      <c r="B1533" s="43" t="s">
        <v>1584</v>
      </c>
      <c r="C1533" s="14" t="s">
        <v>4521</v>
      </c>
      <c r="D1533" s="14" t="s">
        <v>3824</v>
      </c>
      <c r="E1533" s="14" t="s">
        <v>7480</v>
      </c>
      <c r="F1533" s="14" t="s">
        <v>7481</v>
      </c>
      <c r="G1533" s="14" t="s">
        <v>7026</v>
      </c>
      <c r="H1533" s="44" t="s">
        <v>3466</v>
      </c>
      <c r="I1533" s="45">
        <v>0</v>
      </c>
      <c r="J1533" s="14">
        <v>150000000</v>
      </c>
      <c r="K1533" s="14" t="s">
        <v>3458</v>
      </c>
      <c r="L1533" s="46" t="s">
        <v>5087</v>
      </c>
      <c r="M1533" s="14" t="s">
        <v>12072</v>
      </c>
      <c r="N1533" s="14" t="s">
        <v>3833</v>
      </c>
      <c r="O1533" s="14" t="s">
        <v>5078</v>
      </c>
      <c r="P1533" s="14" t="s">
        <v>12071</v>
      </c>
      <c r="Q1533" s="44" t="s">
        <v>8224</v>
      </c>
      <c r="R1533" s="44" t="s">
        <v>8203</v>
      </c>
      <c r="S1533" s="14">
        <v>8</v>
      </c>
      <c r="T1533" s="5">
        <v>20000</v>
      </c>
      <c r="U1533" s="5">
        <f t="shared" si="73"/>
        <v>160000</v>
      </c>
      <c r="V1533" s="47">
        <f t="shared" si="74"/>
        <v>179200.00000000003</v>
      </c>
      <c r="W1533" s="48"/>
      <c r="X1533" s="49">
        <v>2017</v>
      </c>
      <c r="Y1533" s="50" t="s">
        <v>5516</v>
      </c>
      <c r="Z1533" s="51">
        <f t="shared" si="72"/>
        <v>444.44444444444446</v>
      </c>
      <c r="AA1533" s="16">
        <f t="shared" si="72"/>
        <v>497.77777777777789</v>
      </c>
    </row>
    <row r="1534" spans="2:27" ht="20.25" x14ac:dyDescent="0.3">
      <c r="B1534" s="43" t="s">
        <v>1585</v>
      </c>
      <c r="C1534" s="14" t="s">
        <v>4521</v>
      </c>
      <c r="D1534" s="14" t="s">
        <v>7361</v>
      </c>
      <c r="E1534" s="14" t="s">
        <v>4983</v>
      </c>
      <c r="F1534" s="14" t="s">
        <v>7975</v>
      </c>
      <c r="G1534" s="14" t="s">
        <v>7027</v>
      </c>
      <c r="H1534" s="44" t="s">
        <v>3466</v>
      </c>
      <c r="I1534" s="45">
        <v>0</v>
      </c>
      <c r="J1534" s="14">
        <v>150000000</v>
      </c>
      <c r="K1534" s="14" t="s">
        <v>3458</v>
      </c>
      <c r="L1534" s="46" t="s">
        <v>5087</v>
      </c>
      <c r="M1534" s="14" t="s">
        <v>12072</v>
      </c>
      <c r="N1534" s="14" t="s">
        <v>3833</v>
      </c>
      <c r="O1534" s="14" t="s">
        <v>5078</v>
      </c>
      <c r="P1534" s="14" t="s">
        <v>12071</v>
      </c>
      <c r="Q1534" s="44" t="s">
        <v>8224</v>
      </c>
      <c r="R1534" s="44" t="s">
        <v>8203</v>
      </c>
      <c r="S1534" s="14">
        <v>13</v>
      </c>
      <c r="T1534" s="5">
        <v>22300</v>
      </c>
      <c r="U1534" s="5">
        <f t="shared" si="73"/>
        <v>289900</v>
      </c>
      <c r="V1534" s="47">
        <f t="shared" si="74"/>
        <v>324688.00000000006</v>
      </c>
      <c r="W1534" s="48"/>
      <c r="X1534" s="49">
        <v>2017</v>
      </c>
      <c r="Y1534" s="50" t="s">
        <v>5516</v>
      </c>
      <c r="Z1534" s="51">
        <f t="shared" si="72"/>
        <v>805.27777777777783</v>
      </c>
      <c r="AA1534" s="16">
        <f t="shared" si="72"/>
        <v>901.91111111111127</v>
      </c>
    </row>
    <row r="1535" spans="2:27" ht="20.25" x14ac:dyDescent="0.3">
      <c r="B1535" s="43" t="s">
        <v>1586</v>
      </c>
      <c r="C1535" s="14" t="s">
        <v>4521</v>
      </c>
      <c r="D1535" s="14" t="s">
        <v>5137</v>
      </c>
      <c r="E1535" s="14" t="s">
        <v>4232</v>
      </c>
      <c r="F1535" s="14" t="s">
        <v>7976</v>
      </c>
      <c r="G1535" s="14" t="s">
        <v>7028</v>
      </c>
      <c r="H1535" s="44" t="s">
        <v>3466</v>
      </c>
      <c r="I1535" s="45">
        <v>0</v>
      </c>
      <c r="J1535" s="14">
        <v>150000000</v>
      </c>
      <c r="K1535" s="14" t="s">
        <v>3458</v>
      </c>
      <c r="L1535" s="46" t="s">
        <v>5087</v>
      </c>
      <c r="M1535" s="14" t="s">
        <v>12072</v>
      </c>
      <c r="N1535" s="14" t="s">
        <v>3833</v>
      </c>
      <c r="O1535" s="14" t="s">
        <v>5078</v>
      </c>
      <c r="P1535" s="14" t="s">
        <v>12071</v>
      </c>
      <c r="Q1535" s="44" t="s">
        <v>8224</v>
      </c>
      <c r="R1535" s="44" t="s">
        <v>8203</v>
      </c>
      <c r="S1535" s="14">
        <v>90</v>
      </c>
      <c r="T1535" s="5">
        <v>6000</v>
      </c>
      <c r="U1535" s="5">
        <f t="shared" si="73"/>
        <v>540000</v>
      </c>
      <c r="V1535" s="47">
        <f t="shared" si="74"/>
        <v>604800</v>
      </c>
      <c r="W1535" s="48"/>
      <c r="X1535" s="49">
        <v>2017</v>
      </c>
      <c r="Y1535" s="50" t="s">
        <v>5516</v>
      </c>
      <c r="Z1535" s="51">
        <f t="shared" si="72"/>
        <v>1500</v>
      </c>
      <c r="AA1535" s="16">
        <f t="shared" si="72"/>
        <v>1680</v>
      </c>
    </row>
    <row r="1536" spans="2:27" ht="20.25" x14ac:dyDescent="0.3">
      <c r="B1536" s="43" t="s">
        <v>1587</v>
      </c>
      <c r="C1536" s="14" t="s">
        <v>4521</v>
      </c>
      <c r="D1536" s="14" t="s">
        <v>7362</v>
      </c>
      <c r="E1536" s="14" t="s">
        <v>4431</v>
      </c>
      <c r="F1536" s="14" t="s">
        <v>7977</v>
      </c>
      <c r="G1536" s="14" t="s">
        <v>7029</v>
      </c>
      <c r="H1536" s="44" t="s">
        <v>3466</v>
      </c>
      <c r="I1536" s="45">
        <v>0</v>
      </c>
      <c r="J1536" s="14">
        <v>150000000</v>
      </c>
      <c r="K1536" s="14" t="s">
        <v>3458</v>
      </c>
      <c r="L1536" s="46" t="s">
        <v>5087</v>
      </c>
      <c r="M1536" s="14" t="s">
        <v>12072</v>
      </c>
      <c r="N1536" s="14" t="s">
        <v>3833</v>
      </c>
      <c r="O1536" s="14" t="s">
        <v>5078</v>
      </c>
      <c r="P1536" s="14" t="s">
        <v>12071</v>
      </c>
      <c r="Q1536" s="44" t="s">
        <v>8226</v>
      </c>
      <c r="R1536" s="44" t="s">
        <v>8205</v>
      </c>
      <c r="S1536" s="14">
        <v>12</v>
      </c>
      <c r="T1536" s="5">
        <v>30000</v>
      </c>
      <c r="U1536" s="5">
        <f t="shared" si="73"/>
        <v>360000</v>
      </c>
      <c r="V1536" s="47">
        <f t="shared" si="74"/>
        <v>403200.00000000006</v>
      </c>
      <c r="W1536" s="48"/>
      <c r="X1536" s="49">
        <v>2017</v>
      </c>
      <c r="Y1536" s="50" t="s">
        <v>5516</v>
      </c>
      <c r="Z1536" s="51">
        <f t="shared" si="72"/>
        <v>1000</v>
      </c>
      <c r="AA1536" s="16">
        <f t="shared" si="72"/>
        <v>1120.0000000000002</v>
      </c>
    </row>
    <row r="1537" spans="2:27" ht="20.25" x14ac:dyDescent="0.3">
      <c r="B1537" s="43" t="s">
        <v>1588</v>
      </c>
      <c r="C1537" s="14" t="s">
        <v>4521</v>
      </c>
      <c r="D1537" s="14" t="s">
        <v>7363</v>
      </c>
      <c r="E1537" s="14" t="s">
        <v>3976</v>
      </c>
      <c r="F1537" s="14" t="s">
        <v>5138</v>
      </c>
      <c r="G1537" s="14" t="s">
        <v>7030</v>
      </c>
      <c r="H1537" s="44" t="s">
        <v>3466</v>
      </c>
      <c r="I1537" s="45">
        <v>0</v>
      </c>
      <c r="J1537" s="14">
        <v>150000000</v>
      </c>
      <c r="K1537" s="14" t="s">
        <v>3458</v>
      </c>
      <c r="L1537" s="46" t="s">
        <v>5087</v>
      </c>
      <c r="M1537" s="14" t="s">
        <v>12072</v>
      </c>
      <c r="N1537" s="14" t="s">
        <v>3833</v>
      </c>
      <c r="O1537" s="14" t="s">
        <v>5078</v>
      </c>
      <c r="P1537" s="14" t="s">
        <v>12071</v>
      </c>
      <c r="Q1537" s="44" t="s">
        <v>8228</v>
      </c>
      <c r="R1537" s="44" t="s">
        <v>8207</v>
      </c>
      <c r="S1537" s="14">
        <v>40</v>
      </c>
      <c r="T1537" s="5">
        <v>5500</v>
      </c>
      <c r="U1537" s="5">
        <f t="shared" si="73"/>
        <v>220000</v>
      </c>
      <c r="V1537" s="47">
        <f t="shared" si="74"/>
        <v>246400.00000000003</v>
      </c>
      <c r="W1537" s="48"/>
      <c r="X1537" s="49">
        <v>2017</v>
      </c>
      <c r="Y1537" s="50" t="s">
        <v>5516</v>
      </c>
      <c r="Z1537" s="51">
        <f t="shared" si="72"/>
        <v>611.11111111111109</v>
      </c>
      <c r="AA1537" s="16">
        <f t="shared" si="72"/>
        <v>684.44444444444457</v>
      </c>
    </row>
    <row r="1538" spans="2:27" ht="20.25" x14ac:dyDescent="0.3">
      <c r="B1538" s="43" t="s">
        <v>1589</v>
      </c>
      <c r="C1538" s="14" t="s">
        <v>4521</v>
      </c>
      <c r="D1538" s="14" t="s">
        <v>4962</v>
      </c>
      <c r="E1538" s="14" t="s">
        <v>4963</v>
      </c>
      <c r="F1538" s="14" t="s">
        <v>7875</v>
      </c>
      <c r="G1538" s="14" t="s">
        <v>7031</v>
      </c>
      <c r="H1538" s="44" t="s">
        <v>3466</v>
      </c>
      <c r="I1538" s="45">
        <v>0</v>
      </c>
      <c r="J1538" s="14">
        <v>150000000</v>
      </c>
      <c r="K1538" s="14" t="s">
        <v>3458</v>
      </c>
      <c r="L1538" s="46" t="s">
        <v>5087</v>
      </c>
      <c r="M1538" s="14" t="s">
        <v>12072</v>
      </c>
      <c r="N1538" s="14" t="s">
        <v>3833</v>
      </c>
      <c r="O1538" s="14" t="s">
        <v>5078</v>
      </c>
      <c r="P1538" s="14" t="s">
        <v>12071</v>
      </c>
      <c r="Q1538" s="44" t="s">
        <v>8224</v>
      </c>
      <c r="R1538" s="44" t="s">
        <v>8203</v>
      </c>
      <c r="S1538" s="14">
        <v>66</v>
      </c>
      <c r="T1538" s="5">
        <v>1280</v>
      </c>
      <c r="U1538" s="5">
        <f t="shared" si="73"/>
        <v>84480</v>
      </c>
      <c r="V1538" s="47">
        <f t="shared" si="74"/>
        <v>94617.600000000006</v>
      </c>
      <c r="W1538" s="48"/>
      <c r="X1538" s="49">
        <v>2017</v>
      </c>
      <c r="Y1538" s="50" t="s">
        <v>5516</v>
      </c>
      <c r="Z1538" s="51">
        <f t="shared" si="72"/>
        <v>234.66666666666666</v>
      </c>
      <c r="AA1538" s="16">
        <f t="shared" si="72"/>
        <v>262.82666666666671</v>
      </c>
    </row>
    <row r="1539" spans="2:27" ht="20.25" x14ac:dyDescent="0.3">
      <c r="B1539" s="43" t="s">
        <v>1590</v>
      </c>
      <c r="C1539" s="14" t="s">
        <v>4521</v>
      </c>
      <c r="D1539" s="14" t="s">
        <v>4180</v>
      </c>
      <c r="E1539" s="14" t="s">
        <v>4959</v>
      </c>
      <c r="F1539" s="14" t="s">
        <v>4181</v>
      </c>
      <c r="G1539" s="14" t="s">
        <v>7032</v>
      </c>
      <c r="H1539" s="44" t="s">
        <v>3466</v>
      </c>
      <c r="I1539" s="45">
        <v>0</v>
      </c>
      <c r="J1539" s="14">
        <v>150000000</v>
      </c>
      <c r="K1539" s="14" t="s">
        <v>3458</v>
      </c>
      <c r="L1539" s="46" t="s">
        <v>5087</v>
      </c>
      <c r="M1539" s="14" t="s">
        <v>12072</v>
      </c>
      <c r="N1539" s="14" t="s">
        <v>3833</v>
      </c>
      <c r="O1539" s="14" t="s">
        <v>5078</v>
      </c>
      <c r="P1539" s="14" t="s">
        <v>12071</v>
      </c>
      <c r="Q1539" s="44" t="s">
        <v>8224</v>
      </c>
      <c r="R1539" s="44" t="s">
        <v>8203</v>
      </c>
      <c r="S1539" s="14">
        <v>12</v>
      </c>
      <c r="T1539" s="5">
        <v>20000</v>
      </c>
      <c r="U1539" s="5">
        <f t="shared" si="73"/>
        <v>240000</v>
      </c>
      <c r="V1539" s="47">
        <f t="shared" si="74"/>
        <v>268800</v>
      </c>
      <c r="W1539" s="48"/>
      <c r="X1539" s="49">
        <v>2017</v>
      </c>
      <c r="Y1539" s="50" t="s">
        <v>5516</v>
      </c>
      <c r="Z1539" s="51">
        <f t="shared" si="72"/>
        <v>666.66666666666663</v>
      </c>
      <c r="AA1539" s="16">
        <f t="shared" si="72"/>
        <v>746.66666666666663</v>
      </c>
    </row>
    <row r="1540" spans="2:27" ht="20.25" x14ac:dyDescent="0.3">
      <c r="B1540" s="43" t="s">
        <v>1591</v>
      </c>
      <c r="C1540" s="14" t="s">
        <v>4521</v>
      </c>
      <c r="D1540" s="14" t="s">
        <v>5139</v>
      </c>
      <c r="E1540" s="14" t="s">
        <v>7978</v>
      </c>
      <c r="F1540" s="14" t="s">
        <v>5140</v>
      </c>
      <c r="G1540" s="14" t="s">
        <v>7033</v>
      </c>
      <c r="H1540" s="44" t="s">
        <v>3466</v>
      </c>
      <c r="I1540" s="45">
        <v>0</v>
      </c>
      <c r="J1540" s="14">
        <v>150000000</v>
      </c>
      <c r="K1540" s="14" t="s">
        <v>3458</v>
      </c>
      <c r="L1540" s="46" t="s">
        <v>5087</v>
      </c>
      <c r="M1540" s="14" t="s">
        <v>12072</v>
      </c>
      <c r="N1540" s="14" t="s">
        <v>3833</v>
      </c>
      <c r="O1540" s="14" t="s">
        <v>5078</v>
      </c>
      <c r="P1540" s="14" t="s">
        <v>12071</v>
      </c>
      <c r="Q1540" s="44" t="s">
        <v>8235</v>
      </c>
      <c r="R1540" s="44" t="s">
        <v>8212</v>
      </c>
      <c r="S1540" s="14">
        <v>1000</v>
      </c>
      <c r="T1540" s="5">
        <v>2500</v>
      </c>
      <c r="U1540" s="5">
        <f t="shared" si="73"/>
        <v>2500000</v>
      </c>
      <c r="V1540" s="47">
        <f t="shared" si="74"/>
        <v>2800000.0000000005</v>
      </c>
      <c r="W1540" s="48"/>
      <c r="X1540" s="49">
        <v>2017</v>
      </c>
      <c r="Y1540" s="50" t="s">
        <v>5516</v>
      </c>
      <c r="Z1540" s="51">
        <f t="shared" si="72"/>
        <v>6944.4444444444443</v>
      </c>
      <c r="AA1540" s="16">
        <f t="shared" si="72"/>
        <v>7777.7777777777792</v>
      </c>
    </row>
    <row r="1541" spans="2:27" ht="20.25" x14ac:dyDescent="0.3">
      <c r="B1541" s="43" t="s">
        <v>1592</v>
      </c>
      <c r="C1541" s="14" t="s">
        <v>4521</v>
      </c>
      <c r="D1541" s="14" t="s">
        <v>5141</v>
      </c>
      <c r="E1541" s="14" t="s">
        <v>4186</v>
      </c>
      <c r="F1541" s="14" t="s">
        <v>7979</v>
      </c>
      <c r="G1541" s="14" t="s">
        <v>7034</v>
      </c>
      <c r="H1541" s="44" t="s">
        <v>3466</v>
      </c>
      <c r="I1541" s="45">
        <v>0</v>
      </c>
      <c r="J1541" s="14">
        <v>150000000</v>
      </c>
      <c r="K1541" s="14" t="s">
        <v>3458</v>
      </c>
      <c r="L1541" s="46" t="s">
        <v>5087</v>
      </c>
      <c r="M1541" s="14" t="s">
        <v>12072</v>
      </c>
      <c r="N1541" s="14" t="s">
        <v>3833</v>
      </c>
      <c r="O1541" s="14" t="s">
        <v>5078</v>
      </c>
      <c r="P1541" s="14" t="s">
        <v>12071</v>
      </c>
      <c r="Q1541" s="44" t="s">
        <v>8224</v>
      </c>
      <c r="R1541" s="44" t="s">
        <v>8203</v>
      </c>
      <c r="S1541" s="14">
        <v>58</v>
      </c>
      <c r="T1541" s="5">
        <v>200</v>
      </c>
      <c r="U1541" s="5">
        <f t="shared" si="73"/>
        <v>11600</v>
      </c>
      <c r="V1541" s="47">
        <f t="shared" si="74"/>
        <v>12992.000000000002</v>
      </c>
      <c r="W1541" s="48"/>
      <c r="X1541" s="49">
        <v>2017</v>
      </c>
      <c r="Y1541" s="50" t="s">
        <v>5516</v>
      </c>
      <c r="Z1541" s="51">
        <f t="shared" si="72"/>
        <v>32.222222222222221</v>
      </c>
      <c r="AA1541" s="16">
        <f t="shared" si="72"/>
        <v>36.088888888888896</v>
      </c>
    </row>
    <row r="1542" spans="2:27" ht="20.25" x14ac:dyDescent="0.3">
      <c r="B1542" s="43" t="s">
        <v>1593</v>
      </c>
      <c r="C1542" s="14" t="s">
        <v>4521</v>
      </c>
      <c r="D1542" s="14" t="s">
        <v>5142</v>
      </c>
      <c r="E1542" s="14" t="s">
        <v>3781</v>
      </c>
      <c r="F1542" s="14" t="s">
        <v>5143</v>
      </c>
      <c r="G1542" s="14" t="s">
        <v>7035</v>
      </c>
      <c r="H1542" s="44" t="s">
        <v>3466</v>
      </c>
      <c r="I1542" s="45">
        <v>0</v>
      </c>
      <c r="J1542" s="14">
        <v>150000000</v>
      </c>
      <c r="K1542" s="14" t="s">
        <v>3458</v>
      </c>
      <c r="L1542" s="46" t="s">
        <v>5087</v>
      </c>
      <c r="M1542" s="14" t="s">
        <v>12072</v>
      </c>
      <c r="N1542" s="14" t="s">
        <v>3833</v>
      </c>
      <c r="O1542" s="14" t="s">
        <v>5078</v>
      </c>
      <c r="P1542" s="14" t="s">
        <v>12071</v>
      </c>
      <c r="Q1542" s="44" t="s">
        <v>8224</v>
      </c>
      <c r="R1542" s="44" t="s">
        <v>8203</v>
      </c>
      <c r="S1542" s="14">
        <v>6</v>
      </c>
      <c r="T1542" s="5">
        <v>65200</v>
      </c>
      <c r="U1542" s="5">
        <f t="shared" si="73"/>
        <v>391200</v>
      </c>
      <c r="V1542" s="47">
        <f t="shared" si="74"/>
        <v>438144.00000000006</v>
      </c>
      <c r="W1542" s="48"/>
      <c r="X1542" s="49">
        <v>2017</v>
      </c>
      <c r="Y1542" s="50" t="s">
        <v>5516</v>
      </c>
      <c r="Z1542" s="51">
        <f t="shared" si="72"/>
        <v>1086.6666666666667</v>
      </c>
      <c r="AA1542" s="16">
        <f t="shared" si="72"/>
        <v>1217.0666666666668</v>
      </c>
    </row>
    <row r="1543" spans="2:27" ht="20.25" x14ac:dyDescent="0.3">
      <c r="B1543" s="43" t="s">
        <v>1594</v>
      </c>
      <c r="C1543" s="14" t="s">
        <v>4521</v>
      </c>
      <c r="D1543" s="14" t="s">
        <v>5142</v>
      </c>
      <c r="E1543" s="14" t="s">
        <v>3781</v>
      </c>
      <c r="F1543" s="14" t="s">
        <v>5143</v>
      </c>
      <c r="G1543" s="14" t="s">
        <v>7036</v>
      </c>
      <c r="H1543" s="44" t="s">
        <v>3466</v>
      </c>
      <c r="I1543" s="45">
        <v>0</v>
      </c>
      <c r="J1543" s="14">
        <v>150000000</v>
      </c>
      <c r="K1543" s="14" t="s">
        <v>3458</v>
      </c>
      <c r="L1543" s="46" t="s">
        <v>5087</v>
      </c>
      <c r="M1543" s="14" t="s">
        <v>12072</v>
      </c>
      <c r="N1543" s="14" t="s">
        <v>3833</v>
      </c>
      <c r="O1543" s="14" t="s">
        <v>5078</v>
      </c>
      <c r="P1543" s="14" t="s">
        <v>12071</v>
      </c>
      <c r="Q1543" s="44" t="s">
        <v>8224</v>
      </c>
      <c r="R1543" s="44" t="s">
        <v>8203</v>
      </c>
      <c r="S1543" s="14">
        <v>2</v>
      </c>
      <c r="T1543" s="5">
        <v>40000</v>
      </c>
      <c r="U1543" s="5">
        <f t="shared" si="73"/>
        <v>80000</v>
      </c>
      <c r="V1543" s="47">
        <f t="shared" si="74"/>
        <v>89600.000000000015</v>
      </c>
      <c r="W1543" s="48"/>
      <c r="X1543" s="49">
        <v>2017</v>
      </c>
      <c r="Y1543" s="50" t="s">
        <v>5516</v>
      </c>
      <c r="Z1543" s="51">
        <f t="shared" si="72"/>
        <v>222.22222222222223</v>
      </c>
      <c r="AA1543" s="16">
        <f t="shared" si="72"/>
        <v>248.88888888888894</v>
      </c>
    </row>
    <row r="1544" spans="2:27" ht="20.25" x14ac:dyDescent="0.3">
      <c r="B1544" s="43" t="s">
        <v>1595</v>
      </c>
      <c r="C1544" s="14" t="s">
        <v>4521</v>
      </c>
      <c r="D1544" s="14" t="s">
        <v>5144</v>
      </c>
      <c r="E1544" s="14" t="s">
        <v>7980</v>
      </c>
      <c r="F1544" s="14" t="s">
        <v>7981</v>
      </c>
      <c r="G1544" s="14" t="s">
        <v>7037</v>
      </c>
      <c r="H1544" s="44" t="s">
        <v>3466</v>
      </c>
      <c r="I1544" s="45">
        <v>0</v>
      </c>
      <c r="J1544" s="14">
        <v>150000000</v>
      </c>
      <c r="K1544" s="14" t="s">
        <v>3458</v>
      </c>
      <c r="L1544" s="46" t="s">
        <v>5087</v>
      </c>
      <c r="M1544" s="14" t="s">
        <v>12072</v>
      </c>
      <c r="N1544" s="14" t="s">
        <v>3833</v>
      </c>
      <c r="O1544" s="14" t="s">
        <v>5078</v>
      </c>
      <c r="P1544" s="14" t="s">
        <v>12071</v>
      </c>
      <c r="Q1544" s="44" t="s">
        <v>8224</v>
      </c>
      <c r="R1544" s="44" t="s">
        <v>8203</v>
      </c>
      <c r="S1544" s="14">
        <v>26</v>
      </c>
      <c r="T1544" s="5">
        <v>3600</v>
      </c>
      <c r="U1544" s="5">
        <f t="shared" si="73"/>
        <v>93600</v>
      </c>
      <c r="V1544" s="47">
        <f t="shared" si="74"/>
        <v>104832.00000000001</v>
      </c>
      <c r="W1544" s="48"/>
      <c r="X1544" s="49">
        <v>2017</v>
      </c>
      <c r="Y1544" s="50" t="s">
        <v>5516</v>
      </c>
      <c r="Z1544" s="51">
        <f t="shared" si="72"/>
        <v>260</v>
      </c>
      <c r="AA1544" s="16">
        <f t="shared" si="72"/>
        <v>291.20000000000005</v>
      </c>
    </row>
    <row r="1545" spans="2:27" ht="20.25" x14ac:dyDescent="0.3">
      <c r="B1545" s="43" t="s">
        <v>1596</v>
      </c>
      <c r="C1545" s="14" t="s">
        <v>4521</v>
      </c>
      <c r="D1545" s="14" t="s">
        <v>5145</v>
      </c>
      <c r="E1545" s="14" t="s">
        <v>3973</v>
      </c>
      <c r="F1545" s="14" t="s">
        <v>5146</v>
      </c>
      <c r="G1545" s="14" t="s">
        <v>7038</v>
      </c>
      <c r="H1545" s="44" t="s">
        <v>3466</v>
      </c>
      <c r="I1545" s="45">
        <v>0</v>
      </c>
      <c r="J1545" s="14">
        <v>150000000</v>
      </c>
      <c r="K1545" s="14" t="s">
        <v>3458</v>
      </c>
      <c r="L1545" s="46" t="s">
        <v>5087</v>
      </c>
      <c r="M1545" s="14" t="s">
        <v>12072</v>
      </c>
      <c r="N1545" s="14" t="s">
        <v>3833</v>
      </c>
      <c r="O1545" s="14" t="s">
        <v>5078</v>
      </c>
      <c r="P1545" s="14" t="s">
        <v>12071</v>
      </c>
      <c r="Q1545" s="44" t="s">
        <v>8241</v>
      </c>
      <c r="R1545" s="44" t="s">
        <v>8219</v>
      </c>
      <c r="S1545" s="14">
        <v>10</v>
      </c>
      <c r="T1545" s="5">
        <v>1000</v>
      </c>
      <c r="U1545" s="5">
        <f t="shared" si="73"/>
        <v>10000</v>
      </c>
      <c r="V1545" s="47">
        <f t="shared" si="74"/>
        <v>11200.000000000002</v>
      </c>
      <c r="W1545" s="48"/>
      <c r="X1545" s="49">
        <v>2017</v>
      </c>
      <c r="Y1545" s="50" t="s">
        <v>5516</v>
      </c>
      <c r="Z1545" s="51">
        <f t="shared" si="72"/>
        <v>27.777777777777779</v>
      </c>
      <c r="AA1545" s="16">
        <f t="shared" si="72"/>
        <v>31.111111111111118</v>
      </c>
    </row>
    <row r="1546" spans="2:27" ht="20.25" x14ac:dyDescent="0.3">
      <c r="B1546" s="43" t="s">
        <v>1597</v>
      </c>
      <c r="C1546" s="14" t="s">
        <v>4521</v>
      </c>
      <c r="D1546" s="14" t="s">
        <v>5145</v>
      </c>
      <c r="E1546" s="14" t="s">
        <v>3973</v>
      </c>
      <c r="F1546" s="14" t="s">
        <v>5146</v>
      </c>
      <c r="G1546" s="14" t="s">
        <v>7039</v>
      </c>
      <c r="H1546" s="44" t="s">
        <v>3466</v>
      </c>
      <c r="I1546" s="45">
        <v>0</v>
      </c>
      <c r="J1546" s="14">
        <v>150000000</v>
      </c>
      <c r="K1546" s="14" t="s">
        <v>3458</v>
      </c>
      <c r="L1546" s="46" t="s">
        <v>5087</v>
      </c>
      <c r="M1546" s="14" t="s">
        <v>12072</v>
      </c>
      <c r="N1546" s="14" t="s">
        <v>3833</v>
      </c>
      <c r="O1546" s="14" t="s">
        <v>5078</v>
      </c>
      <c r="P1546" s="14" t="s">
        <v>12071</v>
      </c>
      <c r="Q1546" s="44" t="s">
        <v>8241</v>
      </c>
      <c r="R1546" s="44" t="s">
        <v>8219</v>
      </c>
      <c r="S1546" s="14">
        <v>10</v>
      </c>
      <c r="T1546" s="5">
        <v>1000</v>
      </c>
      <c r="U1546" s="5">
        <f t="shared" si="73"/>
        <v>10000</v>
      </c>
      <c r="V1546" s="47">
        <f t="shared" si="74"/>
        <v>11200.000000000002</v>
      </c>
      <c r="W1546" s="48"/>
      <c r="X1546" s="49">
        <v>2017</v>
      </c>
      <c r="Y1546" s="50" t="s">
        <v>5516</v>
      </c>
      <c r="Z1546" s="51">
        <f t="shared" si="72"/>
        <v>27.777777777777779</v>
      </c>
      <c r="AA1546" s="16">
        <f t="shared" si="72"/>
        <v>31.111111111111118</v>
      </c>
    </row>
    <row r="1547" spans="2:27" ht="20.25" x14ac:dyDescent="0.3">
      <c r="B1547" s="43" t="s">
        <v>1598</v>
      </c>
      <c r="C1547" s="14" t="s">
        <v>4521</v>
      </c>
      <c r="D1547" s="14" t="s">
        <v>5147</v>
      </c>
      <c r="E1547" s="14" t="s">
        <v>7982</v>
      </c>
      <c r="F1547" s="14" t="s">
        <v>7983</v>
      </c>
      <c r="G1547" s="14" t="s">
        <v>7040</v>
      </c>
      <c r="H1547" s="44" t="s">
        <v>3466</v>
      </c>
      <c r="I1547" s="45">
        <v>0</v>
      </c>
      <c r="J1547" s="14">
        <v>150000000</v>
      </c>
      <c r="K1547" s="14" t="s">
        <v>3458</v>
      </c>
      <c r="L1547" s="46" t="s">
        <v>5087</v>
      </c>
      <c r="M1547" s="14" t="s">
        <v>12072</v>
      </c>
      <c r="N1547" s="14" t="s">
        <v>3833</v>
      </c>
      <c r="O1547" s="14" t="s">
        <v>5078</v>
      </c>
      <c r="P1547" s="14" t="s">
        <v>12071</v>
      </c>
      <c r="Q1547" s="44" t="s">
        <v>8235</v>
      </c>
      <c r="R1547" s="44" t="s">
        <v>8212</v>
      </c>
      <c r="S1547" s="14">
        <v>6</v>
      </c>
      <c r="T1547" s="5">
        <v>20000</v>
      </c>
      <c r="U1547" s="5">
        <f t="shared" si="73"/>
        <v>120000</v>
      </c>
      <c r="V1547" s="47">
        <f t="shared" si="74"/>
        <v>134400</v>
      </c>
      <c r="W1547" s="48"/>
      <c r="X1547" s="49">
        <v>2017</v>
      </c>
      <c r="Y1547" s="50" t="s">
        <v>5516</v>
      </c>
      <c r="Z1547" s="51">
        <f t="shared" si="72"/>
        <v>333.33333333333331</v>
      </c>
      <c r="AA1547" s="16">
        <f t="shared" si="72"/>
        <v>373.33333333333331</v>
      </c>
    </row>
    <row r="1548" spans="2:27" ht="20.25" x14ac:dyDescent="0.3">
      <c r="B1548" s="43" t="s">
        <v>1599</v>
      </c>
      <c r="C1548" s="14" t="s">
        <v>4521</v>
      </c>
      <c r="D1548" s="14" t="s">
        <v>5148</v>
      </c>
      <c r="E1548" s="14" t="s">
        <v>7386</v>
      </c>
      <c r="F1548" s="14" t="s">
        <v>5149</v>
      </c>
      <c r="G1548" s="14" t="s">
        <v>7041</v>
      </c>
      <c r="H1548" s="44" t="s">
        <v>3466</v>
      </c>
      <c r="I1548" s="45">
        <v>0</v>
      </c>
      <c r="J1548" s="14">
        <v>150000000</v>
      </c>
      <c r="K1548" s="14" t="s">
        <v>3458</v>
      </c>
      <c r="L1548" s="46" t="s">
        <v>5087</v>
      </c>
      <c r="M1548" s="14" t="s">
        <v>12072</v>
      </c>
      <c r="N1548" s="14" t="s">
        <v>3833</v>
      </c>
      <c r="O1548" s="14" t="s">
        <v>5078</v>
      </c>
      <c r="P1548" s="14" t="s">
        <v>12071</v>
      </c>
      <c r="Q1548" s="44" t="s">
        <v>8226</v>
      </c>
      <c r="R1548" s="44" t="s">
        <v>8205</v>
      </c>
      <c r="S1548" s="14">
        <v>450</v>
      </c>
      <c r="T1548" s="5">
        <v>500</v>
      </c>
      <c r="U1548" s="5">
        <f t="shared" si="73"/>
        <v>225000</v>
      </c>
      <c r="V1548" s="47">
        <f t="shared" si="74"/>
        <v>252000.00000000003</v>
      </c>
      <c r="W1548" s="48"/>
      <c r="X1548" s="49">
        <v>2017</v>
      </c>
      <c r="Y1548" s="50" t="s">
        <v>5516</v>
      </c>
      <c r="Z1548" s="51">
        <f t="shared" si="72"/>
        <v>625</v>
      </c>
      <c r="AA1548" s="16">
        <f t="shared" si="72"/>
        <v>700.00000000000011</v>
      </c>
    </row>
    <row r="1549" spans="2:27" ht="20.25" x14ac:dyDescent="0.3">
      <c r="B1549" s="43" t="s">
        <v>1600</v>
      </c>
      <c r="C1549" s="14" t="s">
        <v>4521</v>
      </c>
      <c r="D1549" s="14" t="s">
        <v>5148</v>
      </c>
      <c r="E1549" s="14" t="s">
        <v>7386</v>
      </c>
      <c r="F1549" s="14" t="s">
        <v>5149</v>
      </c>
      <c r="G1549" s="14" t="s">
        <v>7042</v>
      </c>
      <c r="H1549" s="44" t="s">
        <v>3466</v>
      </c>
      <c r="I1549" s="45">
        <v>0</v>
      </c>
      <c r="J1549" s="14">
        <v>150000000</v>
      </c>
      <c r="K1549" s="14" t="s">
        <v>3458</v>
      </c>
      <c r="L1549" s="46" t="s">
        <v>5087</v>
      </c>
      <c r="M1549" s="14" t="s">
        <v>12072</v>
      </c>
      <c r="N1549" s="14" t="s">
        <v>3833</v>
      </c>
      <c r="O1549" s="14" t="s">
        <v>5078</v>
      </c>
      <c r="P1549" s="14" t="s">
        <v>12071</v>
      </c>
      <c r="Q1549" s="44" t="s">
        <v>8226</v>
      </c>
      <c r="R1549" s="44" t="s">
        <v>8205</v>
      </c>
      <c r="S1549" s="14">
        <v>450</v>
      </c>
      <c r="T1549" s="5">
        <v>500</v>
      </c>
      <c r="U1549" s="5">
        <f t="shared" si="73"/>
        <v>225000</v>
      </c>
      <c r="V1549" s="47">
        <f t="shared" si="74"/>
        <v>252000.00000000003</v>
      </c>
      <c r="W1549" s="48"/>
      <c r="X1549" s="49">
        <v>2017</v>
      </c>
      <c r="Y1549" s="50" t="s">
        <v>5516</v>
      </c>
      <c r="Z1549" s="51">
        <f t="shared" si="72"/>
        <v>625</v>
      </c>
      <c r="AA1549" s="16">
        <f t="shared" si="72"/>
        <v>700.00000000000011</v>
      </c>
    </row>
    <row r="1550" spans="2:27" ht="20.25" x14ac:dyDescent="0.3">
      <c r="B1550" s="43" t="s">
        <v>1601</v>
      </c>
      <c r="C1550" s="14" t="s">
        <v>4521</v>
      </c>
      <c r="D1550" s="14" t="s">
        <v>5148</v>
      </c>
      <c r="E1550" s="14" t="s">
        <v>7386</v>
      </c>
      <c r="F1550" s="14" t="s">
        <v>5149</v>
      </c>
      <c r="G1550" s="14" t="s">
        <v>7043</v>
      </c>
      <c r="H1550" s="44" t="s">
        <v>3466</v>
      </c>
      <c r="I1550" s="45">
        <v>0</v>
      </c>
      <c r="J1550" s="14">
        <v>150000000</v>
      </c>
      <c r="K1550" s="14" t="s">
        <v>3458</v>
      </c>
      <c r="L1550" s="46" t="s">
        <v>5087</v>
      </c>
      <c r="M1550" s="14" t="s">
        <v>12072</v>
      </c>
      <c r="N1550" s="14" t="s">
        <v>3833</v>
      </c>
      <c r="O1550" s="14" t="s">
        <v>5078</v>
      </c>
      <c r="P1550" s="14" t="s">
        <v>12071</v>
      </c>
      <c r="Q1550" s="44" t="s">
        <v>8226</v>
      </c>
      <c r="R1550" s="44" t="s">
        <v>8205</v>
      </c>
      <c r="S1550" s="14">
        <v>450</v>
      </c>
      <c r="T1550" s="5">
        <v>500</v>
      </c>
      <c r="U1550" s="5">
        <f t="shared" si="73"/>
        <v>225000</v>
      </c>
      <c r="V1550" s="47">
        <f t="shared" si="74"/>
        <v>252000.00000000003</v>
      </c>
      <c r="W1550" s="48"/>
      <c r="X1550" s="49">
        <v>2017</v>
      </c>
      <c r="Y1550" s="50" t="s">
        <v>5516</v>
      </c>
      <c r="Z1550" s="51">
        <f t="shared" si="72"/>
        <v>625</v>
      </c>
      <c r="AA1550" s="16">
        <f t="shared" si="72"/>
        <v>700.00000000000011</v>
      </c>
    </row>
    <row r="1551" spans="2:27" ht="20.25" x14ac:dyDescent="0.3">
      <c r="B1551" s="43" t="s">
        <v>1602</v>
      </c>
      <c r="C1551" s="14" t="s">
        <v>4521</v>
      </c>
      <c r="D1551" s="14" t="s">
        <v>5148</v>
      </c>
      <c r="E1551" s="14" t="s">
        <v>7386</v>
      </c>
      <c r="F1551" s="14" t="s">
        <v>5149</v>
      </c>
      <c r="G1551" s="14" t="s">
        <v>7044</v>
      </c>
      <c r="H1551" s="44" t="s">
        <v>3466</v>
      </c>
      <c r="I1551" s="45">
        <v>0</v>
      </c>
      <c r="J1551" s="14">
        <v>150000000</v>
      </c>
      <c r="K1551" s="14" t="s">
        <v>3458</v>
      </c>
      <c r="L1551" s="46" t="s">
        <v>5087</v>
      </c>
      <c r="M1551" s="14" t="s">
        <v>12072</v>
      </c>
      <c r="N1551" s="14" t="s">
        <v>3833</v>
      </c>
      <c r="O1551" s="14" t="s">
        <v>5078</v>
      </c>
      <c r="P1551" s="14" t="s">
        <v>12071</v>
      </c>
      <c r="Q1551" s="44" t="s">
        <v>8226</v>
      </c>
      <c r="R1551" s="44" t="s">
        <v>8205</v>
      </c>
      <c r="S1551" s="14">
        <v>450</v>
      </c>
      <c r="T1551" s="5">
        <v>500</v>
      </c>
      <c r="U1551" s="5">
        <f t="shared" si="73"/>
        <v>225000</v>
      </c>
      <c r="V1551" s="47">
        <f t="shared" si="74"/>
        <v>252000.00000000003</v>
      </c>
      <c r="W1551" s="48"/>
      <c r="X1551" s="49">
        <v>2017</v>
      </c>
      <c r="Y1551" s="50" t="s">
        <v>5516</v>
      </c>
      <c r="Z1551" s="51">
        <f t="shared" si="72"/>
        <v>625</v>
      </c>
      <c r="AA1551" s="16">
        <f t="shared" si="72"/>
        <v>700.00000000000011</v>
      </c>
    </row>
    <row r="1552" spans="2:27" ht="20.25" x14ac:dyDescent="0.3">
      <c r="B1552" s="43" t="s">
        <v>1603</v>
      </c>
      <c r="C1552" s="14" t="s">
        <v>4521</v>
      </c>
      <c r="D1552" s="14" t="s">
        <v>5148</v>
      </c>
      <c r="E1552" s="14" t="s">
        <v>7386</v>
      </c>
      <c r="F1552" s="14" t="s">
        <v>5149</v>
      </c>
      <c r="G1552" s="14" t="s">
        <v>7045</v>
      </c>
      <c r="H1552" s="44" t="s">
        <v>3466</v>
      </c>
      <c r="I1552" s="45">
        <v>0</v>
      </c>
      <c r="J1552" s="14">
        <v>150000000</v>
      </c>
      <c r="K1552" s="14" t="s">
        <v>3458</v>
      </c>
      <c r="L1552" s="46" t="s">
        <v>5087</v>
      </c>
      <c r="M1552" s="14" t="s">
        <v>12072</v>
      </c>
      <c r="N1552" s="14" t="s">
        <v>3833</v>
      </c>
      <c r="O1552" s="14" t="s">
        <v>5078</v>
      </c>
      <c r="P1552" s="14" t="s">
        <v>12071</v>
      </c>
      <c r="Q1552" s="44" t="s">
        <v>8226</v>
      </c>
      <c r="R1552" s="44" t="s">
        <v>8205</v>
      </c>
      <c r="S1552" s="14">
        <v>450</v>
      </c>
      <c r="T1552" s="5">
        <v>500</v>
      </c>
      <c r="U1552" s="5">
        <f t="shared" si="73"/>
        <v>225000</v>
      </c>
      <c r="V1552" s="47">
        <f t="shared" si="74"/>
        <v>252000.00000000003</v>
      </c>
      <c r="W1552" s="48"/>
      <c r="X1552" s="49">
        <v>2017</v>
      </c>
      <c r="Y1552" s="50" t="s">
        <v>5516</v>
      </c>
      <c r="Z1552" s="51">
        <f t="shared" si="72"/>
        <v>625</v>
      </c>
      <c r="AA1552" s="16">
        <f t="shared" si="72"/>
        <v>700.00000000000011</v>
      </c>
    </row>
    <row r="1553" spans="2:27" ht="20.25" x14ac:dyDescent="0.3">
      <c r="B1553" s="43" t="s">
        <v>1604</v>
      </c>
      <c r="C1553" s="14" t="s">
        <v>4521</v>
      </c>
      <c r="D1553" s="14" t="s">
        <v>5148</v>
      </c>
      <c r="E1553" s="14" t="s">
        <v>7386</v>
      </c>
      <c r="F1553" s="14" t="s">
        <v>5149</v>
      </c>
      <c r="G1553" s="14" t="s">
        <v>7046</v>
      </c>
      <c r="H1553" s="44" t="s">
        <v>3466</v>
      </c>
      <c r="I1553" s="45">
        <v>0</v>
      </c>
      <c r="J1553" s="14">
        <v>150000000</v>
      </c>
      <c r="K1553" s="14" t="s">
        <v>3458</v>
      </c>
      <c r="L1553" s="46" t="s">
        <v>5087</v>
      </c>
      <c r="M1553" s="14" t="s">
        <v>12072</v>
      </c>
      <c r="N1553" s="14" t="s">
        <v>3833</v>
      </c>
      <c r="O1553" s="14" t="s">
        <v>5078</v>
      </c>
      <c r="P1553" s="14" t="s">
        <v>12071</v>
      </c>
      <c r="Q1553" s="44" t="s">
        <v>8226</v>
      </c>
      <c r="R1553" s="44" t="s">
        <v>8205</v>
      </c>
      <c r="S1553" s="14">
        <v>450</v>
      </c>
      <c r="T1553" s="5">
        <v>500</v>
      </c>
      <c r="U1553" s="5">
        <f t="shared" si="73"/>
        <v>225000</v>
      </c>
      <c r="V1553" s="47">
        <f t="shared" si="74"/>
        <v>252000.00000000003</v>
      </c>
      <c r="W1553" s="48"/>
      <c r="X1553" s="49">
        <v>2017</v>
      </c>
      <c r="Y1553" s="50" t="s">
        <v>5516</v>
      </c>
      <c r="Z1553" s="51">
        <f t="shared" si="72"/>
        <v>625</v>
      </c>
      <c r="AA1553" s="16">
        <f t="shared" si="72"/>
        <v>700.00000000000011</v>
      </c>
    </row>
    <row r="1554" spans="2:27" ht="20.25" x14ac:dyDescent="0.3">
      <c r="B1554" s="43" t="s">
        <v>1605</v>
      </c>
      <c r="C1554" s="14" t="s">
        <v>4521</v>
      </c>
      <c r="D1554" s="14" t="s">
        <v>5148</v>
      </c>
      <c r="E1554" s="14" t="s">
        <v>7386</v>
      </c>
      <c r="F1554" s="14" t="s">
        <v>5149</v>
      </c>
      <c r="G1554" s="14" t="s">
        <v>7047</v>
      </c>
      <c r="H1554" s="44" t="s">
        <v>3466</v>
      </c>
      <c r="I1554" s="45">
        <v>0</v>
      </c>
      <c r="J1554" s="14">
        <v>150000000</v>
      </c>
      <c r="K1554" s="14" t="s">
        <v>3458</v>
      </c>
      <c r="L1554" s="46" t="s">
        <v>5087</v>
      </c>
      <c r="M1554" s="14" t="s">
        <v>12072</v>
      </c>
      <c r="N1554" s="14" t="s">
        <v>3833</v>
      </c>
      <c r="O1554" s="14" t="s">
        <v>5078</v>
      </c>
      <c r="P1554" s="14" t="s">
        <v>12071</v>
      </c>
      <c r="Q1554" s="44" t="s">
        <v>8226</v>
      </c>
      <c r="R1554" s="44" t="s">
        <v>8205</v>
      </c>
      <c r="S1554" s="14">
        <v>450</v>
      </c>
      <c r="T1554" s="5">
        <v>500</v>
      </c>
      <c r="U1554" s="5">
        <f t="shared" si="73"/>
        <v>225000</v>
      </c>
      <c r="V1554" s="47">
        <f t="shared" si="74"/>
        <v>252000.00000000003</v>
      </c>
      <c r="W1554" s="48"/>
      <c r="X1554" s="49">
        <v>2017</v>
      </c>
      <c r="Y1554" s="50" t="s">
        <v>5516</v>
      </c>
      <c r="Z1554" s="51">
        <f t="shared" si="72"/>
        <v>625</v>
      </c>
      <c r="AA1554" s="16">
        <f t="shared" si="72"/>
        <v>700.00000000000011</v>
      </c>
    </row>
    <row r="1555" spans="2:27" ht="20.25" x14ac:dyDescent="0.3">
      <c r="B1555" s="43" t="s">
        <v>1606</v>
      </c>
      <c r="C1555" s="14" t="s">
        <v>4521</v>
      </c>
      <c r="D1555" s="14" t="s">
        <v>5148</v>
      </c>
      <c r="E1555" s="14" t="s">
        <v>7386</v>
      </c>
      <c r="F1555" s="14" t="s">
        <v>5149</v>
      </c>
      <c r="G1555" s="14" t="s">
        <v>7048</v>
      </c>
      <c r="H1555" s="44" t="s">
        <v>3466</v>
      </c>
      <c r="I1555" s="45">
        <v>0</v>
      </c>
      <c r="J1555" s="14">
        <v>150000000</v>
      </c>
      <c r="K1555" s="14" t="s">
        <v>3458</v>
      </c>
      <c r="L1555" s="46" t="s">
        <v>5087</v>
      </c>
      <c r="M1555" s="14" t="s">
        <v>12072</v>
      </c>
      <c r="N1555" s="14" t="s">
        <v>3833</v>
      </c>
      <c r="O1555" s="14" t="s">
        <v>5078</v>
      </c>
      <c r="P1555" s="14" t="s">
        <v>12071</v>
      </c>
      <c r="Q1555" s="44" t="s">
        <v>8226</v>
      </c>
      <c r="R1555" s="44" t="s">
        <v>8205</v>
      </c>
      <c r="S1555" s="14">
        <v>450</v>
      </c>
      <c r="T1555" s="5">
        <v>500</v>
      </c>
      <c r="U1555" s="5">
        <f t="shared" si="73"/>
        <v>225000</v>
      </c>
      <c r="V1555" s="47">
        <f t="shared" si="74"/>
        <v>252000.00000000003</v>
      </c>
      <c r="W1555" s="48"/>
      <c r="X1555" s="49">
        <v>2017</v>
      </c>
      <c r="Y1555" s="50" t="s">
        <v>5516</v>
      </c>
      <c r="Z1555" s="51">
        <f t="shared" si="72"/>
        <v>625</v>
      </c>
      <c r="AA1555" s="16">
        <f t="shared" si="72"/>
        <v>700.00000000000011</v>
      </c>
    </row>
    <row r="1556" spans="2:27" ht="20.25" x14ac:dyDescent="0.3">
      <c r="B1556" s="43" t="s">
        <v>1607</v>
      </c>
      <c r="C1556" s="14" t="s">
        <v>4521</v>
      </c>
      <c r="D1556" s="14" t="s">
        <v>5150</v>
      </c>
      <c r="E1556" s="14" t="s">
        <v>5151</v>
      </c>
      <c r="F1556" s="14" t="s">
        <v>7883</v>
      </c>
      <c r="G1556" s="14" t="s">
        <v>7049</v>
      </c>
      <c r="H1556" s="44" t="s">
        <v>3466</v>
      </c>
      <c r="I1556" s="45">
        <v>0</v>
      </c>
      <c r="J1556" s="14">
        <v>150000000</v>
      </c>
      <c r="K1556" s="14" t="s">
        <v>3458</v>
      </c>
      <c r="L1556" s="46" t="s">
        <v>5087</v>
      </c>
      <c r="M1556" s="14" t="s">
        <v>12072</v>
      </c>
      <c r="N1556" s="14" t="s">
        <v>3833</v>
      </c>
      <c r="O1556" s="14" t="s">
        <v>5078</v>
      </c>
      <c r="P1556" s="14" t="s">
        <v>12071</v>
      </c>
      <c r="Q1556" s="44" t="s">
        <v>8226</v>
      </c>
      <c r="R1556" s="44" t="s">
        <v>8205</v>
      </c>
      <c r="S1556" s="14">
        <v>450</v>
      </c>
      <c r="T1556" s="5">
        <v>500</v>
      </c>
      <c r="U1556" s="5">
        <f t="shared" si="73"/>
        <v>225000</v>
      </c>
      <c r="V1556" s="47">
        <f t="shared" si="74"/>
        <v>252000.00000000003</v>
      </c>
      <c r="W1556" s="48"/>
      <c r="X1556" s="49">
        <v>2017</v>
      </c>
      <c r="Y1556" s="50" t="s">
        <v>5516</v>
      </c>
      <c r="Z1556" s="51">
        <f t="shared" si="72"/>
        <v>625</v>
      </c>
      <c r="AA1556" s="16">
        <f t="shared" si="72"/>
        <v>700.00000000000011</v>
      </c>
    </row>
    <row r="1557" spans="2:27" ht="20.25" x14ac:dyDescent="0.3">
      <c r="B1557" s="43" t="s">
        <v>1608</v>
      </c>
      <c r="C1557" s="14" t="s">
        <v>4521</v>
      </c>
      <c r="D1557" s="14" t="s">
        <v>4104</v>
      </c>
      <c r="E1557" s="14" t="s">
        <v>4105</v>
      </c>
      <c r="F1557" s="14" t="s">
        <v>4106</v>
      </c>
      <c r="G1557" s="14" t="s">
        <v>7050</v>
      </c>
      <c r="H1557" s="44" t="s">
        <v>3466</v>
      </c>
      <c r="I1557" s="45">
        <v>0</v>
      </c>
      <c r="J1557" s="14">
        <v>150000000</v>
      </c>
      <c r="K1557" s="14" t="s">
        <v>3458</v>
      </c>
      <c r="L1557" s="46" t="s">
        <v>5087</v>
      </c>
      <c r="M1557" s="14" t="s">
        <v>12072</v>
      </c>
      <c r="N1557" s="14" t="s">
        <v>3833</v>
      </c>
      <c r="O1557" s="14" t="s">
        <v>5078</v>
      </c>
      <c r="P1557" s="14" t="s">
        <v>12071</v>
      </c>
      <c r="Q1557" s="44" t="s">
        <v>8224</v>
      </c>
      <c r="R1557" s="44" t="s">
        <v>8203</v>
      </c>
      <c r="S1557" s="14">
        <v>300</v>
      </c>
      <c r="T1557" s="5">
        <v>150</v>
      </c>
      <c r="U1557" s="5">
        <f t="shared" si="73"/>
        <v>45000</v>
      </c>
      <c r="V1557" s="47">
        <f t="shared" si="74"/>
        <v>50400.000000000007</v>
      </c>
      <c r="W1557" s="48"/>
      <c r="X1557" s="49">
        <v>2017</v>
      </c>
      <c r="Y1557" s="50" t="s">
        <v>5516</v>
      </c>
      <c r="Z1557" s="51">
        <f t="shared" si="72"/>
        <v>125</v>
      </c>
      <c r="AA1557" s="16">
        <f t="shared" si="72"/>
        <v>140.00000000000003</v>
      </c>
    </row>
    <row r="1558" spans="2:27" ht="20.25" x14ac:dyDescent="0.3">
      <c r="B1558" s="43" t="s">
        <v>1609</v>
      </c>
      <c r="C1558" s="14" t="s">
        <v>4521</v>
      </c>
      <c r="D1558" s="14" t="s">
        <v>7364</v>
      </c>
      <c r="E1558" s="14" t="s">
        <v>7984</v>
      </c>
      <c r="F1558" s="14" t="s">
        <v>7985</v>
      </c>
      <c r="G1558" s="14" t="s">
        <v>7051</v>
      </c>
      <c r="H1558" s="44" t="s">
        <v>3466</v>
      </c>
      <c r="I1558" s="45">
        <v>0</v>
      </c>
      <c r="J1558" s="14">
        <v>150000000</v>
      </c>
      <c r="K1558" s="14" t="s">
        <v>3458</v>
      </c>
      <c r="L1558" s="46" t="s">
        <v>5087</v>
      </c>
      <c r="M1558" s="14" t="s">
        <v>12072</v>
      </c>
      <c r="N1558" s="14" t="s">
        <v>3833</v>
      </c>
      <c r="O1558" s="14" t="s">
        <v>5078</v>
      </c>
      <c r="P1558" s="14" t="s">
        <v>12071</v>
      </c>
      <c r="Q1558" s="44" t="s">
        <v>8226</v>
      </c>
      <c r="R1558" s="44" t="s">
        <v>8205</v>
      </c>
      <c r="S1558" s="14">
        <v>210</v>
      </c>
      <c r="T1558" s="5">
        <v>2500</v>
      </c>
      <c r="U1558" s="5">
        <f t="shared" si="73"/>
        <v>525000</v>
      </c>
      <c r="V1558" s="47">
        <f t="shared" si="74"/>
        <v>588000</v>
      </c>
      <c r="W1558" s="48"/>
      <c r="X1558" s="49">
        <v>2017</v>
      </c>
      <c r="Y1558" s="50" t="s">
        <v>5516</v>
      </c>
      <c r="Z1558" s="51">
        <f t="shared" si="72"/>
        <v>1458.3333333333333</v>
      </c>
      <c r="AA1558" s="16">
        <f t="shared" si="72"/>
        <v>1633.3333333333333</v>
      </c>
    </row>
    <row r="1559" spans="2:27" ht="20.25" x14ac:dyDescent="0.3">
      <c r="B1559" s="43" t="s">
        <v>1610</v>
      </c>
      <c r="C1559" s="14" t="s">
        <v>4521</v>
      </c>
      <c r="D1559" s="14" t="s">
        <v>5152</v>
      </c>
      <c r="E1559" s="14" t="s">
        <v>5153</v>
      </c>
      <c r="F1559" s="14" t="s">
        <v>5154</v>
      </c>
      <c r="G1559" s="14" t="s">
        <v>7052</v>
      </c>
      <c r="H1559" s="44" t="s">
        <v>3466</v>
      </c>
      <c r="I1559" s="45">
        <v>0</v>
      </c>
      <c r="J1559" s="14">
        <v>150000000</v>
      </c>
      <c r="K1559" s="14" t="s">
        <v>3458</v>
      </c>
      <c r="L1559" s="46" t="s">
        <v>5087</v>
      </c>
      <c r="M1559" s="14" t="s">
        <v>12072</v>
      </c>
      <c r="N1559" s="14" t="s">
        <v>3833</v>
      </c>
      <c r="O1559" s="14" t="s">
        <v>5078</v>
      </c>
      <c r="P1559" s="14" t="s">
        <v>12071</v>
      </c>
      <c r="Q1559" s="44" t="s">
        <v>8226</v>
      </c>
      <c r="R1559" s="44" t="s">
        <v>8205</v>
      </c>
      <c r="S1559" s="14">
        <v>450</v>
      </c>
      <c r="T1559" s="5">
        <v>700</v>
      </c>
      <c r="U1559" s="5">
        <f t="shared" si="73"/>
        <v>315000</v>
      </c>
      <c r="V1559" s="47">
        <f t="shared" si="74"/>
        <v>352800.00000000006</v>
      </c>
      <c r="W1559" s="48"/>
      <c r="X1559" s="49">
        <v>2017</v>
      </c>
      <c r="Y1559" s="50" t="s">
        <v>5516</v>
      </c>
      <c r="Z1559" s="51">
        <f t="shared" si="72"/>
        <v>875</v>
      </c>
      <c r="AA1559" s="16">
        <f t="shared" si="72"/>
        <v>980.00000000000011</v>
      </c>
    </row>
    <row r="1560" spans="2:27" ht="20.25" x14ac:dyDescent="0.3">
      <c r="B1560" s="43" t="s">
        <v>1611</v>
      </c>
      <c r="C1560" s="14" t="s">
        <v>4521</v>
      </c>
      <c r="D1560" s="14" t="s">
        <v>5155</v>
      </c>
      <c r="E1560" s="14" t="s">
        <v>4481</v>
      </c>
      <c r="F1560" s="14" t="s">
        <v>5170</v>
      </c>
      <c r="G1560" s="14" t="s">
        <v>7053</v>
      </c>
      <c r="H1560" s="44" t="s">
        <v>3466</v>
      </c>
      <c r="I1560" s="45">
        <v>0</v>
      </c>
      <c r="J1560" s="14">
        <v>150000000</v>
      </c>
      <c r="K1560" s="14" t="s">
        <v>3458</v>
      </c>
      <c r="L1560" s="46" t="s">
        <v>5087</v>
      </c>
      <c r="M1560" s="14" t="s">
        <v>12072</v>
      </c>
      <c r="N1560" s="14" t="s">
        <v>3833</v>
      </c>
      <c r="O1560" s="14" t="s">
        <v>5157</v>
      </c>
      <c r="P1560" s="14" t="s">
        <v>12071</v>
      </c>
      <c r="Q1560" s="44" t="s">
        <v>8224</v>
      </c>
      <c r="R1560" s="44" t="s">
        <v>8203</v>
      </c>
      <c r="S1560" s="14">
        <v>10</v>
      </c>
      <c r="T1560" s="5">
        <v>3500</v>
      </c>
      <c r="U1560" s="5">
        <f t="shared" si="73"/>
        <v>35000</v>
      </c>
      <c r="V1560" s="47">
        <f t="shared" si="74"/>
        <v>39200.000000000007</v>
      </c>
      <c r="W1560" s="48"/>
      <c r="X1560" s="49">
        <v>2017</v>
      </c>
      <c r="Y1560" s="50" t="s">
        <v>5516</v>
      </c>
      <c r="Z1560" s="51">
        <f t="shared" si="72"/>
        <v>97.222222222222229</v>
      </c>
      <c r="AA1560" s="16">
        <f t="shared" si="72"/>
        <v>108.88888888888891</v>
      </c>
    </row>
    <row r="1561" spans="2:27" ht="20.25" x14ac:dyDescent="0.3">
      <c r="B1561" s="43" t="s">
        <v>1612</v>
      </c>
      <c r="C1561" s="14" t="s">
        <v>4521</v>
      </c>
      <c r="D1561" s="14" t="s">
        <v>5158</v>
      </c>
      <c r="E1561" s="14" t="s">
        <v>4845</v>
      </c>
      <c r="F1561" s="14" t="s">
        <v>7986</v>
      </c>
      <c r="G1561" s="14" t="s">
        <v>7054</v>
      </c>
      <c r="H1561" s="44" t="s">
        <v>3466</v>
      </c>
      <c r="I1561" s="45">
        <v>0</v>
      </c>
      <c r="J1561" s="14">
        <v>150000000</v>
      </c>
      <c r="K1561" s="14" t="s">
        <v>3458</v>
      </c>
      <c r="L1561" s="46" t="s">
        <v>5087</v>
      </c>
      <c r="M1561" s="14" t="s">
        <v>12072</v>
      </c>
      <c r="N1561" s="14" t="s">
        <v>3833</v>
      </c>
      <c r="O1561" s="14" t="s">
        <v>5157</v>
      </c>
      <c r="P1561" s="14" t="s">
        <v>12071</v>
      </c>
      <c r="Q1561" s="44" t="s">
        <v>8224</v>
      </c>
      <c r="R1561" s="44" t="s">
        <v>8203</v>
      </c>
      <c r="S1561" s="14">
        <v>1</v>
      </c>
      <c r="T1561" s="5">
        <v>15000</v>
      </c>
      <c r="U1561" s="5">
        <f t="shared" si="73"/>
        <v>15000</v>
      </c>
      <c r="V1561" s="47">
        <f t="shared" si="74"/>
        <v>16800</v>
      </c>
      <c r="W1561" s="48"/>
      <c r="X1561" s="49">
        <v>2017</v>
      </c>
      <c r="Y1561" s="50" t="s">
        <v>5516</v>
      </c>
      <c r="Z1561" s="51">
        <f t="shared" si="72"/>
        <v>41.666666666666664</v>
      </c>
      <c r="AA1561" s="16">
        <f t="shared" si="72"/>
        <v>46.666666666666664</v>
      </c>
    </row>
    <row r="1562" spans="2:27" ht="20.25" x14ac:dyDescent="0.3">
      <c r="B1562" s="43" t="s">
        <v>1613</v>
      </c>
      <c r="C1562" s="14" t="s">
        <v>4521</v>
      </c>
      <c r="D1562" s="14" t="s">
        <v>5159</v>
      </c>
      <c r="E1562" s="14" t="s">
        <v>5062</v>
      </c>
      <c r="F1562" s="14" t="s">
        <v>4412</v>
      </c>
      <c r="G1562" s="14" t="s">
        <v>7055</v>
      </c>
      <c r="H1562" s="44" t="s">
        <v>3466</v>
      </c>
      <c r="I1562" s="45">
        <v>0</v>
      </c>
      <c r="J1562" s="14">
        <v>150000000</v>
      </c>
      <c r="K1562" s="14" t="s">
        <v>3458</v>
      </c>
      <c r="L1562" s="46" t="s">
        <v>5087</v>
      </c>
      <c r="M1562" s="14" t="s">
        <v>12072</v>
      </c>
      <c r="N1562" s="14" t="s">
        <v>3833</v>
      </c>
      <c r="O1562" s="14" t="s">
        <v>5157</v>
      </c>
      <c r="P1562" s="14" t="s">
        <v>12071</v>
      </c>
      <c r="Q1562" s="44" t="s">
        <v>8224</v>
      </c>
      <c r="R1562" s="44" t="s">
        <v>8203</v>
      </c>
      <c r="S1562" s="14">
        <v>5</v>
      </c>
      <c r="T1562" s="5">
        <v>3500</v>
      </c>
      <c r="U1562" s="5">
        <f t="shared" si="73"/>
        <v>17500</v>
      </c>
      <c r="V1562" s="47">
        <f t="shared" si="74"/>
        <v>19600.000000000004</v>
      </c>
      <c r="W1562" s="48"/>
      <c r="X1562" s="49">
        <v>2017</v>
      </c>
      <c r="Y1562" s="50" t="s">
        <v>5516</v>
      </c>
      <c r="Z1562" s="51">
        <f t="shared" si="72"/>
        <v>48.611111111111114</v>
      </c>
      <c r="AA1562" s="16">
        <f t="shared" si="72"/>
        <v>54.444444444444457</v>
      </c>
    </row>
    <row r="1563" spans="2:27" ht="20.25" x14ac:dyDescent="0.3">
      <c r="B1563" s="43" t="s">
        <v>1614</v>
      </c>
      <c r="C1563" s="14" t="s">
        <v>4521</v>
      </c>
      <c r="D1563" s="14" t="s">
        <v>5160</v>
      </c>
      <c r="E1563" s="14" t="s">
        <v>7987</v>
      </c>
      <c r="F1563" s="14" t="s">
        <v>7988</v>
      </c>
      <c r="G1563" s="14" t="s">
        <v>7056</v>
      </c>
      <c r="H1563" s="44" t="s">
        <v>3466</v>
      </c>
      <c r="I1563" s="45">
        <v>0</v>
      </c>
      <c r="J1563" s="14">
        <v>150000000</v>
      </c>
      <c r="K1563" s="14" t="s">
        <v>3458</v>
      </c>
      <c r="L1563" s="46" t="s">
        <v>5087</v>
      </c>
      <c r="M1563" s="14" t="s">
        <v>12072</v>
      </c>
      <c r="N1563" s="14" t="s">
        <v>3833</v>
      </c>
      <c r="O1563" s="14" t="s">
        <v>5157</v>
      </c>
      <c r="P1563" s="14" t="s">
        <v>12071</v>
      </c>
      <c r="Q1563" s="44" t="s">
        <v>8224</v>
      </c>
      <c r="R1563" s="44" t="s">
        <v>8203</v>
      </c>
      <c r="S1563" s="14">
        <v>5</v>
      </c>
      <c r="T1563" s="5">
        <v>3500</v>
      </c>
      <c r="U1563" s="5">
        <f t="shared" si="73"/>
        <v>17500</v>
      </c>
      <c r="V1563" s="47">
        <f t="shared" si="74"/>
        <v>19600.000000000004</v>
      </c>
      <c r="W1563" s="48"/>
      <c r="X1563" s="49">
        <v>2017</v>
      </c>
      <c r="Y1563" s="50" t="s">
        <v>5516</v>
      </c>
      <c r="Z1563" s="51">
        <f t="shared" si="72"/>
        <v>48.611111111111114</v>
      </c>
      <c r="AA1563" s="16">
        <f t="shared" si="72"/>
        <v>54.444444444444457</v>
      </c>
    </row>
    <row r="1564" spans="2:27" ht="20.25" x14ac:dyDescent="0.3">
      <c r="B1564" s="43" t="s">
        <v>1615</v>
      </c>
      <c r="C1564" s="14" t="s">
        <v>4521</v>
      </c>
      <c r="D1564" s="14" t="s">
        <v>5161</v>
      </c>
      <c r="E1564" s="14" t="s">
        <v>5062</v>
      </c>
      <c r="F1564" s="14" t="s">
        <v>7989</v>
      </c>
      <c r="G1564" s="14" t="s">
        <v>7057</v>
      </c>
      <c r="H1564" s="44" t="s">
        <v>3466</v>
      </c>
      <c r="I1564" s="45">
        <v>0</v>
      </c>
      <c r="J1564" s="14">
        <v>150000000</v>
      </c>
      <c r="K1564" s="14" t="s">
        <v>3458</v>
      </c>
      <c r="L1564" s="46" t="s">
        <v>5087</v>
      </c>
      <c r="M1564" s="14" t="s">
        <v>12072</v>
      </c>
      <c r="N1564" s="14" t="s">
        <v>3833</v>
      </c>
      <c r="O1564" s="14" t="s">
        <v>5157</v>
      </c>
      <c r="P1564" s="14" t="s">
        <v>12071</v>
      </c>
      <c r="Q1564" s="44" t="s">
        <v>8224</v>
      </c>
      <c r="R1564" s="44" t="s">
        <v>8203</v>
      </c>
      <c r="S1564" s="14">
        <v>5</v>
      </c>
      <c r="T1564" s="5">
        <v>3500</v>
      </c>
      <c r="U1564" s="5">
        <f t="shared" si="73"/>
        <v>17500</v>
      </c>
      <c r="V1564" s="47">
        <f t="shared" si="74"/>
        <v>19600.000000000004</v>
      </c>
      <c r="W1564" s="48"/>
      <c r="X1564" s="49">
        <v>2017</v>
      </c>
      <c r="Y1564" s="50" t="s">
        <v>5516</v>
      </c>
      <c r="Z1564" s="51">
        <f t="shared" si="72"/>
        <v>48.611111111111114</v>
      </c>
      <c r="AA1564" s="16">
        <f t="shared" si="72"/>
        <v>54.444444444444457</v>
      </c>
    </row>
    <row r="1565" spans="2:27" ht="20.25" x14ac:dyDescent="0.3">
      <c r="B1565" s="43" t="s">
        <v>7332</v>
      </c>
      <c r="C1565" s="14" t="s">
        <v>4521</v>
      </c>
      <c r="D1565" s="14" t="s">
        <v>5162</v>
      </c>
      <c r="E1565" s="14" t="s">
        <v>5062</v>
      </c>
      <c r="F1565" s="14" t="s">
        <v>7990</v>
      </c>
      <c r="G1565" s="14" t="s">
        <v>7058</v>
      </c>
      <c r="H1565" s="44" t="s">
        <v>3466</v>
      </c>
      <c r="I1565" s="45">
        <v>0</v>
      </c>
      <c r="J1565" s="14">
        <v>150000000</v>
      </c>
      <c r="K1565" s="14" t="s">
        <v>3458</v>
      </c>
      <c r="L1565" s="46" t="s">
        <v>5087</v>
      </c>
      <c r="M1565" s="14" t="s">
        <v>12072</v>
      </c>
      <c r="N1565" s="14" t="s">
        <v>3833</v>
      </c>
      <c r="O1565" s="14" t="s">
        <v>5157</v>
      </c>
      <c r="P1565" s="14" t="s">
        <v>12071</v>
      </c>
      <c r="Q1565" s="44" t="s">
        <v>8224</v>
      </c>
      <c r="R1565" s="44" t="s">
        <v>8203</v>
      </c>
      <c r="S1565" s="14">
        <v>5</v>
      </c>
      <c r="T1565" s="5">
        <v>3500</v>
      </c>
      <c r="U1565" s="5">
        <f t="shared" si="73"/>
        <v>17500</v>
      </c>
      <c r="V1565" s="47">
        <f t="shared" si="74"/>
        <v>19600.000000000004</v>
      </c>
      <c r="W1565" s="48"/>
      <c r="X1565" s="49">
        <v>2017</v>
      </c>
      <c r="Y1565" s="50" t="s">
        <v>5516</v>
      </c>
      <c r="Z1565" s="51">
        <f t="shared" si="72"/>
        <v>48.611111111111114</v>
      </c>
      <c r="AA1565" s="16">
        <f t="shared" si="72"/>
        <v>54.444444444444457</v>
      </c>
    </row>
    <row r="1566" spans="2:27" ht="20.25" x14ac:dyDescent="0.3">
      <c r="B1566" s="43" t="s">
        <v>7333</v>
      </c>
      <c r="C1566" s="14" t="s">
        <v>4521</v>
      </c>
      <c r="D1566" s="14" t="s">
        <v>5163</v>
      </c>
      <c r="E1566" s="14" t="s">
        <v>7991</v>
      </c>
      <c r="F1566" s="14" t="s">
        <v>7992</v>
      </c>
      <c r="G1566" s="14" t="s">
        <v>7059</v>
      </c>
      <c r="H1566" s="44" t="s">
        <v>3466</v>
      </c>
      <c r="I1566" s="45">
        <v>0</v>
      </c>
      <c r="J1566" s="14">
        <v>150000000</v>
      </c>
      <c r="K1566" s="14" t="s">
        <v>3458</v>
      </c>
      <c r="L1566" s="46" t="s">
        <v>5087</v>
      </c>
      <c r="M1566" s="14" t="s">
        <v>12072</v>
      </c>
      <c r="N1566" s="14" t="s">
        <v>3833</v>
      </c>
      <c r="O1566" s="14" t="s">
        <v>5157</v>
      </c>
      <c r="P1566" s="14" t="s">
        <v>12071</v>
      </c>
      <c r="Q1566" s="44" t="s">
        <v>8224</v>
      </c>
      <c r="R1566" s="44" t="s">
        <v>8203</v>
      </c>
      <c r="S1566" s="14">
        <v>6</v>
      </c>
      <c r="T1566" s="5">
        <v>118000</v>
      </c>
      <c r="U1566" s="5">
        <f t="shared" si="73"/>
        <v>708000</v>
      </c>
      <c r="V1566" s="47">
        <f t="shared" si="74"/>
        <v>792960.00000000012</v>
      </c>
      <c r="W1566" s="48"/>
      <c r="X1566" s="49">
        <v>2017</v>
      </c>
      <c r="Y1566" s="50" t="s">
        <v>5516</v>
      </c>
      <c r="Z1566" s="51">
        <f t="shared" si="72"/>
        <v>1966.6666666666667</v>
      </c>
      <c r="AA1566" s="16">
        <f t="shared" si="72"/>
        <v>2202.666666666667</v>
      </c>
    </row>
    <row r="1567" spans="2:27" ht="20.25" x14ac:dyDescent="0.3">
      <c r="B1567" s="43" t="s">
        <v>1616</v>
      </c>
      <c r="C1567" s="14" t="s">
        <v>4521</v>
      </c>
      <c r="D1567" s="14" t="s">
        <v>5164</v>
      </c>
      <c r="E1567" s="14" t="s">
        <v>4406</v>
      </c>
      <c r="F1567" s="14" t="s">
        <v>5165</v>
      </c>
      <c r="G1567" s="14" t="s">
        <v>7060</v>
      </c>
      <c r="H1567" s="44" t="s">
        <v>3466</v>
      </c>
      <c r="I1567" s="45">
        <v>0</v>
      </c>
      <c r="J1567" s="14">
        <v>150000000</v>
      </c>
      <c r="K1567" s="14" t="s">
        <v>3458</v>
      </c>
      <c r="L1567" s="46" t="s">
        <v>5087</v>
      </c>
      <c r="M1567" s="14" t="s">
        <v>12072</v>
      </c>
      <c r="N1567" s="14" t="s">
        <v>3833</v>
      </c>
      <c r="O1567" s="14" t="s">
        <v>5157</v>
      </c>
      <c r="P1567" s="14" t="s">
        <v>12071</v>
      </c>
      <c r="Q1567" s="44" t="s">
        <v>8224</v>
      </c>
      <c r="R1567" s="44" t="s">
        <v>8203</v>
      </c>
      <c r="S1567" s="14">
        <v>10</v>
      </c>
      <c r="T1567" s="5">
        <v>3000</v>
      </c>
      <c r="U1567" s="5">
        <f t="shared" si="73"/>
        <v>30000</v>
      </c>
      <c r="V1567" s="47">
        <f t="shared" si="74"/>
        <v>33600</v>
      </c>
      <c r="W1567" s="48"/>
      <c r="X1567" s="49">
        <v>2017</v>
      </c>
      <c r="Y1567" s="50" t="s">
        <v>5516</v>
      </c>
      <c r="Z1567" s="51">
        <f t="shared" si="72"/>
        <v>83.333333333333329</v>
      </c>
      <c r="AA1567" s="16">
        <f t="shared" si="72"/>
        <v>93.333333333333329</v>
      </c>
    </row>
    <row r="1568" spans="2:27" ht="20.25" x14ac:dyDescent="0.3">
      <c r="B1568" s="43" t="s">
        <v>1617</v>
      </c>
      <c r="C1568" s="14" t="s">
        <v>4521</v>
      </c>
      <c r="D1568" s="14" t="s">
        <v>5166</v>
      </c>
      <c r="E1568" s="14" t="s">
        <v>4488</v>
      </c>
      <c r="F1568" s="14" t="s">
        <v>7993</v>
      </c>
      <c r="G1568" s="14" t="s">
        <v>7061</v>
      </c>
      <c r="H1568" s="44" t="s">
        <v>3466</v>
      </c>
      <c r="I1568" s="45">
        <v>0</v>
      </c>
      <c r="J1568" s="14">
        <v>150000000</v>
      </c>
      <c r="K1568" s="14" t="s">
        <v>3458</v>
      </c>
      <c r="L1568" s="46" t="s">
        <v>5087</v>
      </c>
      <c r="M1568" s="14" t="s">
        <v>12072</v>
      </c>
      <c r="N1568" s="14" t="s">
        <v>3833</v>
      </c>
      <c r="O1568" s="14" t="s">
        <v>5157</v>
      </c>
      <c r="P1568" s="14" t="s">
        <v>12071</v>
      </c>
      <c r="Q1568" s="44" t="s">
        <v>8224</v>
      </c>
      <c r="R1568" s="44" t="s">
        <v>8203</v>
      </c>
      <c r="S1568" s="14">
        <v>2</v>
      </c>
      <c r="T1568" s="5">
        <v>1000</v>
      </c>
      <c r="U1568" s="5">
        <f t="shared" si="73"/>
        <v>2000</v>
      </c>
      <c r="V1568" s="47">
        <f t="shared" si="74"/>
        <v>2240</v>
      </c>
      <c r="W1568" s="48"/>
      <c r="X1568" s="49">
        <v>2017</v>
      </c>
      <c r="Y1568" s="50" t="s">
        <v>5516</v>
      </c>
      <c r="Z1568" s="51">
        <f t="shared" si="72"/>
        <v>5.5555555555555554</v>
      </c>
      <c r="AA1568" s="16">
        <f t="shared" si="72"/>
        <v>6.2222222222222223</v>
      </c>
    </row>
    <row r="1569" spans="2:27" ht="20.25" x14ac:dyDescent="0.3">
      <c r="B1569" s="43" t="s">
        <v>1618</v>
      </c>
      <c r="C1569" s="14" t="s">
        <v>4521</v>
      </c>
      <c r="D1569" s="14" t="s">
        <v>5167</v>
      </c>
      <c r="E1569" s="14" t="s">
        <v>5168</v>
      </c>
      <c r="F1569" s="14" t="s">
        <v>7994</v>
      </c>
      <c r="G1569" s="14" t="s">
        <v>7062</v>
      </c>
      <c r="H1569" s="44" t="s">
        <v>3466</v>
      </c>
      <c r="I1569" s="45">
        <v>0</v>
      </c>
      <c r="J1569" s="14">
        <v>150000000</v>
      </c>
      <c r="K1569" s="14" t="s">
        <v>3458</v>
      </c>
      <c r="L1569" s="46" t="s">
        <v>5087</v>
      </c>
      <c r="M1569" s="14" t="s">
        <v>12072</v>
      </c>
      <c r="N1569" s="14" t="s">
        <v>3833</v>
      </c>
      <c r="O1569" s="14" t="s">
        <v>5157</v>
      </c>
      <c r="P1569" s="14" t="s">
        <v>12071</v>
      </c>
      <c r="Q1569" s="44" t="s">
        <v>8224</v>
      </c>
      <c r="R1569" s="44" t="s">
        <v>8203</v>
      </c>
      <c r="S1569" s="14">
        <v>2</v>
      </c>
      <c r="T1569" s="5">
        <v>5000</v>
      </c>
      <c r="U1569" s="5">
        <f t="shared" si="73"/>
        <v>10000</v>
      </c>
      <c r="V1569" s="47">
        <f t="shared" si="74"/>
        <v>11200.000000000002</v>
      </c>
      <c r="W1569" s="48"/>
      <c r="X1569" s="49">
        <v>2017</v>
      </c>
      <c r="Y1569" s="50" t="s">
        <v>5516</v>
      </c>
      <c r="Z1569" s="51">
        <f t="shared" si="72"/>
        <v>27.777777777777779</v>
      </c>
      <c r="AA1569" s="16">
        <f t="shared" si="72"/>
        <v>31.111111111111118</v>
      </c>
    </row>
    <row r="1570" spans="2:27" ht="20.25" x14ac:dyDescent="0.3">
      <c r="B1570" s="43" t="s">
        <v>1619</v>
      </c>
      <c r="C1570" s="14" t="s">
        <v>4521</v>
      </c>
      <c r="D1570" s="14" t="s">
        <v>5169</v>
      </c>
      <c r="E1570" s="14" t="s">
        <v>7995</v>
      </c>
      <c r="F1570" s="14" t="s">
        <v>7996</v>
      </c>
      <c r="G1570" s="14" t="s">
        <v>7063</v>
      </c>
      <c r="H1570" s="44" t="s">
        <v>3466</v>
      </c>
      <c r="I1570" s="45">
        <v>0</v>
      </c>
      <c r="J1570" s="14">
        <v>150000000</v>
      </c>
      <c r="K1570" s="14" t="s">
        <v>3458</v>
      </c>
      <c r="L1570" s="46" t="s">
        <v>5087</v>
      </c>
      <c r="M1570" s="14" t="s">
        <v>12072</v>
      </c>
      <c r="N1570" s="14" t="s">
        <v>3833</v>
      </c>
      <c r="O1570" s="14" t="s">
        <v>5157</v>
      </c>
      <c r="P1570" s="14" t="s">
        <v>12071</v>
      </c>
      <c r="Q1570" s="44" t="s">
        <v>8224</v>
      </c>
      <c r="R1570" s="44" t="s">
        <v>8203</v>
      </c>
      <c r="S1570" s="14">
        <v>2</v>
      </c>
      <c r="T1570" s="5">
        <v>9000</v>
      </c>
      <c r="U1570" s="5">
        <f t="shared" si="73"/>
        <v>18000</v>
      </c>
      <c r="V1570" s="47">
        <f t="shared" si="74"/>
        <v>20160.000000000004</v>
      </c>
      <c r="W1570" s="48"/>
      <c r="X1570" s="49">
        <v>2017</v>
      </c>
      <c r="Y1570" s="50" t="s">
        <v>5516</v>
      </c>
      <c r="Z1570" s="51">
        <f t="shared" si="72"/>
        <v>50</v>
      </c>
      <c r="AA1570" s="16">
        <f t="shared" si="72"/>
        <v>56.000000000000007</v>
      </c>
    </row>
    <row r="1571" spans="2:27" ht="20.25" x14ac:dyDescent="0.3">
      <c r="B1571" s="43" t="s">
        <v>1620</v>
      </c>
      <c r="C1571" s="14" t="s">
        <v>4521</v>
      </c>
      <c r="D1571" s="14" t="s">
        <v>5155</v>
      </c>
      <c r="E1571" s="14" t="s">
        <v>4481</v>
      </c>
      <c r="F1571" s="14" t="s">
        <v>5170</v>
      </c>
      <c r="G1571" s="14" t="s">
        <v>7064</v>
      </c>
      <c r="H1571" s="44" t="s">
        <v>3466</v>
      </c>
      <c r="I1571" s="45">
        <v>0</v>
      </c>
      <c r="J1571" s="14">
        <v>150000000</v>
      </c>
      <c r="K1571" s="14" t="s">
        <v>3458</v>
      </c>
      <c r="L1571" s="46" t="s">
        <v>5087</v>
      </c>
      <c r="M1571" s="14" t="s">
        <v>12072</v>
      </c>
      <c r="N1571" s="14" t="s">
        <v>3833</v>
      </c>
      <c r="O1571" s="14" t="s">
        <v>5157</v>
      </c>
      <c r="P1571" s="14" t="s">
        <v>12071</v>
      </c>
      <c r="Q1571" s="44" t="s">
        <v>8224</v>
      </c>
      <c r="R1571" s="44" t="s">
        <v>8203</v>
      </c>
      <c r="S1571" s="14">
        <v>5</v>
      </c>
      <c r="T1571" s="5">
        <v>15000</v>
      </c>
      <c r="U1571" s="5">
        <f t="shared" si="73"/>
        <v>75000</v>
      </c>
      <c r="V1571" s="47">
        <f t="shared" si="74"/>
        <v>84000.000000000015</v>
      </c>
      <c r="W1571" s="48"/>
      <c r="X1571" s="49">
        <v>2017</v>
      </c>
      <c r="Y1571" s="50" t="s">
        <v>5516</v>
      </c>
      <c r="Z1571" s="51">
        <f t="shared" ref="Z1571:AA1632" si="75">U1571/360</f>
        <v>208.33333333333334</v>
      </c>
      <c r="AA1571" s="16">
        <f t="shared" si="75"/>
        <v>233.33333333333337</v>
      </c>
    </row>
    <row r="1572" spans="2:27" ht="20.25" x14ac:dyDescent="0.3">
      <c r="B1572" s="43" t="s">
        <v>1621</v>
      </c>
      <c r="C1572" s="14" t="s">
        <v>4521</v>
      </c>
      <c r="D1572" s="14" t="s">
        <v>5171</v>
      </c>
      <c r="E1572" s="14" t="s">
        <v>4481</v>
      </c>
      <c r="F1572" s="14" t="s">
        <v>5172</v>
      </c>
      <c r="G1572" s="14" t="s">
        <v>7065</v>
      </c>
      <c r="H1572" s="44" t="s">
        <v>3466</v>
      </c>
      <c r="I1572" s="45">
        <v>0</v>
      </c>
      <c r="J1572" s="14">
        <v>150000000</v>
      </c>
      <c r="K1572" s="14" t="s">
        <v>3458</v>
      </c>
      <c r="L1572" s="46" t="s">
        <v>5087</v>
      </c>
      <c r="M1572" s="14" t="s">
        <v>12072</v>
      </c>
      <c r="N1572" s="14" t="s">
        <v>3833</v>
      </c>
      <c r="O1572" s="14" t="s">
        <v>5157</v>
      </c>
      <c r="P1572" s="14" t="s">
        <v>12071</v>
      </c>
      <c r="Q1572" s="44" t="s">
        <v>8224</v>
      </c>
      <c r="R1572" s="44" t="s">
        <v>8203</v>
      </c>
      <c r="S1572" s="14">
        <v>5</v>
      </c>
      <c r="T1572" s="5">
        <v>15000</v>
      </c>
      <c r="U1572" s="5">
        <f t="shared" ref="U1572:U1633" si="76">S1572*T1572</f>
        <v>75000</v>
      </c>
      <c r="V1572" s="47">
        <f t="shared" ref="V1572:V1633" si="77">U1572*1.12</f>
        <v>84000.000000000015</v>
      </c>
      <c r="W1572" s="48"/>
      <c r="X1572" s="49">
        <v>2017</v>
      </c>
      <c r="Y1572" s="50" t="s">
        <v>5516</v>
      </c>
      <c r="Z1572" s="51">
        <f t="shared" si="75"/>
        <v>208.33333333333334</v>
      </c>
      <c r="AA1572" s="16">
        <f t="shared" si="75"/>
        <v>233.33333333333337</v>
      </c>
    </row>
    <row r="1573" spans="2:27" ht="20.25" x14ac:dyDescent="0.3">
      <c r="B1573" s="43" t="s">
        <v>7334</v>
      </c>
      <c r="C1573" s="14" t="s">
        <v>4521</v>
      </c>
      <c r="D1573" s="14" t="s">
        <v>5173</v>
      </c>
      <c r="E1573" s="14" t="s">
        <v>3781</v>
      </c>
      <c r="F1573" s="14" t="s">
        <v>7997</v>
      </c>
      <c r="G1573" s="14" t="s">
        <v>7066</v>
      </c>
      <c r="H1573" s="44" t="s">
        <v>3466</v>
      </c>
      <c r="I1573" s="45">
        <v>0</v>
      </c>
      <c r="J1573" s="14">
        <v>150000000</v>
      </c>
      <c r="K1573" s="14" t="s">
        <v>3458</v>
      </c>
      <c r="L1573" s="46" t="s">
        <v>5087</v>
      </c>
      <c r="M1573" s="14" t="s">
        <v>12072</v>
      </c>
      <c r="N1573" s="14" t="s">
        <v>3833</v>
      </c>
      <c r="O1573" s="14" t="s">
        <v>5157</v>
      </c>
      <c r="P1573" s="14" t="s">
        <v>12071</v>
      </c>
      <c r="Q1573" s="44" t="s">
        <v>8224</v>
      </c>
      <c r="R1573" s="44" t="s">
        <v>8203</v>
      </c>
      <c r="S1573" s="14">
        <v>1</v>
      </c>
      <c r="T1573" s="5">
        <v>300000</v>
      </c>
      <c r="U1573" s="5">
        <f t="shared" si="76"/>
        <v>300000</v>
      </c>
      <c r="V1573" s="47">
        <f t="shared" si="77"/>
        <v>336000.00000000006</v>
      </c>
      <c r="W1573" s="48"/>
      <c r="X1573" s="49">
        <v>2017</v>
      </c>
      <c r="Y1573" s="50" t="s">
        <v>5516</v>
      </c>
      <c r="Z1573" s="51">
        <f t="shared" si="75"/>
        <v>833.33333333333337</v>
      </c>
      <c r="AA1573" s="16">
        <f t="shared" si="75"/>
        <v>933.33333333333348</v>
      </c>
    </row>
    <row r="1574" spans="2:27" ht="20.25" x14ac:dyDescent="0.3">
      <c r="B1574" s="43" t="s">
        <v>7335</v>
      </c>
      <c r="C1574" s="14" t="s">
        <v>4521</v>
      </c>
      <c r="D1574" s="14" t="s">
        <v>5163</v>
      </c>
      <c r="E1574" s="14" t="s">
        <v>7991</v>
      </c>
      <c r="F1574" s="14" t="s">
        <v>7992</v>
      </c>
      <c r="G1574" s="14" t="s">
        <v>7067</v>
      </c>
      <c r="H1574" s="44" t="s">
        <v>3466</v>
      </c>
      <c r="I1574" s="45">
        <v>0</v>
      </c>
      <c r="J1574" s="14">
        <v>150000000</v>
      </c>
      <c r="K1574" s="14" t="s">
        <v>3458</v>
      </c>
      <c r="L1574" s="46" t="s">
        <v>5087</v>
      </c>
      <c r="M1574" s="14" t="s">
        <v>12072</v>
      </c>
      <c r="N1574" s="14" t="s">
        <v>3833</v>
      </c>
      <c r="O1574" s="14" t="s">
        <v>5157</v>
      </c>
      <c r="P1574" s="14" t="s">
        <v>12071</v>
      </c>
      <c r="Q1574" s="44" t="s">
        <v>8224</v>
      </c>
      <c r="R1574" s="44" t="s">
        <v>8203</v>
      </c>
      <c r="S1574" s="14">
        <v>5</v>
      </c>
      <c r="T1574" s="5">
        <v>20000</v>
      </c>
      <c r="U1574" s="5">
        <f t="shared" si="76"/>
        <v>100000</v>
      </c>
      <c r="V1574" s="47">
        <f t="shared" si="77"/>
        <v>112000.00000000001</v>
      </c>
      <c r="W1574" s="48"/>
      <c r="X1574" s="49">
        <v>2017</v>
      </c>
      <c r="Y1574" s="50" t="s">
        <v>5516</v>
      </c>
      <c r="Z1574" s="51">
        <f t="shared" si="75"/>
        <v>277.77777777777777</v>
      </c>
      <c r="AA1574" s="16">
        <f t="shared" si="75"/>
        <v>311.11111111111114</v>
      </c>
    </row>
    <row r="1575" spans="2:27" ht="20.25" x14ac:dyDescent="0.3">
      <c r="B1575" s="43" t="s">
        <v>1622</v>
      </c>
      <c r="C1575" s="14" t="s">
        <v>4521</v>
      </c>
      <c r="D1575" s="14" t="s">
        <v>5174</v>
      </c>
      <c r="E1575" s="14" t="s">
        <v>4418</v>
      </c>
      <c r="F1575" s="14" t="s">
        <v>5175</v>
      </c>
      <c r="G1575" s="14" t="s">
        <v>7068</v>
      </c>
      <c r="H1575" s="44" t="s">
        <v>3466</v>
      </c>
      <c r="I1575" s="45">
        <v>0</v>
      </c>
      <c r="J1575" s="14">
        <v>150000000</v>
      </c>
      <c r="K1575" s="14" t="s">
        <v>3458</v>
      </c>
      <c r="L1575" s="46" t="s">
        <v>5087</v>
      </c>
      <c r="M1575" s="14" t="s">
        <v>12072</v>
      </c>
      <c r="N1575" s="14" t="s">
        <v>3833</v>
      </c>
      <c r="O1575" s="14" t="s">
        <v>5157</v>
      </c>
      <c r="P1575" s="14" t="s">
        <v>12071</v>
      </c>
      <c r="Q1575" s="44" t="s">
        <v>8224</v>
      </c>
      <c r="R1575" s="44" t="s">
        <v>8203</v>
      </c>
      <c r="S1575" s="14">
        <v>2</v>
      </c>
      <c r="T1575" s="5">
        <v>200000</v>
      </c>
      <c r="U1575" s="5">
        <f t="shared" si="76"/>
        <v>400000</v>
      </c>
      <c r="V1575" s="47">
        <f t="shared" si="77"/>
        <v>448000.00000000006</v>
      </c>
      <c r="W1575" s="48"/>
      <c r="X1575" s="49">
        <v>2017</v>
      </c>
      <c r="Y1575" s="50" t="s">
        <v>5516</v>
      </c>
      <c r="Z1575" s="51">
        <f t="shared" si="75"/>
        <v>1111.1111111111111</v>
      </c>
      <c r="AA1575" s="16">
        <f t="shared" si="75"/>
        <v>1244.4444444444446</v>
      </c>
    </row>
    <row r="1576" spans="2:27" ht="20.25" x14ac:dyDescent="0.3">
      <c r="B1576" s="43" t="s">
        <v>1623</v>
      </c>
      <c r="C1576" s="14" t="s">
        <v>4521</v>
      </c>
      <c r="D1576" s="14" t="s">
        <v>5176</v>
      </c>
      <c r="E1576" s="14" t="s">
        <v>7998</v>
      </c>
      <c r="F1576" s="14" t="s">
        <v>7999</v>
      </c>
      <c r="G1576" s="14" t="s">
        <v>7069</v>
      </c>
      <c r="H1576" s="44" t="s">
        <v>3466</v>
      </c>
      <c r="I1576" s="45">
        <v>0</v>
      </c>
      <c r="J1576" s="14">
        <v>150000000</v>
      </c>
      <c r="K1576" s="14" t="s">
        <v>3458</v>
      </c>
      <c r="L1576" s="46" t="s">
        <v>5087</v>
      </c>
      <c r="M1576" s="14" t="s">
        <v>12072</v>
      </c>
      <c r="N1576" s="14" t="s">
        <v>3833</v>
      </c>
      <c r="O1576" s="14" t="s">
        <v>5157</v>
      </c>
      <c r="P1576" s="14" t="s">
        <v>12071</v>
      </c>
      <c r="Q1576" s="44" t="s">
        <v>8224</v>
      </c>
      <c r="R1576" s="44" t="s">
        <v>8203</v>
      </c>
      <c r="S1576" s="14">
        <v>2</v>
      </c>
      <c r="T1576" s="5">
        <v>50000</v>
      </c>
      <c r="U1576" s="5">
        <f t="shared" si="76"/>
        <v>100000</v>
      </c>
      <c r="V1576" s="47">
        <f t="shared" si="77"/>
        <v>112000.00000000001</v>
      </c>
      <c r="W1576" s="48"/>
      <c r="X1576" s="49">
        <v>2017</v>
      </c>
      <c r="Y1576" s="50" t="s">
        <v>5516</v>
      </c>
      <c r="Z1576" s="51">
        <f t="shared" si="75"/>
        <v>277.77777777777777</v>
      </c>
      <c r="AA1576" s="16">
        <f t="shared" si="75"/>
        <v>311.11111111111114</v>
      </c>
    </row>
    <row r="1577" spans="2:27" ht="20.25" x14ac:dyDescent="0.3">
      <c r="B1577" s="43" t="s">
        <v>1624</v>
      </c>
      <c r="C1577" s="14" t="s">
        <v>4521</v>
      </c>
      <c r="D1577" s="14" t="s">
        <v>5177</v>
      </c>
      <c r="E1577" s="14" t="s">
        <v>7596</v>
      </c>
      <c r="F1577" s="14" t="s">
        <v>8000</v>
      </c>
      <c r="G1577" s="14" t="s">
        <v>7070</v>
      </c>
      <c r="H1577" s="44" t="s">
        <v>3466</v>
      </c>
      <c r="I1577" s="45">
        <v>0</v>
      </c>
      <c r="J1577" s="14">
        <v>150000000</v>
      </c>
      <c r="K1577" s="14" t="s">
        <v>3458</v>
      </c>
      <c r="L1577" s="46" t="s">
        <v>5087</v>
      </c>
      <c r="M1577" s="14" t="s">
        <v>12072</v>
      </c>
      <c r="N1577" s="14" t="s">
        <v>3833</v>
      </c>
      <c r="O1577" s="14" t="s">
        <v>5157</v>
      </c>
      <c r="P1577" s="14" t="s">
        <v>12071</v>
      </c>
      <c r="Q1577" s="44" t="s">
        <v>8224</v>
      </c>
      <c r="R1577" s="44" t="s">
        <v>8203</v>
      </c>
      <c r="S1577" s="14">
        <v>9</v>
      </c>
      <c r="T1577" s="5">
        <v>5000</v>
      </c>
      <c r="U1577" s="5">
        <f t="shared" si="76"/>
        <v>45000</v>
      </c>
      <c r="V1577" s="47">
        <f t="shared" si="77"/>
        <v>50400.000000000007</v>
      </c>
      <c r="W1577" s="48"/>
      <c r="X1577" s="49">
        <v>2017</v>
      </c>
      <c r="Y1577" s="50" t="s">
        <v>5516</v>
      </c>
      <c r="Z1577" s="51">
        <f t="shared" si="75"/>
        <v>125</v>
      </c>
      <c r="AA1577" s="16">
        <f t="shared" si="75"/>
        <v>140.00000000000003</v>
      </c>
    </row>
    <row r="1578" spans="2:27" ht="20.25" x14ac:dyDescent="0.3">
      <c r="B1578" s="43" t="s">
        <v>1625</v>
      </c>
      <c r="C1578" s="14" t="s">
        <v>4521</v>
      </c>
      <c r="D1578" s="14" t="s">
        <v>5178</v>
      </c>
      <c r="E1578" s="14" t="s">
        <v>8001</v>
      </c>
      <c r="F1578" s="14" t="s">
        <v>5179</v>
      </c>
      <c r="G1578" s="14" t="s">
        <v>7071</v>
      </c>
      <c r="H1578" s="44" t="s">
        <v>3466</v>
      </c>
      <c r="I1578" s="45">
        <v>0</v>
      </c>
      <c r="J1578" s="14">
        <v>150000000</v>
      </c>
      <c r="K1578" s="14" t="s">
        <v>3458</v>
      </c>
      <c r="L1578" s="46" t="s">
        <v>5087</v>
      </c>
      <c r="M1578" s="14" t="s">
        <v>12072</v>
      </c>
      <c r="N1578" s="14" t="s">
        <v>3833</v>
      </c>
      <c r="O1578" s="14" t="s">
        <v>5157</v>
      </c>
      <c r="P1578" s="14" t="s">
        <v>12071</v>
      </c>
      <c r="Q1578" s="44" t="s">
        <v>8224</v>
      </c>
      <c r="R1578" s="44" t="s">
        <v>8203</v>
      </c>
      <c r="S1578" s="14">
        <v>4</v>
      </c>
      <c r="T1578" s="5">
        <v>5000</v>
      </c>
      <c r="U1578" s="5">
        <f t="shared" si="76"/>
        <v>20000</v>
      </c>
      <c r="V1578" s="47">
        <f t="shared" si="77"/>
        <v>22400.000000000004</v>
      </c>
      <c r="W1578" s="48"/>
      <c r="X1578" s="49">
        <v>2017</v>
      </c>
      <c r="Y1578" s="50" t="s">
        <v>5516</v>
      </c>
      <c r="Z1578" s="51">
        <f t="shared" si="75"/>
        <v>55.555555555555557</v>
      </c>
      <c r="AA1578" s="16">
        <f t="shared" si="75"/>
        <v>62.222222222222236</v>
      </c>
    </row>
    <row r="1579" spans="2:27" ht="20.25" x14ac:dyDescent="0.3">
      <c r="B1579" s="43" t="s">
        <v>1626</v>
      </c>
      <c r="C1579" s="14" t="s">
        <v>4521</v>
      </c>
      <c r="D1579" s="14" t="s">
        <v>5180</v>
      </c>
      <c r="E1579" s="14" t="s">
        <v>4431</v>
      </c>
      <c r="F1579" s="14" t="s">
        <v>8002</v>
      </c>
      <c r="G1579" s="14" t="s">
        <v>7072</v>
      </c>
      <c r="H1579" s="44" t="s">
        <v>3466</v>
      </c>
      <c r="I1579" s="45">
        <v>0</v>
      </c>
      <c r="J1579" s="14">
        <v>150000000</v>
      </c>
      <c r="K1579" s="14" t="s">
        <v>3458</v>
      </c>
      <c r="L1579" s="46" t="s">
        <v>5087</v>
      </c>
      <c r="M1579" s="14" t="s">
        <v>12072</v>
      </c>
      <c r="N1579" s="14" t="s">
        <v>3833</v>
      </c>
      <c r="O1579" s="14" t="s">
        <v>5157</v>
      </c>
      <c r="P1579" s="14" t="s">
        <v>12071</v>
      </c>
      <c r="Q1579" s="44" t="s">
        <v>8224</v>
      </c>
      <c r="R1579" s="44" t="s">
        <v>8203</v>
      </c>
      <c r="S1579" s="14">
        <v>50</v>
      </c>
      <c r="T1579" s="5">
        <v>2500</v>
      </c>
      <c r="U1579" s="5">
        <f t="shared" si="76"/>
        <v>125000</v>
      </c>
      <c r="V1579" s="47">
        <f t="shared" si="77"/>
        <v>140000</v>
      </c>
      <c r="W1579" s="48"/>
      <c r="X1579" s="49">
        <v>2017</v>
      </c>
      <c r="Y1579" s="50" t="s">
        <v>5516</v>
      </c>
      <c r="Z1579" s="51">
        <f t="shared" si="75"/>
        <v>347.22222222222223</v>
      </c>
      <c r="AA1579" s="16">
        <f t="shared" si="75"/>
        <v>388.88888888888891</v>
      </c>
    </row>
    <row r="1580" spans="2:27" ht="20.25" x14ac:dyDescent="0.3">
      <c r="B1580" s="43" t="s">
        <v>1627</v>
      </c>
      <c r="C1580" s="14" t="s">
        <v>4521</v>
      </c>
      <c r="D1580" s="14" t="s">
        <v>5181</v>
      </c>
      <c r="E1580" s="14" t="s">
        <v>7372</v>
      </c>
      <c r="F1580" s="14" t="s">
        <v>8003</v>
      </c>
      <c r="G1580" s="14" t="s">
        <v>7073</v>
      </c>
      <c r="H1580" s="44" t="s">
        <v>3466</v>
      </c>
      <c r="I1580" s="45">
        <v>0</v>
      </c>
      <c r="J1580" s="14">
        <v>150000000</v>
      </c>
      <c r="K1580" s="14" t="s">
        <v>3458</v>
      </c>
      <c r="L1580" s="46" t="s">
        <v>5087</v>
      </c>
      <c r="M1580" s="14" t="s">
        <v>12072</v>
      </c>
      <c r="N1580" s="14" t="s">
        <v>3833</v>
      </c>
      <c r="O1580" s="14" t="s">
        <v>5157</v>
      </c>
      <c r="P1580" s="14" t="s">
        <v>12071</v>
      </c>
      <c r="Q1580" s="44" t="s">
        <v>8234</v>
      </c>
      <c r="R1580" s="44" t="s">
        <v>8211</v>
      </c>
      <c r="S1580" s="14">
        <v>4</v>
      </c>
      <c r="T1580" s="5">
        <v>100000</v>
      </c>
      <c r="U1580" s="5">
        <f t="shared" si="76"/>
        <v>400000</v>
      </c>
      <c r="V1580" s="47">
        <f t="shared" si="77"/>
        <v>448000.00000000006</v>
      </c>
      <c r="W1580" s="48"/>
      <c r="X1580" s="49">
        <v>2017</v>
      </c>
      <c r="Y1580" s="50" t="s">
        <v>5516</v>
      </c>
      <c r="Z1580" s="51">
        <f t="shared" si="75"/>
        <v>1111.1111111111111</v>
      </c>
      <c r="AA1580" s="16">
        <f t="shared" si="75"/>
        <v>1244.4444444444446</v>
      </c>
    </row>
    <row r="1581" spans="2:27" ht="20.25" x14ac:dyDescent="0.3">
      <c r="B1581" s="43" t="s">
        <v>1628</v>
      </c>
      <c r="C1581" s="14" t="s">
        <v>4521</v>
      </c>
      <c r="D1581" s="14" t="s">
        <v>5182</v>
      </c>
      <c r="E1581" s="14" t="s">
        <v>4484</v>
      </c>
      <c r="F1581" s="14" t="s">
        <v>8004</v>
      </c>
      <c r="G1581" s="14" t="s">
        <v>7074</v>
      </c>
      <c r="H1581" s="44" t="s">
        <v>3466</v>
      </c>
      <c r="I1581" s="45">
        <v>0</v>
      </c>
      <c r="J1581" s="14">
        <v>150000000</v>
      </c>
      <c r="K1581" s="14" t="s">
        <v>3458</v>
      </c>
      <c r="L1581" s="46" t="s">
        <v>5087</v>
      </c>
      <c r="M1581" s="14" t="s">
        <v>12072</v>
      </c>
      <c r="N1581" s="14" t="s">
        <v>3833</v>
      </c>
      <c r="O1581" s="14" t="s">
        <v>5157</v>
      </c>
      <c r="P1581" s="14" t="s">
        <v>12071</v>
      </c>
      <c r="Q1581" s="44" t="s">
        <v>8224</v>
      </c>
      <c r="R1581" s="44" t="s">
        <v>8203</v>
      </c>
      <c r="S1581" s="14">
        <v>4</v>
      </c>
      <c r="T1581" s="5">
        <v>20000</v>
      </c>
      <c r="U1581" s="5">
        <f t="shared" si="76"/>
        <v>80000</v>
      </c>
      <c r="V1581" s="47">
        <f t="shared" si="77"/>
        <v>89600.000000000015</v>
      </c>
      <c r="W1581" s="48"/>
      <c r="X1581" s="49">
        <v>2017</v>
      </c>
      <c r="Y1581" s="50" t="s">
        <v>5516</v>
      </c>
      <c r="Z1581" s="51">
        <f t="shared" si="75"/>
        <v>222.22222222222223</v>
      </c>
      <c r="AA1581" s="16">
        <f t="shared" si="75"/>
        <v>248.88888888888894</v>
      </c>
    </row>
    <row r="1582" spans="2:27" ht="20.25" x14ac:dyDescent="0.3">
      <c r="B1582" s="43" t="s">
        <v>1629</v>
      </c>
      <c r="C1582" s="14" t="s">
        <v>4521</v>
      </c>
      <c r="D1582" s="14" t="s">
        <v>5183</v>
      </c>
      <c r="E1582" s="14" t="s">
        <v>8005</v>
      </c>
      <c r="F1582" s="14" t="s">
        <v>8006</v>
      </c>
      <c r="G1582" s="14" t="s">
        <v>7075</v>
      </c>
      <c r="H1582" s="44" t="s">
        <v>3466</v>
      </c>
      <c r="I1582" s="45">
        <v>0</v>
      </c>
      <c r="J1582" s="14">
        <v>150000000</v>
      </c>
      <c r="K1582" s="14" t="s">
        <v>3458</v>
      </c>
      <c r="L1582" s="46" t="s">
        <v>5087</v>
      </c>
      <c r="M1582" s="14" t="s">
        <v>12072</v>
      </c>
      <c r="N1582" s="14" t="s">
        <v>3833</v>
      </c>
      <c r="O1582" s="14" t="s">
        <v>5157</v>
      </c>
      <c r="P1582" s="14" t="s">
        <v>12071</v>
      </c>
      <c r="Q1582" s="44" t="s">
        <v>8224</v>
      </c>
      <c r="R1582" s="44" t="s">
        <v>8203</v>
      </c>
      <c r="S1582" s="14">
        <v>1</v>
      </c>
      <c r="T1582" s="5">
        <v>70000</v>
      </c>
      <c r="U1582" s="5">
        <f t="shared" si="76"/>
        <v>70000</v>
      </c>
      <c r="V1582" s="47">
        <f t="shared" si="77"/>
        <v>78400.000000000015</v>
      </c>
      <c r="W1582" s="48"/>
      <c r="X1582" s="49">
        <v>2017</v>
      </c>
      <c r="Y1582" s="50" t="s">
        <v>5516</v>
      </c>
      <c r="Z1582" s="51">
        <f t="shared" si="75"/>
        <v>194.44444444444446</v>
      </c>
      <c r="AA1582" s="16">
        <f t="shared" si="75"/>
        <v>217.77777777777783</v>
      </c>
    </row>
    <row r="1583" spans="2:27" ht="20.25" x14ac:dyDescent="0.3">
      <c r="B1583" s="43" t="s">
        <v>1630</v>
      </c>
      <c r="C1583" s="14" t="s">
        <v>4521</v>
      </c>
      <c r="D1583" s="14" t="s">
        <v>5184</v>
      </c>
      <c r="E1583" s="14" t="s">
        <v>8007</v>
      </c>
      <c r="F1583" s="14" t="s">
        <v>8008</v>
      </c>
      <c r="G1583" s="14" t="s">
        <v>7076</v>
      </c>
      <c r="H1583" s="44" t="s">
        <v>3466</v>
      </c>
      <c r="I1583" s="45">
        <v>0</v>
      </c>
      <c r="J1583" s="14">
        <v>150000000</v>
      </c>
      <c r="K1583" s="14" t="s">
        <v>3458</v>
      </c>
      <c r="L1583" s="46" t="s">
        <v>5087</v>
      </c>
      <c r="M1583" s="14" t="s">
        <v>12072</v>
      </c>
      <c r="N1583" s="14" t="s">
        <v>3833</v>
      </c>
      <c r="O1583" s="14" t="s">
        <v>5157</v>
      </c>
      <c r="P1583" s="14" t="s">
        <v>12071</v>
      </c>
      <c r="Q1583" s="44" t="s">
        <v>8231</v>
      </c>
      <c r="R1583" s="44" t="s">
        <v>8209</v>
      </c>
      <c r="S1583" s="14">
        <v>1</v>
      </c>
      <c r="T1583" s="5">
        <v>25000</v>
      </c>
      <c r="U1583" s="5">
        <f t="shared" si="76"/>
        <v>25000</v>
      </c>
      <c r="V1583" s="47">
        <f t="shared" si="77"/>
        <v>28000.000000000004</v>
      </c>
      <c r="W1583" s="48"/>
      <c r="X1583" s="49">
        <v>2017</v>
      </c>
      <c r="Y1583" s="50" t="s">
        <v>5516</v>
      </c>
      <c r="Z1583" s="51">
        <f t="shared" si="75"/>
        <v>69.444444444444443</v>
      </c>
      <c r="AA1583" s="16">
        <f t="shared" si="75"/>
        <v>77.777777777777786</v>
      </c>
    </row>
    <row r="1584" spans="2:27" ht="20.25" x14ac:dyDescent="0.3">
      <c r="B1584" s="43" t="s">
        <v>1631</v>
      </c>
      <c r="C1584" s="14" t="s">
        <v>4521</v>
      </c>
      <c r="D1584" s="14" t="s">
        <v>3673</v>
      </c>
      <c r="E1584" s="14" t="s">
        <v>3674</v>
      </c>
      <c r="F1584" s="14" t="s">
        <v>3675</v>
      </c>
      <c r="G1584" s="14" t="s">
        <v>7077</v>
      </c>
      <c r="H1584" s="44" t="s">
        <v>3466</v>
      </c>
      <c r="I1584" s="45">
        <v>0</v>
      </c>
      <c r="J1584" s="14">
        <v>150000000</v>
      </c>
      <c r="K1584" s="14" t="s">
        <v>3458</v>
      </c>
      <c r="L1584" s="46" t="s">
        <v>3501</v>
      </c>
      <c r="M1584" s="14" t="s">
        <v>12072</v>
      </c>
      <c r="N1584" s="14" t="s">
        <v>3833</v>
      </c>
      <c r="O1584" s="14" t="s">
        <v>3882</v>
      </c>
      <c r="P1584" s="14" t="s">
        <v>12071</v>
      </c>
      <c r="Q1584" s="44" t="s">
        <v>8229</v>
      </c>
      <c r="R1584" s="44" t="s">
        <v>3676</v>
      </c>
      <c r="S1584" s="14">
        <v>98807</v>
      </c>
      <c r="T1584" s="5">
        <f>150/1.12</f>
        <v>133.92857142857142</v>
      </c>
      <c r="U1584" s="5">
        <f t="shared" si="76"/>
        <v>13233080.357142856</v>
      </c>
      <c r="V1584" s="47">
        <f t="shared" si="77"/>
        <v>14821050</v>
      </c>
      <c r="W1584" s="48"/>
      <c r="X1584" s="49">
        <v>2017</v>
      </c>
      <c r="Y1584" s="50" t="s">
        <v>12226</v>
      </c>
      <c r="Z1584" s="51">
        <f t="shared" si="75"/>
        <v>36758.556547619046</v>
      </c>
      <c r="AA1584" s="16">
        <f t="shared" si="75"/>
        <v>41169.583333333336</v>
      </c>
    </row>
    <row r="1585" spans="2:27" ht="20.25" x14ac:dyDescent="0.3">
      <c r="B1585" s="43" t="s">
        <v>1632</v>
      </c>
      <c r="C1585" s="14" t="s">
        <v>4521</v>
      </c>
      <c r="D1585" s="14" t="s">
        <v>5185</v>
      </c>
      <c r="E1585" s="14" t="s">
        <v>4209</v>
      </c>
      <c r="F1585" s="14" t="s">
        <v>5186</v>
      </c>
      <c r="G1585" s="14" t="s">
        <v>7078</v>
      </c>
      <c r="H1585" s="44" t="s">
        <v>3466</v>
      </c>
      <c r="I1585" s="45">
        <v>0</v>
      </c>
      <c r="J1585" s="14">
        <v>150000000</v>
      </c>
      <c r="K1585" s="14" t="s">
        <v>3458</v>
      </c>
      <c r="L1585" s="46" t="s">
        <v>5087</v>
      </c>
      <c r="M1585" s="14" t="s">
        <v>12072</v>
      </c>
      <c r="N1585" s="14" t="s">
        <v>3833</v>
      </c>
      <c r="O1585" s="14" t="s">
        <v>5157</v>
      </c>
      <c r="P1585" s="14" t="s">
        <v>12071</v>
      </c>
      <c r="Q1585" s="44" t="s">
        <v>8224</v>
      </c>
      <c r="R1585" s="44" t="s">
        <v>8203</v>
      </c>
      <c r="S1585" s="14">
        <v>130</v>
      </c>
      <c r="T1585" s="5">
        <v>2250</v>
      </c>
      <c r="U1585" s="5">
        <f t="shared" si="76"/>
        <v>292500</v>
      </c>
      <c r="V1585" s="47">
        <f t="shared" si="77"/>
        <v>327600.00000000006</v>
      </c>
      <c r="W1585" s="48"/>
      <c r="X1585" s="49">
        <v>2017</v>
      </c>
      <c r="Y1585" s="50" t="s">
        <v>5516</v>
      </c>
      <c r="Z1585" s="51">
        <f t="shared" si="75"/>
        <v>812.5</v>
      </c>
      <c r="AA1585" s="16">
        <f t="shared" si="75"/>
        <v>910.00000000000011</v>
      </c>
    </row>
    <row r="1586" spans="2:27" ht="20.25" x14ac:dyDescent="0.3">
      <c r="B1586" s="43" t="s">
        <v>1633</v>
      </c>
      <c r="C1586" s="14" t="s">
        <v>4521</v>
      </c>
      <c r="D1586" s="14" t="s">
        <v>5187</v>
      </c>
      <c r="E1586" s="14" t="s">
        <v>4124</v>
      </c>
      <c r="F1586" s="14" t="s">
        <v>8009</v>
      </c>
      <c r="G1586" s="14" t="s">
        <v>7079</v>
      </c>
      <c r="H1586" s="44" t="s">
        <v>3466</v>
      </c>
      <c r="I1586" s="45">
        <v>0</v>
      </c>
      <c r="J1586" s="14">
        <v>150000000</v>
      </c>
      <c r="K1586" s="14" t="s">
        <v>3458</v>
      </c>
      <c r="L1586" s="46" t="s">
        <v>5087</v>
      </c>
      <c r="M1586" s="14" t="s">
        <v>12072</v>
      </c>
      <c r="N1586" s="14" t="s">
        <v>3833</v>
      </c>
      <c r="O1586" s="14" t="s">
        <v>5157</v>
      </c>
      <c r="P1586" s="14" t="s">
        <v>12071</v>
      </c>
      <c r="Q1586" s="44" t="s">
        <v>8229</v>
      </c>
      <c r="R1586" s="44" t="s">
        <v>3676</v>
      </c>
      <c r="S1586" s="14">
        <v>200</v>
      </c>
      <c r="T1586" s="5">
        <v>600</v>
      </c>
      <c r="U1586" s="5">
        <f t="shared" si="76"/>
        <v>120000</v>
      </c>
      <c r="V1586" s="47">
        <f t="shared" si="77"/>
        <v>134400</v>
      </c>
      <c r="W1586" s="48"/>
      <c r="X1586" s="49">
        <v>2017</v>
      </c>
      <c r="Y1586" s="50" t="s">
        <v>5516</v>
      </c>
      <c r="Z1586" s="51">
        <f t="shared" si="75"/>
        <v>333.33333333333331</v>
      </c>
      <c r="AA1586" s="16">
        <f t="shared" si="75"/>
        <v>373.33333333333331</v>
      </c>
    </row>
    <row r="1587" spans="2:27" ht="20.25" x14ac:dyDescent="0.3">
      <c r="B1587" s="43" t="s">
        <v>1634</v>
      </c>
      <c r="C1587" s="14" t="s">
        <v>4521</v>
      </c>
      <c r="D1587" s="14" t="s">
        <v>5187</v>
      </c>
      <c r="E1587" s="14" t="s">
        <v>4124</v>
      </c>
      <c r="F1587" s="14" t="s">
        <v>8009</v>
      </c>
      <c r="G1587" s="14" t="s">
        <v>7080</v>
      </c>
      <c r="H1587" s="44" t="s">
        <v>3466</v>
      </c>
      <c r="I1587" s="45">
        <v>0</v>
      </c>
      <c r="J1587" s="14">
        <v>150000000</v>
      </c>
      <c r="K1587" s="14" t="s">
        <v>3458</v>
      </c>
      <c r="L1587" s="46" t="s">
        <v>5087</v>
      </c>
      <c r="M1587" s="14" t="s">
        <v>12072</v>
      </c>
      <c r="N1587" s="14" t="s">
        <v>3833</v>
      </c>
      <c r="O1587" s="14" t="s">
        <v>5157</v>
      </c>
      <c r="P1587" s="14" t="s">
        <v>12071</v>
      </c>
      <c r="Q1587" s="44" t="s">
        <v>8229</v>
      </c>
      <c r="R1587" s="44" t="s">
        <v>3676</v>
      </c>
      <c r="S1587" s="14">
        <v>150</v>
      </c>
      <c r="T1587" s="5">
        <v>1950</v>
      </c>
      <c r="U1587" s="5">
        <f t="shared" si="76"/>
        <v>292500</v>
      </c>
      <c r="V1587" s="47">
        <f t="shared" si="77"/>
        <v>327600.00000000006</v>
      </c>
      <c r="W1587" s="48"/>
      <c r="X1587" s="49">
        <v>2017</v>
      </c>
      <c r="Y1587" s="50" t="s">
        <v>5516</v>
      </c>
      <c r="Z1587" s="51">
        <f t="shared" si="75"/>
        <v>812.5</v>
      </c>
      <c r="AA1587" s="16">
        <f t="shared" si="75"/>
        <v>910.00000000000011</v>
      </c>
    </row>
    <row r="1588" spans="2:27" ht="20.25" x14ac:dyDescent="0.3">
      <c r="B1588" s="43" t="s">
        <v>1635</v>
      </c>
      <c r="C1588" s="14" t="s">
        <v>4521</v>
      </c>
      <c r="D1588" s="14" t="s">
        <v>5188</v>
      </c>
      <c r="E1588" s="14" t="s">
        <v>4124</v>
      </c>
      <c r="F1588" s="14" t="s">
        <v>8010</v>
      </c>
      <c r="G1588" s="14" t="s">
        <v>7081</v>
      </c>
      <c r="H1588" s="44" t="s">
        <v>3466</v>
      </c>
      <c r="I1588" s="45">
        <v>0</v>
      </c>
      <c r="J1588" s="14">
        <v>150000000</v>
      </c>
      <c r="K1588" s="14" t="s">
        <v>3458</v>
      </c>
      <c r="L1588" s="46" t="s">
        <v>5087</v>
      </c>
      <c r="M1588" s="14" t="s">
        <v>12072</v>
      </c>
      <c r="N1588" s="14" t="s">
        <v>3833</v>
      </c>
      <c r="O1588" s="14" t="s">
        <v>5157</v>
      </c>
      <c r="P1588" s="14" t="s">
        <v>12071</v>
      </c>
      <c r="Q1588" s="44" t="s">
        <v>8229</v>
      </c>
      <c r="R1588" s="44" t="s">
        <v>3676</v>
      </c>
      <c r="S1588" s="14">
        <v>60</v>
      </c>
      <c r="T1588" s="5">
        <v>1300</v>
      </c>
      <c r="U1588" s="5">
        <f t="shared" si="76"/>
        <v>78000</v>
      </c>
      <c r="V1588" s="47">
        <f t="shared" si="77"/>
        <v>87360.000000000015</v>
      </c>
      <c r="W1588" s="48"/>
      <c r="X1588" s="49">
        <v>2017</v>
      </c>
      <c r="Y1588" s="50" t="s">
        <v>5516</v>
      </c>
      <c r="Z1588" s="51">
        <f t="shared" si="75"/>
        <v>216.66666666666666</v>
      </c>
      <c r="AA1588" s="16">
        <f t="shared" si="75"/>
        <v>242.66666666666671</v>
      </c>
    </row>
    <row r="1589" spans="2:27" ht="20.25" x14ac:dyDescent="0.3">
      <c r="B1589" s="43" t="s">
        <v>1636</v>
      </c>
      <c r="C1589" s="14" t="s">
        <v>4521</v>
      </c>
      <c r="D1589" s="14" t="s">
        <v>5188</v>
      </c>
      <c r="E1589" s="14" t="s">
        <v>4124</v>
      </c>
      <c r="F1589" s="14" t="s">
        <v>8010</v>
      </c>
      <c r="G1589" s="14" t="s">
        <v>7082</v>
      </c>
      <c r="H1589" s="44" t="s">
        <v>3466</v>
      </c>
      <c r="I1589" s="45">
        <v>0</v>
      </c>
      <c r="J1589" s="14">
        <v>150000000</v>
      </c>
      <c r="K1589" s="14" t="s">
        <v>3458</v>
      </c>
      <c r="L1589" s="46" t="s">
        <v>5087</v>
      </c>
      <c r="M1589" s="14" t="s">
        <v>12072</v>
      </c>
      <c r="N1589" s="14" t="s">
        <v>3833</v>
      </c>
      <c r="O1589" s="14" t="s">
        <v>5157</v>
      </c>
      <c r="P1589" s="14" t="s">
        <v>12071</v>
      </c>
      <c r="Q1589" s="44" t="s">
        <v>8229</v>
      </c>
      <c r="R1589" s="44" t="s">
        <v>3676</v>
      </c>
      <c r="S1589" s="14">
        <v>20</v>
      </c>
      <c r="T1589" s="5">
        <v>1900</v>
      </c>
      <c r="U1589" s="5">
        <f t="shared" si="76"/>
        <v>38000</v>
      </c>
      <c r="V1589" s="47">
        <f t="shared" si="77"/>
        <v>42560.000000000007</v>
      </c>
      <c r="W1589" s="48"/>
      <c r="X1589" s="49">
        <v>2017</v>
      </c>
      <c r="Y1589" s="50" t="s">
        <v>5516</v>
      </c>
      <c r="Z1589" s="51">
        <f t="shared" si="75"/>
        <v>105.55555555555556</v>
      </c>
      <c r="AA1589" s="16">
        <f t="shared" si="75"/>
        <v>118.22222222222224</v>
      </c>
    </row>
    <row r="1590" spans="2:27" ht="20.25" x14ac:dyDescent="0.3">
      <c r="B1590" s="43" t="s">
        <v>1637</v>
      </c>
      <c r="C1590" s="14" t="s">
        <v>4521</v>
      </c>
      <c r="D1590" s="14" t="s">
        <v>5068</v>
      </c>
      <c r="E1590" s="14" t="s">
        <v>4124</v>
      </c>
      <c r="F1590" s="14" t="s">
        <v>5069</v>
      </c>
      <c r="G1590" s="14" t="s">
        <v>7083</v>
      </c>
      <c r="H1590" s="44" t="s">
        <v>3466</v>
      </c>
      <c r="I1590" s="45">
        <v>0</v>
      </c>
      <c r="J1590" s="14">
        <v>150000000</v>
      </c>
      <c r="K1590" s="14" t="s">
        <v>3458</v>
      </c>
      <c r="L1590" s="46" t="s">
        <v>5087</v>
      </c>
      <c r="M1590" s="14" t="s">
        <v>12072</v>
      </c>
      <c r="N1590" s="14" t="s">
        <v>3833</v>
      </c>
      <c r="O1590" s="14" t="s">
        <v>5157</v>
      </c>
      <c r="P1590" s="14" t="s">
        <v>12071</v>
      </c>
      <c r="Q1590" s="44" t="s">
        <v>8229</v>
      </c>
      <c r="R1590" s="44" t="s">
        <v>3676</v>
      </c>
      <c r="S1590" s="14">
        <v>20</v>
      </c>
      <c r="T1590" s="5">
        <v>13220</v>
      </c>
      <c r="U1590" s="5">
        <f t="shared" si="76"/>
        <v>264400</v>
      </c>
      <c r="V1590" s="47">
        <f t="shared" si="77"/>
        <v>296128</v>
      </c>
      <c r="W1590" s="48"/>
      <c r="X1590" s="49">
        <v>2017</v>
      </c>
      <c r="Y1590" s="50" t="s">
        <v>5516</v>
      </c>
      <c r="Z1590" s="51">
        <f t="shared" si="75"/>
        <v>734.44444444444446</v>
      </c>
      <c r="AA1590" s="16">
        <f t="shared" si="75"/>
        <v>822.57777777777778</v>
      </c>
    </row>
    <row r="1591" spans="2:27" ht="20.25" x14ac:dyDescent="0.3">
      <c r="B1591" s="43" t="s">
        <v>1638</v>
      </c>
      <c r="C1591" s="14" t="s">
        <v>4521</v>
      </c>
      <c r="D1591" s="14" t="s">
        <v>5189</v>
      </c>
      <c r="E1591" s="14" t="s">
        <v>4124</v>
      </c>
      <c r="F1591" s="14" t="s">
        <v>8011</v>
      </c>
      <c r="G1591" s="14" t="s">
        <v>7084</v>
      </c>
      <c r="H1591" s="44" t="s">
        <v>3466</v>
      </c>
      <c r="I1591" s="45">
        <v>0</v>
      </c>
      <c r="J1591" s="14">
        <v>150000000</v>
      </c>
      <c r="K1591" s="14" t="s">
        <v>3458</v>
      </c>
      <c r="L1591" s="46" t="s">
        <v>5087</v>
      </c>
      <c r="M1591" s="14" t="s">
        <v>12072</v>
      </c>
      <c r="N1591" s="14" t="s">
        <v>3833</v>
      </c>
      <c r="O1591" s="14" t="s">
        <v>5157</v>
      </c>
      <c r="P1591" s="14" t="s">
        <v>12071</v>
      </c>
      <c r="Q1591" s="44" t="s">
        <v>8229</v>
      </c>
      <c r="R1591" s="44" t="s">
        <v>3676</v>
      </c>
      <c r="S1591" s="14">
        <v>10</v>
      </c>
      <c r="T1591" s="5">
        <v>12600</v>
      </c>
      <c r="U1591" s="5">
        <f t="shared" si="76"/>
        <v>126000</v>
      </c>
      <c r="V1591" s="47">
        <f t="shared" si="77"/>
        <v>141120</v>
      </c>
      <c r="W1591" s="48"/>
      <c r="X1591" s="49">
        <v>2017</v>
      </c>
      <c r="Y1591" s="50" t="s">
        <v>5516</v>
      </c>
      <c r="Z1591" s="51">
        <f t="shared" si="75"/>
        <v>350</v>
      </c>
      <c r="AA1591" s="16">
        <f t="shared" si="75"/>
        <v>392</v>
      </c>
    </row>
    <row r="1592" spans="2:27" ht="20.25" x14ac:dyDescent="0.3">
      <c r="B1592" s="43" t="s">
        <v>1639</v>
      </c>
      <c r="C1592" s="14" t="s">
        <v>4521</v>
      </c>
      <c r="D1592" s="14" t="s">
        <v>5190</v>
      </c>
      <c r="E1592" s="14" t="s">
        <v>4192</v>
      </c>
      <c r="F1592" s="14" t="s">
        <v>5191</v>
      </c>
      <c r="G1592" s="14" t="s">
        <v>7085</v>
      </c>
      <c r="H1592" s="44" t="s">
        <v>3466</v>
      </c>
      <c r="I1592" s="45">
        <v>0</v>
      </c>
      <c r="J1592" s="14">
        <v>150000000</v>
      </c>
      <c r="K1592" s="14" t="s">
        <v>3458</v>
      </c>
      <c r="L1592" s="46" t="s">
        <v>5087</v>
      </c>
      <c r="M1592" s="14" t="s">
        <v>12072</v>
      </c>
      <c r="N1592" s="14" t="s">
        <v>3833</v>
      </c>
      <c r="O1592" s="14" t="s">
        <v>5157</v>
      </c>
      <c r="P1592" s="14" t="s">
        <v>12071</v>
      </c>
      <c r="Q1592" s="44" t="s">
        <v>8226</v>
      </c>
      <c r="R1592" s="44" t="s">
        <v>8205</v>
      </c>
      <c r="S1592" s="14">
        <v>10</v>
      </c>
      <c r="T1592" s="5">
        <v>12000</v>
      </c>
      <c r="U1592" s="5">
        <f t="shared" si="76"/>
        <v>120000</v>
      </c>
      <c r="V1592" s="47">
        <f t="shared" si="77"/>
        <v>134400</v>
      </c>
      <c r="W1592" s="48"/>
      <c r="X1592" s="49">
        <v>2017</v>
      </c>
      <c r="Y1592" s="50" t="s">
        <v>5516</v>
      </c>
      <c r="Z1592" s="51">
        <f t="shared" si="75"/>
        <v>333.33333333333331</v>
      </c>
      <c r="AA1592" s="16">
        <f t="shared" si="75"/>
        <v>373.33333333333331</v>
      </c>
    </row>
    <row r="1593" spans="2:27" ht="20.25" x14ac:dyDescent="0.3">
      <c r="B1593" s="43" t="s">
        <v>1640</v>
      </c>
      <c r="C1593" s="14" t="s">
        <v>4521</v>
      </c>
      <c r="D1593" s="14" t="s">
        <v>5192</v>
      </c>
      <c r="E1593" s="14" t="s">
        <v>8012</v>
      </c>
      <c r="F1593" s="14" t="s">
        <v>5193</v>
      </c>
      <c r="G1593" s="14" t="s">
        <v>7086</v>
      </c>
      <c r="H1593" s="44" t="s">
        <v>3466</v>
      </c>
      <c r="I1593" s="45">
        <v>0</v>
      </c>
      <c r="J1593" s="14">
        <v>150000000</v>
      </c>
      <c r="K1593" s="14" t="s">
        <v>3458</v>
      </c>
      <c r="L1593" s="46" t="s">
        <v>5087</v>
      </c>
      <c r="M1593" s="14" t="s">
        <v>12072</v>
      </c>
      <c r="N1593" s="14" t="s">
        <v>3833</v>
      </c>
      <c r="O1593" s="14" t="s">
        <v>5157</v>
      </c>
      <c r="P1593" s="14" t="s">
        <v>12071</v>
      </c>
      <c r="Q1593" s="44" t="s">
        <v>8229</v>
      </c>
      <c r="R1593" s="44" t="s">
        <v>3676</v>
      </c>
      <c r="S1593" s="14">
        <v>5</v>
      </c>
      <c r="T1593" s="5">
        <v>1150</v>
      </c>
      <c r="U1593" s="5">
        <f t="shared" si="76"/>
        <v>5750</v>
      </c>
      <c r="V1593" s="47">
        <f t="shared" si="77"/>
        <v>6440.0000000000009</v>
      </c>
      <c r="W1593" s="48"/>
      <c r="X1593" s="49">
        <v>2017</v>
      </c>
      <c r="Y1593" s="50" t="s">
        <v>5516</v>
      </c>
      <c r="Z1593" s="51">
        <f t="shared" si="75"/>
        <v>15.972222222222221</v>
      </c>
      <c r="AA1593" s="16">
        <f t="shared" si="75"/>
        <v>17.888888888888893</v>
      </c>
    </row>
    <row r="1594" spans="2:27" ht="20.25" x14ac:dyDescent="0.3">
      <c r="B1594" s="43" t="s">
        <v>1641</v>
      </c>
      <c r="C1594" s="14" t="s">
        <v>4521</v>
      </c>
      <c r="D1594" s="14" t="s">
        <v>5192</v>
      </c>
      <c r="E1594" s="14" t="s">
        <v>8012</v>
      </c>
      <c r="F1594" s="14" t="s">
        <v>5193</v>
      </c>
      <c r="G1594" s="14" t="s">
        <v>7086</v>
      </c>
      <c r="H1594" s="44" t="s">
        <v>3466</v>
      </c>
      <c r="I1594" s="45">
        <v>0</v>
      </c>
      <c r="J1594" s="14">
        <v>150000000</v>
      </c>
      <c r="K1594" s="14" t="s">
        <v>3458</v>
      </c>
      <c r="L1594" s="46" t="s">
        <v>5087</v>
      </c>
      <c r="M1594" s="14" t="s">
        <v>12072</v>
      </c>
      <c r="N1594" s="14" t="s">
        <v>3833</v>
      </c>
      <c r="O1594" s="14" t="s">
        <v>5157</v>
      </c>
      <c r="P1594" s="14" t="s">
        <v>12071</v>
      </c>
      <c r="Q1594" s="44" t="s">
        <v>8229</v>
      </c>
      <c r="R1594" s="44" t="s">
        <v>3676</v>
      </c>
      <c r="S1594" s="14">
        <v>5</v>
      </c>
      <c r="T1594" s="5">
        <v>1170</v>
      </c>
      <c r="U1594" s="5">
        <f t="shared" si="76"/>
        <v>5850</v>
      </c>
      <c r="V1594" s="47">
        <f t="shared" si="77"/>
        <v>6552.0000000000009</v>
      </c>
      <c r="W1594" s="48"/>
      <c r="X1594" s="49">
        <v>2017</v>
      </c>
      <c r="Y1594" s="50" t="s">
        <v>5516</v>
      </c>
      <c r="Z1594" s="51">
        <f t="shared" si="75"/>
        <v>16.25</v>
      </c>
      <c r="AA1594" s="16">
        <f t="shared" si="75"/>
        <v>18.200000000000003</v>
      </c>
    </row>
    <row r="1595" spans="2:27" ht="20.25" x14ac:dyDescent="0.3">
      <c r="B1595" s="43" t="s">
        <v>1642</v>
      </c>
      <c r="C1595" s="14" t="s">
        <v>4521</v>
      </c>
      <c r="D1595" s="14" t="s">
        <v>5194</v>
      </c>
      <c r="E1595" s="14" t="s">
        <v>4124</v>
      </c>
      <c r="F1595" s="14" t="s">
        <v>4202</v>
      </c>
      <c r="G1595" s="14" t="s">
        <v>7087</v>
      </c>
      <c r="H1595" s="44" t="s">
        <v>3466</v>
      </c>
      <c r="I1595" s="45">
        <v>0</v>
      </c>
      <c r="J1595" s="14">
        <v>150000000</v>
      </c>
      <c r="K1595" s="14" t="s">
        <v>3458</v>
      </c>
      <c r="L1595" s="46" t="s">
        <v>5087</v>
      </c>
      <c r="M1595" s="14" t="s">
        <v>12072</v>
      </c>
      <c r="N1595" s="14" t="s">
        <v>3833</v>
      </c>
      <c r="O1595" s="14" t="s">
        <v>5157</v>
      </c>
      <c r="P1595" s="14" t="s">
        <v>12071</v>
      </c>
      <c r="Q1595" s="44" t="s">
        <v>8229</v>
      </c>
      <c r="R1595" s="44" t="s">
        <v>3676</v>
      </c>
      <c r="S1595" s="14">
        <v>120</v>
      </c>
      <c r="T1595" s="5">
        <v>250</v>
      </c>
      <c r="U1595" s="5">
        <f t="shared" si="76"/>
        <v>30000</v>
      </c>
      <c r="V1595" s="47">
        <f t="shared" si="77"/>
        <v>33600</v>
      </c>
      <c r="W1595" s="48"/>
      <c r="X1595" s="49">
        <v>2017</v>
      </c>
      <c r="Y1595" s="50" t="s">
        <v>5516</v>
      </c>
      <c r="Z1595" s="51">
        <f t="shared" si="75"/>
        <v>83.333333333333329</v>
      </c>
      <c r="AA1595" s="16">
        <f t="shared" si="75"/>
        <v>93.333333333333329</v>
      </c>
    </row>
    <row r="1596" spans="2:27" ht="20.25" x14ac:dyDescent="0.3">
      <c r="B1596" s="43" t="s">
        <v>1643</v>
      </c>
      <c r="C1596" s="14" t="s">
        <v>4521</v>
      </c>
      <c r="D1596" s="14" t="s">
        <v>5195</v>
      </c>
      <c r="E1596" s="14" t="s">
        <v>4124</v>
      </c>
      <c r="F1596" s="14" t="s">
        <v>4200</v>
      </c>
      <c r="G1596" s="14" t="s">
        <v>7088</v>
      </c>
      <c r="H1596" s="44" t="s">
        <v>3466</v>
      </c>
      <c r="I1596" s="45">
        <v>0</v>
      </c>
      <c r="J1596" s="14">
        <v>150000000</v>
      </c>
      <c r="K1596" s="14" t="s">
        <v>3458</v>
      </c>
      <c r="L1596" s="46" t="s">
        <v>5087</v>
      </c>
      <c r="M1596" s="14" t="s">
        <v>12072</v>
      </c>
      <c r="N1596" s="14" t="s">
        <v>3833</v>
      </c>
      <c r="O1596" s="14" t="s">
        <v>5157</v>
      </c>
      <c r="P1596" s="14" t="s">
        <v>12071</v>
      </c>
      <c r="Q1596" s="44" t="s">
        <v>8229</v>
      </c>
      <c r="R1596" s="44" t="s">
        <v>3676</v>
      </c>
      <c r="S1596" s="14">
        <v>102.52</v>
      </c>
      <c r="T1596" s="5">
        <v>250</v>
      </c>
      <c r="U1596" s="5">
        <f t="shared" si="76"/>
        <v>25630</v>
      </c>
      <c r="V1596" s="47">
        <f t="shared" si="77"/>
        <v>28705.600000000002</v>
      </c>
      <c r="W1596" s="48"/>
      <c r="X1596" s="49">
        <v>2017</v>
      </c>
      <c r="Y1596" s="50" t="s">
        <v>5516</v>
      </c>
      <c r="Z1596" s="51">
        <f t="shared" si="75"/>
        <v>71.194444444444443</v>
      </c>
      <c r="AA1596" s="16">
        <f t="shared" si="75"/>
        <v>79.737777777777779</v>
      </c>
    </row>
    <row r="1597" spans="2:27" ht="20.25" x14ac:dyDescent="0.3">
      <c r="B1597" s="43" t="s">
        <v>1644</v>
      </c>
      <c r="C1597" s="14" t="s">
        <v>4521</v>
      </c>
      <c r="D1597" s="14" t="s">
        <v>5196</v>
      </c>
      <c r="E1597" s="14" t="s">
        <v>8013</v>
      </c>
      <c r="F1597" s="14" t="s">
        <v>8014</v>
      </c>
      <c r="G1597" s="14" t="s">
        <v>7089</v>
      </c>
      <c r="H1597" s="44" t="s">
        <v>3466</v>
      </c>
      <c r="I1597" s="45">
        <v>0</v>
      </c>
      <c r="J1597" s="14">
        <v>150000000</v>
      </c>
      <c r="K1597" s="14" t="s">
        <v>3458</v>
      </c>
      <c r="L1597" s="46" t="s">
        <v>5087</v>
      </c>
      <c r="M1597" s="14" t="s">
        <v>12072</v>
      </c>
      <c r="N1597" s="14" t="s">
        <v>3833</v>
      </c>
      <c r="O1597" s="14" t="s">
        <v>5087</v>
      </c>
      <c r="P1597" s="14" t="s">
        <v>12071</v>
      </c>
      <c r="Q1597" s="44" t="s">
        <v>8224</v>
      </c>
      <c r="R1597" s="44" t="s">
        <v>8203</v>
      </c>
      <c r="S1597" s="14">
        <v>150</v>
      </c>
      <c r="T1597" s="5">
        <v>472.78124999999994</v>
      </c>
      <c r="U1597" s="5">
        <f t="shared" si="76"/>
        <v>70917.187499999985</v>
      </c>
      <c r="V1597" s="47">
        <f t="shared" si="77"/>
        <v>79427.249999999985</v>
      </c>
      <c r="W1597" s="48"/>
      <c r="X1597" s="49">
        <v>2017</v>
      </c>
      <c r="Y1597" s="50" t="s">
        <v>5516</v>
      </c>
      <c r="Z1597" s="51">
        <f t="shared" si="75"/>
        <v>196.99218749999997</v>
      </c>
      <c r="AA1597" s="16">
        <f t="shared" si="75"/>
        <v>220.63124999999997</v>
      </c>
    </row>
    <row r="1598" spans="2:27" ht="20.25" x14ac:dyDescent="0.3">
      <c r="B1598" s="43" t="s">
        <v>1645</v>
      </c>
      <c r="C1598" s="14" t="s">
        <v>4521</v>
      </c>
      <c r="D1598" s="14" t="s">
        <v>5197</v>
      </c>
      <c r="E1598" s="14" t="s">
        <v>8015</v>
      </c>
      <c r="F1598" s="14" t="s">
        <v>5198</v>
      </c>
      <c r="G1598" s="14" t="s">
        <v>7090</v>
      </c>
      <c r="H1598" s="44" t="s">
        <v>3466</v>
      </c>
      <c r="I1598" s="45">
        <v>0</v>
      </c>
      <c r="J1598" s="14">
        <v>150000000</v>
      </c>
      <c r="K1598" s="14" t="s">
        <v>3458</v>
      </c>
      <c r="L1598" s="46" t="s">
        <v>5087</v>
      </c>
      <c r="M1598" s="14" t="s">
        <v>12072</v>
      </c>
      <c r="N1598" s="14" t="s">
        <v>3833</v>
      </c>
      <c r="O1598" s="14" t="s">
        <v>5087</v>
      </c>
      <c r="P1598" s="14" t="s">
        <v>12071</v>
      </c>
      <c r="Q1598" s="44" t="s">
        <v>8224</v>
      </c>
      <c r="R1598" s="44" t="s">
        <v>8203</v>
      </c>
      <c r="S1598" s="14">
        <v>10</v>
      </c>
      <c r="T1598" s="5">
        <v>244</v>
      </c>
      <c r="U1598" s="5">
        <f t="shared" si="76"/>
        <v>2440</v>
      </c>
      <c r="V1598" s="47">
        <f t="shared" si="77"/>
        <v>2732.8</v>
      </c>
      <c r="W1598" s="48"/>
      <c r="X1598" s="49">
        <v>2017</v>
      </c>
      <c r="Y1598" s="50" t="s">
        <v>5516</v>
      </c>
      <c r="Z1598" s="51">
        <f t="shared" si="75"/>
        <v>6.7777777777777777</v>
      </c>
      <c r="AA1598" s="16">
        <f t="shared" si="75"/>
        <v>7.591111111111112</v>
      </c>
    </row>
    <row r="1599" spans="2:27" ht="20.25" x14ac:dyDescent="0.3">
      <c r="B1599" s="43" t="s">
        <v>1646</v>
      </c>
      <c r="C1599" s="14" t="s">
        <v>4521</v>
      </c>
      <c r="D1599" s="14" t="s">
        <v>5199</v>
      </c>
      <c r="E1599" s="14" t="s">
        <v>8015</v>
      </c>
      <c r="F1599" s="14" t="s">
        <v>5200</v>
      </c>
      <c r="G1599" s="14" t="s">
        <v>7091</v>
      </c>
      <c r="H1599" s="44" t="s">
        <v>3466</v>
      </c>
      <c r="I1599" s="45">
        <v>0</v>
      </c>
      <c r="J1599" s="14">
        <v>150000000</v>
      </c>
      <c r="K1599" s="14" t="s">
        <v>3458</v>
      </c>
      <c r="L1599" s="46" t="s">
        <v>5087</v>
      </c>
      <c r="M1599" s="14" t="s">
        <v>12072</v>
      </c>
      <c r="N1599" s="14" t="s">
        <v>3833</v>
      </c>
      <c r="O1599" s="14" t="s">
        <v>5087</v>
      </c>
      <c r="P1599" s="14" t="s">
        <v>12071</v>
      </c>
      <c r="Q1599" s="44" t="s">
        <v>8224</v>
      </c>
      <c r="R1599" s="44" t="s">
        <v>8203</v>
      </c>
      <c r="S1599" s="14">
        <v>10</v>
      </c>
      <c r="T1599" s="5">
        <v>244</v>
      </c>
      <c r="U1599" s="5">
        <f t="shared" si="76"/>
        <v>2440</v>
      </c>
      <c r="V1599" s="47">
        <f t="shared" si="77"/>
        <v>2732.8</v>
      </c>
      <c r="W1599" s="48"/>
      <c r="X1599" s="49">
        <v>2017</v>
      </c>
      <c r="Y1599" s="50" t="s">
        <v>5516</v>
      </c>
      <c r="Z1599" s="51">
        <f t="shared" si="75"/>
        <v>6.7777777777777777</v>
      </c>
      <c r="AA1599" s="16">
        <f t="shared" si="75"/>
        <v>7.591111111111112</v>
      </c>
    </row>
    <row r="1600" spans="2:27" ht="20.25" x14ac:dyDescent="0.3">
      <c r="B1600" s="43" t="s">
        <v>1647</v>
      </c>
      <c r="C1600" s="14" t="s">
        <v>4521</v>
      </c>
      <c r="D1600" s="14" t="s">
        <v>5201</v>
      </c>
      <c r="E1600" s="14" t="s">
        <v>8015</v>
      </c>
      <c r="F1600" s="14" t="s">
        <v>5202</v>
      </c>
      <c r="G1600" s="14" t="s">
        <v>7092</v>
      </c>
      <c r="H1600" s="44" t="s">
        <v>3466</v>
      </c>
      <c r="I1600" s="45">
        <v>0</v>
      </c>
      <c r="J1600" s="14">
        <v>150000000</v>
      </c>
      <c r="K1600" s="14" t="s">
        <v>3458</v>
      </c>
      <c r="L1600" s="46" t="s">
        <v>5087</v>
      </c>
      <c r="M1600" s="14" t="s">
        <v>12072</v>
      </c>
      <c r="N1600" s="14" t="s">
        <v>3833</v>
      </c>
      <c r="O1600" s="14" t="s">
        <v>5087</v>
      </c>
      <c r="P1600" s="14" t="s">
        <v>12071</v>
      </c>
      <c r="Q1600" s="44" t="s">
        <v>8224</v>
      </c>
      <c r="R1600" s="44" t="s">
        <v>8203</v>
      </c>
      <c r="S1600" s="14">
        <v>10</v>
      </c>
      <c r="T1600" s="5">
        <v>244</v>
      </c>
      <c r="U1600" s="5">
        <f t="shared" si="76"/>
        <v>2440</v>
      </c>
      <c r="V1600" s="47">
        <f t="shared" si="77"/>
        <v>2732.8</v>
      </c>
      <c r="W1600" s="48"/>
      <c r="X1600" s="49">
        <v>2017</v>
      </c>
      <c r="Y1600" s="50" t="s">
        <v>5516</v>
      </c>
      <c r="Z1600" s="51">
        <f t="shared" si="75"/>
        <v>6.7777777777777777</v>
      </c>
      <c r="AA1600" s="16">
        <f t="shared" si="75"/>
        <v>7.591111111111112</v>
      </c>
    </row>
    <row r="1601" spans="2:27" ht="20.25" x14ac:dyDescent="0.3">
      <c r="B1601" s="43" t="s">
        <v>1648</v>
      </c>
      <c r="C1601" s="14" t="s">
        <v>4521</v>
      </c>
      <c r="D1601" s="14" t="s">
        <v>5203</v>
      </c>
      <c r="E1601" s="14" t="s">
        <v>8015</v>
      </c>
      <c r="F1601" s="14" t="s">
        <v>5204</v>
      </c>
      <c r="G1601" s="14" t="s">
        <v>7093</v>
      </c>
      <c r="H1601" s="44" t="s">
        <v>3466</v>
      </c>
      <c r="I1601" s="45">
        <v>0</v>
      </c>
      <c r="J1601" s="14">
        <v>150000000</v>
      </c>
      <c r="K1601" s="14" t="s">
        <v>3458</v>
      </c>
      <c r="L1601" s="46" t="s">
        <v>5087</v>
      </c>
      <c r="M1601" s="14" t="s">
        <v>12072</v>
      </c>
      <c r="N1601" s="14" t="s">
        <v>3833</v>
      </c>
      <c r="O1601" s="14" t="s">
        <v>5087</v>
      </c>
      <c r="P1601" s="14" t="s">
        <v>12071</v>
      </c>
      <c r="Q1601" s="44" t="s">
        <v>8224</v>
      </c>
      <c r="R1601" s="44" t="s">
        <v>8203</v>
      </c>
      <c r="S1601" s="14">
        <v>10</v>
      </c>
      <c r="T1601" s="5">
        <v>244</v>
      </c>
      <c r="U1601" s="5">
        <f t="shared" si="76"/>
        <v>2440</v>
      </c>
      <c r="V1601" s="47">
        <f t="shared" si="77"/>
        <v>2732.8</v>
      </c>
      <c r="W1601" s="48"/>
      <c r="X1601" s="49">
        <v>2017</v>
      </c>
      <c r="Y1601" s="50" t="s">
        <v>5516</v>
      </c>
      <c r="Z1601" s="51">
        <f t="shared" si="75"/>
        <v>6.7777777777777777</v>
      </c>
      <c r="AA1601" s="16">
        <f t="shared" si="75"/>
        <v>7.591111111111112</v>
      </c>
    </row>
    <row r="1602" spans="2:27" ht="20.25" x14ac:dyDescent="0.3">
      <c r="B1602" s="43" t="s">
        <v>1649</v>
      </c>
      <c r="C1602" s="14" t="s">
        <v>4521</v>
      </c>
      <c r="D1602" s="14" t="s">
        <v>5205</v>
      </c>
      <c r="E1602" s="14" t="s">
        <v>8015</v>
      </c>
      <c r="F1602" s="14" t="s">
        <v>5206</v>
      </c>
      <c r="G1602" s="14" t="s">
        <v>7094</v>
      </c>
      <c r="H1602" s="44" t="s">
        <v>3466</v>
      </c>
      <c r="I1602" s="45">
        <v>0</v>
      </c>
      <c r="J1602" s="14">
        <v>150000000</v>
      </c>
      <c r="K1602" s="14" t="s">
        <v>3458</v>
      </c>
      <c r="L1602" s="46" t="s">
        <v>5087</v>
      </c>
      <c r="M1602" s="14" t="s">
        <v>12072</v>
      </c>
      <c r="N1602" s="14" t="s">
        <v>3833</v>
      </c>
      <c r="O1602" s="14" t="s">
        <v>5087</v>
      </c>
      <c r="P1602" s="14" t="s">
        <v>12071</v>
      </c>
      <c r="Q1602" s="44" t="s">
        <v>8224</v>
      </c>
      <c r="R1602" s="44" t="s">
        <v>8203</v>
      </c>
      <c r="S1602" s="14">
        <v>10</v>
      </c>
      <c r="T1602" s="5">
        <v>244</v>
      </c>
      <c r="U1602" s="5">
        <f t="shared" si="76"/>
        <v>2440</v>
      </c>
      <c r="V1602" s="47">
        <f t="shared" si="77"/>
        <v>2732.8</v>
      </c>
      <c r="W1602" s="48"/>
      <c r="X1602" s="49">
        <v>2017</v>
      </c>
      <c r="Y1602" s="50" t="s">
        <v>5516</v>
      </c>
      <c r="Z1602" s="51">
        <f t="shared" si="75"/>
        <v>6.7777777777777777</v>
      </c>
      <c r="AA1602" s="16">
        <f t="shared" si="75"/>
        <v>7.591111111111112</v>
      </c>
    </row>
    <row r="1603" spans="2:27" ht="20.25" x14ac:dyDescent="0.3">
      <c r="B1603" s="43" t="s">
        <v>1650</v>
      </c>
      <c r="C1603" s="14" t="s">
        <v>4521</v>
      </c>
      <c r="D1603" s="14" t="s">
        <v>5017</v>
      </c>
      <c r="E1603" s="14" t="s">
        <v>7696</v>
      </c>
      <c r="F1603" s="14" t="s">
        <v>5207</v>
      </c>
      <c r="G1603" s="14" t="s">
        <v>7095</v>
      </c>
      <c r="H1603" s="44" t="s">
        <v>3466</v>
      </c>
      <c r="I1603" s="45">
        <v>0</v>
      </c>
      <c r="J1603" s="14">
        <v>150000000</v>
      </c>
      <c r="K1603" s="14" t="s">
        <v>3458</v>
      </c>
      <c r="L1603" s="46" t="s">
        <v>5087</v>
      </c>
      <c r="M1603" s="14" t="s">
        <v>12072</v>
      </c>
      <c r="N1603" s="14" t="s">
        <v>3833</v>
      </c>
      <c r="O1603" s="14" t="s">
        <v>5087</v>
      </c>
      <c r="P1603" s="14" t="s">
        <v>12071</v>
      </c>
      <c r="Q1603" s="44" t="s">
        <v>8238</v>
      </c>
      <c r="R1603" s="44" t="s">
        <v>8215</v>
      </c>
      <c r="S1603" s="14">
        <v>1000</v>
      </c>
      <c r="T1603" s="5">
        <v>210.12499999999997</v>
      </c>
      <c r="U1603" s="5">
        <f t="shared" si="76"/>
        <v>210124.99999999997</v>
      </c>
      <c r="V1603" s="47">
        <f t="shared" si="77"/>
        <v>235340</v>
      </c>
      <c r="W1603" s="48"/>
      <c r="X1603" s="49">
        <v>2017</v>
      </c>
      <c r="Y1603" s="50" t="s">
        <v>5516</v>
      </c>
      <c r="Z1603" s="51">
        <f t="shared" si="75"/>
        <v>583.68055555555543</v>
      </c>
      <c r="AA1603" s="16">
        <f t="shared" si="75"/>
        <v>653.72222222222217</v>
      </c>
    </row>
    <row r="1604" spans="2:27" ht="20.25" x14ac:dyDescent="0.3">
      <c r="B1604" s="43" t="s">
        <v>1651</v>
      </c>
      <c r="C1604" s="14" t="s">
        <v>4521</v>
      </c>
      <c r="D1604" s="14" t="s">
        <v>8016</v>
      </c>
      <c r="E1604" s="14" t="s">
        <v>4406</v>
      </c>
      <c r="F1604" s="14" t="s">
        <v>8017</v>
      </c>
      <c r="G1604" s="14" t="s">
        <v>7096</v>
      </c>
      <c r="H1604" s="44" t="s">
        <v>3466</v>
      </c>
      <c r="I1604" s="45">
        <v>0</v>
      </c>
      <c r="J1604" s="14">
        <v>150000000</v>
      </c>
      <c r="K1604" s="14" t="s">
        <v>3458</v>
      </c>
      <c r="L1604" s="46" t="s">
        <v>5087</v>
      </c>
      <c r="M1604" s="14" t="s">
        <v>12072</v>
      </c>
      <c r="N1604" s="14" t="s">
        <v>3833</v>
      </c>
      <c r="O1604" s="14" t="s">
        <v>5087</v>
      </c>
      <c r="P1604" s="14" t="s">
        <v>12071</v>
      </c>
      <c r="Q1604" s="44" t="s">
        <v>8232</v>
      </c>
      <c r="R1604" s="44" t="s">
        <v>5208</v>
      </c>
      <c r="S1604" s="14">
        <v>25</v>
      </c>
      <c r="T1604" s="5">
        <v>472.78124999999994</v>
      </c>
      <c r="U1604" s="5">
        <f t="shared" si="76"/>
        <v>11819.531249999998</v>
      </c>
      <c r="V1604" s="47">
        <f t="shared" si="77"/>
        <v>13237.875</v>
      </c>
      <c r="W1604" s="48"/>
      <c r="X1604" s="49">
        <v>2017</v>
      </c>
      <c r="Y1604" s="50" t="s">
        <v>5516</v>
      </c>
      <c r="Z1604" s="51">
        <f t="shared" si="75"/>
        <v>32.832031249999993</v>
      </c>
      <c r="AA1604" s="16">
        <f t="shared" si="75"/>
        <v>36.771875000000001</v>
      </c>
    </row>
    <row r="1605" spans="2:27" ht="20.25" x14ac:dyDescent="0.3">
      <c r="B1605" s="43" t="s">
        <v>1652</v>
      </c>
      <c r="C1605" s="14" t="s">
        <v>4521</v>
      </c>
      <c r="D1605" s="14" t="s">
        <v>7365</v>
      </c>
      <c r="E1605" s="14" t="s">
        <v>4406</v>
      </c>
      <c r="F1605" s="14" t="s">
        <v>8018</v>
      </c>
      <c r="G1605" s="14" t="s">
        <v>7097</v>
      </c>
      <c r="H1605" s="44" t="s">
        <v>3466</v>
      </c>
      <c r="I1605" s="45">
        <v>0</v>
      </c>
      <c r="J1605" s="14">
        <v>150000000</v>
      </c>
      <c r="K1605" s="14" t="s">
        <v>3458</v>
      </c>
      <c r="L1605" s="46" t="s">
        <v>5087</v>
      </c>
      <c r="M1605" s="14" t="s">
        <v>12072</v>
      </c>
      <c r="N1605" s="14" t="s">
        <v>3833</v>
      </c>
      <c r="O1605" s="14" t="s">
        <v>5087</v>
      </c>
      <c r="P1605" s="14" t="s">
        <v>12071</v>
      </c>
      <c r="Q1605" s="44" t="s">
        <v>8232</v>
      </c>
      <c r="R1605" s="44" t="s">
        <v>5208</v>
      </c>
      <c r="S1605" s="14">
        <v>25</v>
      </c>
      <c r="T1605" s="5">
        <v>472.78124999999994</v>
      </c>
      <c r="U1605" s="5">
        <f t="shared" si="76"/>
        <v>11819.531249999998</v>
      </c>
      <c r="V1605" s="47">
        <f t="shared" si="77"/>
        <v>13237.875</v>
      </c>
      <c r="W1605" s="48"/>
      <c r="X1605" s="49">
        <v>2017</v>
      </c>
      <c r="Y1605" s="50" t="s">
        <v>5516</v>
      </c>
      <c r="Z1605" s="51">
        <f t="shared" si="75"/>
        <v>32.832031249999993</v>
      </c>
      <c r="AA1605" s="16">
        <f t="shared" si="75"/>
        <v>36.771875000000001</v>
      </c>
    </row>
    <row r="1606" spans="2:27" ht="20.25" x14ac:dyDescent="0.3">
      <c r="B1606" s="43" t="s">
        <v>1653</v>
      </c>
      <c r="C1606" s="14" t="s">
        <v>4521</v>
      </c>
      <c r="D1606" s="14" t="s">
        <v>8019</v>
      </c>
      <c r="E1606" s="14" t="s">
        <v>4406</v>
      </c>
      <c r="F1606" s="14" t="s">
        <v>8020</v>
      </c>
      <c r="G1606" s="14" t="s">
        <v>7098</v>
      </c>
      <c r="H1606" s="44" t="s">
        <v>3466</v>
      </c>
      <c r="I1606" s="45">
        <v>0</v>
      </c>
      <c r="J1606" s="14">
        <v>150000000</v>
      </c>
      <c r="K1606" s="14" t="s">
        <v>3458</v>
      </c>
      <c r="L1606" s="46" t="s">
        <v>5087</v>
      </c>
      <c r="M1606" s="14" t="s">
        <v>12072</v>
      </c>
      <c r="N1606" s="14" t="s">
        <v>3833</v>
      </c>
      <c r="O1606" s="14" t="s">
        <v>5087</v>
      </c>
      <c r="P1606" s="14" t="s">
        <v>12071</v>
      </c>
      <c r="Q1606" s="44" t="s">
        <v>8227</v>
      </c>
      <c r="R1606" s="44" t="s">
        <v>8206</v>
      </c>
      <c r="S1606" s="14">
        <v>25</v>
      </c>
      <c r="T1606" s="5">
        <v>630.375</v>
      </c>
      <c r="U1606" s="5">
        <f t="shared" si="76"/>
        <v>15759.375</v>
      </c>
      <c r="V1606" s="47">
        <f t="shared" si="77"/>
        <v>17650.5</v>
      </c>
      <c r="W1606" s="48"/>
      <c r="X1606" s="49">
        <v>2017</v>
      </c>
      <c r="Y1606" s="50" t="s">
        <v>5516</v>
      </c>
      <c r="Z1606" s="51">
        <f t="shared" si="75"/>
        <v>43.776041666666664</v>
      </c>
      <c r="AA1606" s="16">
        <f t="shared" si="75"/>
        <v>49.029166666666669</v>
      </c>
    </row>
    <row r="1607" spans="2:27" ht="20.25" x14ac:dyDescent="0.3">
      <c r="B1607" s="43" t="s">
        <v>1654</v>
      </c>
      <c r="C1607" s="14" t="s">
        <v>4521</v>
      </c>
      <c r="D1607" s="14" t="s">
        <v>5209</v>
      </c>
      <c r="E1607" s="14" t="s">
        <v>4406</v>
      </c>
      <c r="F1607" s="14" t="s">
        <v>8021</v>
      </c>
      <c r="G1607" s="14" t="s">
        <v>7099</v>
      </c>
      <c r="H1607" s="44" t="s">
        <v>3466</v>
      </c>
      <c r="I1607" s="45">
        <v>0</v>
      </c>
      <c r="J1607" s="14">
        <v>150000000</v>
      </c>
      <c r="K1607" s="14" t="s">
        <v>3458</v>
      </c>
      <c r="L1607" s="46" t="s">
        <v>5087</v>
      </c>
      <c r="M1607" s="14" t="s">
        <v>12072</v>
      </c>
      <c r="N1607" s="14" t="s">
        <v>3833</v>
      </c>
      <c r="O1607" s="14" t="s">
        <v>5087</v>
      </c>
      <c r="P1607" s="14" t="s">
        <v>12071</v>
      </c>
      <c r="Q1607" s="44" t="s">
        <v>8227</v>
      </c>
      <c r="R1607" s="44" t="s">
        <v>8206</v>
      </c>
      <c r="S1607" s="14">
        <v>25</v>
      </c>
      <c r="T1607" s="5">
        <v>630.375</v>
      </c>
      <c r="U1607" s="5">
        <f t="shared" si="76"/>
        <v>15759.375</v>
      </c>
      <c r="V1607" s="47">
        <f t="shared" si="77"/>
        <v>17650.5</v>
      </c>
      <c r="W1607" s="48"/>
      <c r="X1607" s="49">
        <v>2017</v>
      </c>
      <c r="Y1607" s="50" t="s">
        <v>5516</v>
      </c>
      <c r="Z1607" s="51">
        <f t="shared" si="75"/>
        <v>43.776041666666664</v>
      </c>
      <c r="AA1607" s="16">
        <f t="shared" si="75"/>
        <v>49.029166666666669</v>
      </c>
    </row>
    <row r="1608" spans="2:27" ht="20.25" x14ac:dyDescent="0.3">
      <c r="B1608" s="43" t="s">
        <v>1655</v>
      </c>
      <c r="C1608" s="14" t="s">
        <v>4521</v>
      </c>
      <c r="D1608" s="14" t="s">
        <v>8022</v>
      </c>
      <c r="E1608" s="14" t="s">
        <v>4406</v>
      </c>
      <c r="F1608" s="14" t="s">
        <v>8023</v>
      </c>
      <c r="G1608" s="14" t="s">
        <v>7100</v>
      </c>
      <c r="H1608" s="44" t="s">
        <v>3466</v>
      </c>
      <c r="I1608" s="45">
        <v>0</v>
      </c>
      <c r="J1608" s="14">
        <v>150000000</v>
      </c>
      <c r="K1608" s="14" t="s">
        <v>3458</v>
      </c>
      <c r="L1608" s="46" t="s">
        <v>5087</v>
      </c>
      <c r="M1608" s="14" t="s">
        <v>12072</v>
      </c>
      <c r="N1608" s="14" t="s">
        <v>3833</v>
      </c>
      <c r="O1608" s="14" t="s">
        <v>5087</v>
      </c>
      <c r="P1608" s="14" t="s">
        <v>12071</v>
      </c>
      <c r="Q1608" s="44" t="s">
        <v>8227</v>
      </c>
      <c r="R1608" s="44" t="s">
        <v>8206</v>
      </c>
      <c r="S1608" s="14">
        <v>25</v>
      </c>
      <c r="T1608" s="5">
        <v>577.84375</v>
      </c>
      <c r="U1608" s="5">
        <f t="shared" si="76"/>
        <v>14446.09375</v>
      </c>
      <c r="V1608" s="47">
        <f t="shared" si="77"/>
        <v>16179.625000000002</v>
      </c>
      <c r="W1608" s="48"/>
      <c r="X1608" s="49">
        <v>2017</v>
      </c>
      <c r="Y1608" s="50" t="s">
        <v>5516</v>
      </c>
      <c r="Z1608" s="51">
        <f t="shared" si="75"/>
        <v>40.128038194444443</v>
      </c>
      <c r="AA1608" s="16">
        <f t="shared" si="75"/>
        <v>44.943402777777784</v>
      </c>
    </row>
    <row r="1609" spans="2:27" ht="20.25" x14ac:dyDescent="0.3">
      <c r="B1609" s="43" t="s">
        <v>1656</v>
      </c>
      <c r="C1609" s="14" t="s">
        <v>4521</v>
      </c>
      <c r="D1609" s="14" t="s">
        <v>5210</v>
      </c>
      <c r="E1609" s="14" t="s">
        <v>4406</v>
      </c>
      <c r="F1609" s="14" t="s">
        <v>8024</v>
      </c>
      <c r="G1609" s="14" t="s">
        <v>7101</v>
      </c>
      <c r="H1609" s="44" t="s">
        <v>3466</v>
      </c>
      <c r="I1609" s="45">
        <v>0</v>
      </c>
      <c r="J1609" s="14">
        <v>150000000</v>
      </c>
      <c r="K1609" s="14" t="s">
        <v>3458</v>
      </c>
      <c r="L1609" s="46" t="s">
        <v>5087</v>
      </c>
      <c r="M1609" s="14" t="s">
        <v>12072</v>
      </c>
      <c r="N1609" s="14" t="s">
        <v>3833</v>
      </c>
      <c r="O1609" s="14" t="s">
        <v>5087</v>
      </c>
      <c r="P1609" s="14" t="s">
        <v>12071</v>
      </c>
      <c r="Q1609" s="44" t="s">
        <v>8227</v>
      </c>
      <c r="R1609" s="44" t="s">
        <v>8206</v>
      </c>
      <c r="S1609" s="14">
        <v>25</v>
      </c>
      <c r="T1609" s="5">
        <v>577.84375</v>
      </c>
      <c r="U1609" s="5">
        <f t="shared" si="76"/>
        <v>14446.09375</v>
      </c>
      <c r="V1609" s="47">
        <f t="shared" si="77"/>
        <v>16179.625000000002</v>
      </c>
      <c r="W1609" s="48"/>
      <c r="X1609" s="49">
        <v>2017</v>
      </c>
      <c r="Y1609" s="50" t="s">
        <v>5516</v>
      </c>
      <c r="Z1609" s="51">
        <f t="shared" si="75"/>
        <v>40.128038194444443</v>
      </c>
      <c r="AA1609" s="16">
        <f t="shared" si="75"/>
        <v>44.943402777777784</v>
      </c>
    </row>
    <row r="1610" spans="2:27" ht="20.25" x14ac:dyDescent="0.3">
      <c r="B1610" s="43" t="s">
        <v>1657</v>
      </c>
      <c r="C1610" s="14" t="s">
        <v>4521</v>
      </c>
      <c r="D1610" s="14" t="s">
        <v>5211</v>
      </c>
      <c r="E1610" s="14" t="s">
        <v>3655</v>
      </c>
      <c r="F1610" s="14" t="s">
        <v>5212</v>
      </c>
      <c r="G1610" s="14" t="s">
        <v>7102</v>
      </c>
      <c r="H1610" s="44" t="s">
        <v>3466</v>
      </c>
      <c r="I1610" s="45">
        <v>0</v>
      </c>
      <c r="J1610" s="14">
        <v>150000000</v>
      </c>
      <c r="K1610" s="14" t="s">
        <v>3458</v>
      </c>
      <c r="L1610" s="46" t="s">
        <v>5087</v>
      </c>
      <c r="M1610" s="14" t="s">
        <v>12072</v>
      </c>
      <c r="N1610" s="14" t="s">
        <v>3833</v>
      </c>
      <c r="O1610" s="14" t="s">
        <v>5087</v>
      </c>
      <c r="P1610" s="14" t="s">
        <v>12071</v>
      </c>
      <c r="Q1610" s="44" t="s">
        <v>8226</v>
      </c>
      <c r="R1610" s="44" t="s">
        <v>8205</v>
      </c>
      <c r="S1610" s="14">
        <v>30</v>
      </c>
      <c r="T1610" s="5">
        <v>1266.003125</v>
      </c>
      <c r="U1610" s="5">
        <f t="shared" si="76"/>
        <v>37980.09375</v>
      </c>
      <c r="V1610" s="47">
        <f t="shared" si="77"/>
        <v>42537.705000000002</v>
      </c>
      <c r="W1610" s="48"/>
      <c r="X1610" s="49">
        <v>2017</v>
      </c>
      <c r="Y1610" s="50" t="s">
        <v>5516</v>
      </c>
      <c r="Z1610" s="51">
        <f t="shared" si="75"/>
        <v>105.50026041666666</v>
      </c>
      <c r="AA1610" s="16">
        <f t="shared" si="75"/>
        <v>118.16029166666667</v>
      </c>
    </row>
    <row r="1611" spans="2:27" ht="20.25" x14ac:dyDescent="0.3">
      <c r="B1611" s="43" t="s">
        <v>1658</v>
      </c>
      <c r="C1611" s="14" t="s">
        <v>4521</v>
      </c>
      <c r="D1611" s="14" t="s">
        <v>5213</v>
      </c>
      <c r="E1611" s="14" t="s">
        <v>3655</v>
      </c>
      <c r="F1611" s="14" t="s">
        <v>5214</v>
      </c>
      <c r="G1611" s="14" t="s">
        <v>7103</v>
      </c>
      <c r="H1611" s="44" t="s">
        <v>3466</v>
      </c>
      <c r="I1611" s="45">
        <v>0</v>
      </c>
      <c r="J1611" s="14">
        <v>150000000</v>
      </c>
      <c r="K1611" s="14" t="s">
        <v>3458</v>
      </c>
      <c r="L1611" s="46" t="s">
        <v>5087</v>
      </c>
      <c r="M1611" s="14" t="s">
        <v>12072</v>
      </c>
      <c r="N1611" s="14" t="s">
        <v>3833</v>
      </c>
      <c r="O1611" s="14" t="s">
        <v>5087</v>
      </c>
      <c r="P1611" s="14" t="s">
        <v>12071</v>
      </c>
      <c r="Q1611" s="44" t="s">
        <v>8227</v>
      </c>
      <c r="R1611" s="44" t="s">
        <v>8206</v>
      </c>
      <c r="S1611" s="14">
        <v>20</v>
      </c>
      <c r="T1611" s="5">
        <v>357.21249999999998</v>
      </c>
      <c r="U1611" s="5">
        <f t="shared" si="76"/>
        <v>7144.25</v>
      </c>
      <c r="V1611" s="47">
        <f t="shared" si="77"/>
        <v>8001.56</v>
      </c>
      <c r="W1611" s="48"/>
      <c r="X1611" s="49">
        <v>2017</v>
      </c>
      <c r="Y1611" s="50" t="s">
        <v>5516</v>
      </c>
      <c r="Z1611" s="51">
        <f t="shared" si="75"/>
        <v>19.84513888888889</v>
      </c>
      <c r="AA1611" s="16">
        <f t="shared" si="75"/>
        <v>22.226555555555557</v>
      </c>
    </row>
    <row r="1612" spans="2:27" ht="20.25" x14ac:dyDescent="0.3">
      <c r="B1612" s="43" t="s">
        <v>1659</v>
      </c>
      <c r="C1612" s="14" t="s">
        <v>4521</v>
      </c>
      <c r="D1612" s="14" t="s">
        <v>5215</v>
      </c>
      <c r="E1612" s="14" t="s">
        <v>7417</v>
      </c>
      <c r="F1612" s="14" t="s">
        <v>8025</v>
      </c>
      <c r="G1612" s="14" t="s">
        <v>7104</v>
      </c>
      <c r="H1612" s="44" t="s">
        <v>3466</v>
      </c>
      <c r="I1612" s="45">
        <v>0</v>
      </c>
      <c r="J1612" s="14">
        <v>150000000</v>
      </c>
      <c r="K1612" s="14" t="s">
        <v>3458</v>
      </c>
      <c r="L1612" s="46" t="s">
        <v>5087</v>
      </c>
      <c r="M1612" s="14" t="s">
        <v>12072</v>
      </c>
      <c r="N1612" s="14" t="s">
        <v>3833</v>
      </c>
      <c r="O1612" s="14" t="s">
        <v>5087</v>
      </c>
      <c r="P1612" s="14" t="s">
        <v>12071</v>
      </c>
      <c r="Q1612" s="44" t="s">
        <v>8224</v>
      </c>
      <c r="R1612" s="44" t="s">
        <v>8203</v>
      </c>
      <c r="S1612" s="14">
        <v>10</v>
      </c>
      <c r="T1612" s="5">
        <v>3414.5312499999995</v>
      </c>
      <c r="U1612" s="5">
        <f t="shared" si="76"/>
        <v>34145.312499999993</v>
      </c>
      <c r="V1612" s="47">
        <f t="shared" si="77"/>
        <v>38242.749999999993</v>
      </c>
      <c r="W1612" s="48"/>
      <c r="X1612" s="49">
        <v>2017</v>
      </c>
      <c r="Y1612" s="50" t="s">
        <v>5516</v>
      </c>
      <c r="Z1612" s="51">
        <f t="shared" si="75"/>
        <v>94.848090277777757</v>
      </c>
      <c r="AA1612" s="16">
        <f t="shared" si="75"/>
        <v>106.22986111111109</v>
      </c>
    </row>
    <row r="1613" spans="2:27" ht="20.25" x14ac:dyDescent="0.3">
      <c r="B1613" s="43" t="s">
        <v>1660</v>
      </c>
      <c r="C1613" s="14" t="s">
        <v>4521</v>
      </c>
      <c r="D1613" s="14" t="s">
        <v>5216</v>
      </c>
      <c r="E1613" s="14" t="s">
        <v>4192</v>
      </c>
      <c r="F1613" s="14" t="s">
        <v>8026</v>
      </c>
      <c r="G1613" s="14" t="s">
        <v>7105</v>
      </c>
      <c r="H1613" s="44" t="s">
        <v>3466</v>
      </c>
      <c r="I1613" s="45">
        <v>0</v>
      </c>
      <c r="J1613" s="14">
        <v>150000000</v>
      </c>
      <c r="K1613" s="14" t="s">
        <v>3458</v>
      </c>
      <c r="L1613" s="46" t="s">
        <v>5087</v>
      </c>
      <c r="M1613" s="14" t="s">
        <v>12072</v>
      </c>
      <c r="N1613" s="14" t="s">
        <v>3833</v>
      </c>
      <c r="O1613" s="14" t="s">
        <v>5087</v>
      </c>
      <c r="P1613" s="14" t="s">
        <v>12071</v>
      </c>
      <c r="Q1613" s="44" t="s">
        <v>8226</v>
      </c>
      <c r="R1613" s="44" t="s">
        <v>8205</v>
      </c>
      <c r="S1613" s="14">
        <v>3</v>
      </c>
      <c r="T1613" s="5">
        <v>12950</v>
      </c>
      <c r="U1613" s="5">
        <f t="shared" si="76"/>
        <v>38850</v>
      </c>
      <c r="V1613" s="47">
        <f t="shared" si="77"/>
        <v>43512.000000000007</v>
      </c>
      <c r="W1613" s="48"/>
      <c r="X1613" s="49">
        <v>2017</v>
      </c>
      <c r="Y1613" s="50" t="s">
        <v>5516</v>
      </c>
      <c r="Z1613" s="51">
        <f t="shared" si="75"/>
        <v>107.91666666666667</v>
      </c>
      <c r="AA1613" s="16">
        <f t="shared" si="75"/>
        <v>120.86666666666669</v>
      </c>
    </row>
    <row r="1614" spans="2:27" ht="20.25" x14ac:dyDescent="0.3">
      <c r="B1614" s="43" t="s">
        <v>1661</v>
      </c>
      <c r="C1614" s="14" t="s">
        <v>4521</v>
      </c>
      <c r="D1614" s="14" t="s">
        <v>5217</v>
      </c>
      <c r="E1614" s="14" t="s">
        <v>8013</v>
      </c>
      <c r="F1614" s="14" t="s">
        <v>8027</v>
      </c>
      <c r="G1614" s="14" t="s">
        <v>7106</v>
      </c>
      <c r="H1614" s="44" t="s">
        <v>3466</v>
      </c>
      <c r="I1614" s="45">
        <v>0</v>
      </c>
      <c r="J1614" s="14">
        <v>150000000</v>
      </c>
      <c r="K1614" s="14" t="s">
        <v>3458</v>
      </c>
      <c r="L1614" s="46" t="s">
        <v>5087</v>
      </c>
      <c r="M1614" s="14" t="s">
        <v>12072</v>
      </c>
      <c r="N1614" s="14" t="s">
        <v>3833</v>
      </c>
      <c r="O1614" s="14" t="s">
        <v>5087</v>
      </c>
      <c r="P1614" s="14" t="s">
        <v>12071</v>
      </c>
      <c r="Q1614" s="44" t="s">
        <v>8224</v>
      </c>
      <c r="R1614" s="44" t="s">
        <v>8203</v>
      </c>
      <c r="S1614" s="14">
        <v>18</v>
      </c>
      <c r="T1614" s="5">
        <v>283.66874999999999</v>
      </c>
      <c r="U1614" s="5">
        <f t="shared" si="76"/>
        <v>5106.0374999999995</v>
      </c>
      <c r="V1614" s="47">
        <f t="shared" si="77"/>
        <v>5718.7619999999997</v>
      </c>
      <c r="W1614" s="48"/>
      <c r="X1614" s="49">
        <v>2017</v>
      </c>
      <c r="Y1614" s="50" t="s">
        <v>5516</v>
      </c>
      <c r="Z1614" s="51">
        <f t="shared" si="75"/>
        <v>14.183437499999998</v>
      </c>
      <c r="AA1614" s="16">
        <f t="shared" si="75"/>
        <v>15.885449999999999</v>
      </c>
    </row>
    <row r="1615" spans="2:27" ht="20.25" x14ac:dyDescent="0.3">
      <c r="B1615" s="43" t="s">
        <v>1662</v>
      </c>
      <c r="C1615" s="14" t="s">
        <v>4521</v>
      </c>
      <c r="D1615" s="14" t="s">
        <v>5218</v>
      </c>
      <c r="E1615" s="14" t="s">
        <v>4986</v>
      </c>
      <c r="F1615" s="14" t="s">
        <v>5219</v>
      </c>
      <c r="G1615" s="14" t="s">
        <v>7107</v>
      </c>
      <c r="H1615" s="44" t="s">
        <v>3466</v>
      </c>
      <c r="I1615" s="45">
        <v>0</v>
      </c>
      <c r="J1615" s="14">
        <v>150000000</v>
      </c>
      <c r="K1615" s="14" t="s">
        <v>3458</v>
      </c>
      <c r="L1615" s="46" t="s">
        <v>5087</v>
      </c>
      <c r="M1615" s="14" t="s">
        <v>12072</v>
      </c>
      <c r="N1615" s="14" t="s">
        <v>3833</v>
      </c>
      <c r="O1615" s="14" t="s">
        <v>5087</v>
      </c>
      <c r="P1615" s="14" t="s">
        <v>12071</v>
      </c>
      <c r="Q1615" s="44" t="s">
        <v>8225</v>
      </c>
      <c r="R1615" s="44" t="s">
        <v>8204</v>
      </c>
      <c r="S1615" s="14">
        <v>1000</v>
      </c>
      <c r="T1615" s="5">
        <v>120</v>
      </c>
      <c r="U1615" s="5">
        <f t="shared" si="76"/>
        <v>120000</v>
      </c>
      <c r="V1615" s="47">
        <f t="shared" si="77"/>
        <v>134400</v>
      </c>
      <c r="W1615" s="48"/>
      <c r="X1615" s="49">
        <v>2017</v>
      </c>
      <c r="Y1615" s="50" t="s">
        <v>5516</v>
      </c>
      <c r="Z1615" s="51">
        <f t="shared" si="75"/>
        <v>333.33333333333331</v>
      </c>
      <c r="AA1615" s="16">
        <f t="shared" si="75"/>
        <v>373.33333333333331</v>
      </c>
    </row>
    <row r="1616" spans="2:27" ht="20.25" x14ac:dyDescent="0.3">
      <c r="B1616" s="43" t="s">
        <v>1663</v>
      </c>
      <c r="C1616" s="14" t="s">
        <v>4521</v>
      </c>
      <c r="D1616" s="14" t="s">
        <v>5220</v>
      </c>
      <c r="E1616" s="14" t="s">
        <v>7911</v>
      </c>
      <c r="F1616" s="14" t="s">
        <v>8028</v>
      </c>
      <c r="G1616" s="14" t="s">
        <v>7108</v>
      </c>
      <c r="H1616" s="44" t="s">
        <v>3466</v>
      </c>
      <c r="I1616" s="45">
        <v>0</v>
      </c>
      <c r="J1616" s="14">
        <v>150000000</v>
      </c>
      <c r="K1616" s="14" t="s">
        <v>3458</v>
      </c>
      <c r="L1616" s="46" t="s">
        <v>5087</v>
      </c>
      <c r="M1616" s="14" t="s">
        <v>12072</v>
      </c>
      <c r="N1616" s="14" t="s">
        <v>3833</v>
      </c>
      <c r="O1616" s="14" t="s">
        <v>5087</v>
      </c>
      <c r="P1616" s="14" t="s">
        <v>12071</v>
      </c>
      <c r="Q1616" s="44" t="s">
        <v>8224</v>
      </c>
      <c r="R1616" s="44" t="s">
        <v>8203</v>
      </c>
      <c r="S1616" s="14">
        <v>9</v>
      </c>
      <c r="T1616" s="5">
        <v>26265.624999999996</v>
      </c>
      <c r="U1616" s="5">
        <f t="shared" si="76"/>
        <v>236390.62499999997</v>
      </c>
      <c r="V1616" s="47">
        <f t="shared" si="77"/>
        <v>264757.5</v>
      </c>
      <c r="W1616" s="48"/>
      <c r="X1616" s="49">
        <v>2017</v>
      </c>
      <c r="Y1616" s="50" t="s">
        <v>5516</v>
      </c>
      <c r="Z1616" s="51">
        <f t="shared" si="75"/>
        <v>656.64062499999989</v>
      </c>
      <c r="AA1616" s="16">
        <f t="shared" si="75"/>
        <v>735.4375</v>
      </c>
    </row>
    <row r="1617" spans="2:27" ht="20.25" x14ac:dyDescent="0.3">
      <c r="B1617" s="43" t="s">
        <v>1664</v>
      </c>
      <c r="C1617" s="14" t="s">
        <v>4521</v>
      </c>
      <c r="D1617" s="14" t="s">
        <v>5221</v>
      </c>
      <c r="E1617" s="14" t="s">
        <v>4431</v>
      </c>
      <c r="F1617" s="14" t="s">
        <v>8029</v>
      </c>
      <c r="G1617" s="14" t="s">
        <v>7109</v>
      </c>
      <c r="H1617" s="44" t="s">
        <v>3466</v>
      </c>
      <c r="I1617" s="45">
        <v>0</v>
      </c>
      <c r="J1617" s="14">
        <v>150000000</v>
      </c>
      <c r="K1617" s="14" t="s">
        <v>3458</v>
      </c>
      <c r="L1617" s="46" t="s">
        <v>5087</v>
      </c>
      <c r="M1617" s="14" t="s">
        <v>12072</v>
      </c>
      <c r="N1617" s="14" t="s">
        <v>3833</v>
      </c>
      <c r="O1617" s="14" t="s">
        <v>5087</v>
      </c>
      <c r="P1617" s="14" t="s">
        <v>12071</v>
      </c>
      <c r="Q1617" s="44" t="s">
        <v>8225</v>
      </c>
      <c r="R1617" s="44" t="s">
        <v>8204</v>
      </c>
      <c r="S1617" s="14">
        <v>30</v>
      </c>
      <c r="T1617" s="5">
        <v>472.78124999999994</v>
      </c>
      <c r="U1617" s="5">
        <f t="shared" si="76"/>
        <v>14183.437499999998</v>
      </c>
      <c r="V1617" s="47">
        <f t="shared" si="77"/>
        <v>15885.449999999999</v>
      </c>
      <c r="W1617" s="48"/>
      <c r="X1617" s="49">
        <v>2017</v>
      </c>
      <c r="Y1617" s="50" t="s">
        <v>5516</v>
      </c>
      <c r="Z1617" s="51">
        <f t="shared" si="75"/>
        <v>39.398437499999993</v>
      </c>
      <c r="AA1617" s="16">
        <f t="shared" si="75"/>
        <v>44.126249999999999</v>
      </c>
    </row>
    <row r="1618" spans="2:27" ht="20.25" x14ac:dyDescent="0.3">
      <c r="B1618" s="43" t="s">
        <v>1665</v>
      </c>
      <c r="C1618" s="14" t="s">
        <v>4521</v>
      </c>
      <c r="D1618" s="14" t="s">
        <v>5221</v>
      </c>
      <c r="E1618" s="14" t="s">
        <v>4431</v>
      </c>
      <c r="F1618" s="14" t="s">
        <v>8029</v>
      </c>
      <c r="G1618" s="14" t="s">
        <v>7110</v>
      </c>
      <c r="H1618" s="44" t="s">
        <v>3466</v>
      </c>
      <c r="I1618" s="45">
        <v>0</v>
      </c>
      <c r="J1618" s="14">
        <v>150000000</v>
      </c>
      <c r="K1618" s="14" t="s">
        <v>3458</v>
      </c>
      <c r="L1618" s="46" t="s">
        <v>5087</v>
      </c>
      <c r="M1618" s="14" t="s">
        <v>12072</v>
      </c>
      <c r="N1618" s="14" t="s">
        <v>3833</v>
      </c>
      <c r="O1618" s="14" t="s">
        <v>5087</v>
      </c>
      <c r="P1618" s="14" t="s">
        <v>12071</v>
      </c>
      <c r="Q1618" s="44" t="s">
        <v>8225</v>
      </c>
      <c r="R1618" s="44" t="s">
        <v>8204</v>
      </c>
      <c r="S1618" s="14">
        <v>10</v>
      </c>
      <c r="T1618" s="5">
        <v>472.78124999999994</v>
      </c>
      <c r="U1618" s="5">
        <f t="shared" si="76"/>
        <v>4727.8124999999991</v>
      </c>
      <c r="V1618" s="47">
        <f t="shared" si="77"/>
        <v>5295.15</v>
      </c>
      <c r="W1618" s="48"/>
      <c r="X1618" s="49">
        <v>2017</v>
      </c>
      <c r="Y1618" s="50" t="s">
        <v>5516</v>
      </c>
      <c r="Z1618" s="51">
        <f t="shared" si="75"/>
        <v>13.132812499999998</v>
      </c>
      <c r="AA1618" s="16">
        <f t="shared" si="75"/>
        <v>14.708749999999998</v>
      </c>
    </row>
    <row r="1619" spans="2:27" ht="20.25" x14ac:dyDescent="0.3">
      <c r="B1619" s="43" t="s">
        <v>1666</v>
      </c>
      <c r="C1619" s="14" t="s">
        <v>4521</v>
      </c>
      <c r="D1619" s="14" t="s">
        <v>5221</v>
      </c>
      <c r="E1619" s="14" t="s">
        <v>4431</v>
      </c>
      <c r="F1619" s="14" t="s">
        <v>8029</v>
      </c>
      <c r="G1619" s="14" t="s">
        <v>7111</v>
      </c>
      <c r="H1619" s="44" t="s">
        <v>3466</v>
      </c>
      <c r="I1619" s="45">
        <v>0</v>
      </c>
      <c r="J1619" s="14">
        <v>150000000</v>
      </c>
      <c r="K1619" s="14" t="s">
        <v>3458</v>
      </c>
      <c r="L1619" s="46" t="s">
        <v>5087</v>
      </c>
      <c r="M1619" s="14" t="s">
        <v>12072</v>
      </c>
      <c r="N1619" s="14" t="s">
        <v>3833</v>
      </c>
      <c r="O1619" s="14" t="s">
        <v>5087</v>
      </c>
      <c r="P1619" s="14" t="s">
        <v>12071</v>
      </c>
      <c r="Q1619" s="44" t="s">
        <v>8225</v>
      </c>
      <c r="R1619" s="44" t="s">
        <v>8204</v>
      </c>
      <c r="S1619" s="14">
        <v>10</v>
      </c>
      <c r="T1619" s="5">
        <v>472.78124999999994</v>
      </c>
      <c r="U1619" s="5">
        <f t="shared" si="76"/>
        <v>4727.8124999999991</v>
      </c>
      <c r="V1619" s="47">
        <f t="shared" si="77"/>
        <v>5295.15</v>
      </c>
      <c r="W1619" s="48"/>
      <c r="X1619" s="49">
        <v>2017</v>
      </c>
      <c r="Y1619" s="50" t="s">
        <v>5516</v>
      </c>
      <c r="Z1619" s="51">
        <f t="shared" si="75"/>
        <v>13.132812499999998</v>
      </c>
      <c r="AA1619" s="16">
        <f t="shared" si="75"/>
        <v>14.708749999999998</v>
      </c>
    </row>
    <row r="1620" spans="2:27" ht="20.25" x14ac:dyDescent="0.3">
      <c r="B1620" s="43" t="s">
        <v>1667</v>
      </c>
      <c r="C1620" s="14" t="s">
        <v>4521</v>
      </c>
      <c r="D1620" s="14" t="s">
        <v>5222</v>
      </c>
      <c r="E1620" s="14" t="s">
        <v>8030</v>
      </c>
      <c r="F1620" s="14" t="s">
        <v>5223</v>
      </c>
      <c r="G1620" s="14" t="s">
        <v>7112</v>
      </c>
      <c r="H1620" s="44" t="s">
        <v>3466</v>
      </c>
      <c r="I1620" s="45">
        <v>0</v>
      </c>
      <c r="J1620" s="14">
        <v>150000000</v>
      </c>
      <c r="K1620" s="14" t="s">
        <v>3458</v>
      </c>
      <c r="L1620" s="46" t="s">
        <v>5087</v>
      </c>
      <c r="M1620" s="14" t="s">
        <v>12072</v>
      </c>
      <c r="N1620" s="14" t="s">
        <v>3833</v>
      </c>
      <c r="O1620" s="14" t="s">
        <v>5087</v>
      </c>
      <c r="P1620" s="14" t="s">
        <v>12071</v>
      </c>
      <c r="Q1620" s="44" t="s">
        <v>8224</v>
      </c>
      <c r="R1620" s="44" t="s">
        <v>8203</v>
      </c>
      <c r="S1620" s="14">
        <v>1</v>
      </c>
      <c r="T1620" s="5">
        <v>45000</v>
      </c>
      <c r="U1620" s="5">
        <f t="shared" si="76"/>
        <v>45000</v>
      </c>
      <c r="V1620" s="47">
        <f t="shared" si="77"/>
        <v>50400.000000000007</v>
      </c>
      <c r="W1620" s="48"/>
      <c r="X1620" s="49">
        <v>2017</v>
      </c>
      <c r="Y1620" s="50" t="s">
        <v>5516</v>
      </c>
      <c r="Z1620" s="51">
        <f t="shared" si="75"/>
        <v>125</v>
      </c>
      <c r="AA1620" s="16">
        <f t="shared" si="75"/>
        <v>140.00000000000003</v>
      </c>
    </row>
    <row r="1621" spans="2:27" ht="20.25" x14ac:dyDescent="0.3">
      <c r="B1621" s="43" t="s">
        <v>1668</v>
      </c>
      <c r="C1621" s="14" t="s">
        <v>4521</v>
      </c>
      <c r="D1621" s="14" t="s">
        <v>5224</v>
      </c>
      <c r="E1621" s="14" t="s">
        <v>8031</v>
      </c>
      <c r="F1621" s="14" t="s">
        <v>8032</v>
      </c>
      <c r="G1621" s="14" t="s">
        <v>7113</v>
      </c>
      <c r="H1621" s="44" t="s">
        <v>3466</v>
      </c>
      <c r="I1621" s="45">
        <v>0</v>
      </c>
      <c r="J1621" s="14">
        <v>150000000</v>
      </c>
      <c r="K1621" s="14" t="s">
        <v>3458</v>
      </c>
      <c r="L1621" s="46" t="s">
        <v>5087</v>
      </c>
      <c r="M1621" s="14" t="s">
        <v>12072</v>
      </c>
      <c r="N1621" s="14" t="s">
        <v>3833</v>
      </c>
      <c r="O1621" s="14" t="s">
        <v>5087</v>
      </c>
      <c r="P1621" s="14" t="s">
        <v>12071</v>
      </c>
      <c r="Q1621" s="44" t="s">
        <v>8224</v>
      </c>
      <c r="R1621" s="44" t="s">
        <v>8203</v>
      </c>
      <c r="S1621" s="14">
        <v>5</v>
      </c>
      <c r="T1621" s="5">
        <v>678.7037499999999</v>
      </c>
      <c r="U1621" s="5">
        <f t="shared" si="76"/>
        <v>3393.5187499999993</v>
      </c>
      <c r="V1621" s="47">
        <f t="shared" si="77"/>
        <v>3800.7409999999995</v>
      </c>
      <c r="W1621" s="48"/>
      <c r="X1621" s="49">
        <v>2017</v>
      </c>
      <c r="Y1621" s="50" t="s">
        <v>5516</v>
      </c>
      <c r="Z1621" s="51">
        <f t="shared" si="75"/>
        <v>9.4264409722222204</v>
      </c>
      <c r="AA1621" s="16">
        <f t="shared" si="75"/>
        <v>10.557613888888888</v>
      </c>
    </row>
    <row r="1622" spans="2:27" ht="20.25" x14ac:dyDescent="0.3">
      <c r="B1622" s="43" t="s">
        <v>1669</v>
      </c>
      <c r="C1622" s="14" t="s">
        <v>4521</v>
      </c>
      <c r="D1622" s="14" t="s">
        <v>5225</v>
      </c>
      <c r="E1622" s="14" t="s">
        <v>3787</v>
      </c>
      <c r="F1622" s="14" t="s">
        <v>8033</v>
      </c>
      <c r="G1622" s="14" t="s">
        <v>7114</v>
      </c>
      <c r="H1622" s="44" t="s">
        <v>3466</v>
      </c>
      <c r="I1622" s="45">
        <v>0</v>
      </c>
      <c r="J1622" s="14">
        <v>150000000</v>
      </c>
      <c r="K1622" s="14" t="s">
        <v>3458</v>
      </c>
      <c r="L1622" s="46" t="s">
        <v>5087</v>
      </c>
      <c r="M1622" s="14" t="s">
        <v>12072</v>
      </c>
      <c r="N1622" s="14" t="s">
        <v>3833</v>
      </c>
      <c r="O1622" s="14" t="s">
        <v>5087</v>
      </c>
      <c r="P1622" s="14" t="s">
        <v>12071</v>
      </c>
      <c r="Q1622" s="44" t="s">
        <v>8224</v>
      </c>
      <c r="R1622" s="44" t="s">
        <v>8203</v>
      </c>
      <c r="S1622" s="14">
        <v>2</v>
      </c>
      <c r="T1622" s="5">
        <v>17487</v>
      </c>
      <c r="U1622" s="5">
        <f t="shared" si="76"/>
        <v>34974</v>
      </c>
      <c r="V1622" s="47">
        <f t="shared" si="77"/>
        <v>39170.880000000005</v>
      </c>
      <c r="W1622" s="48"/>
      <c r="X1622" s="49">
        <v>2017</v>
      </c>
      <c r="Y1622" s="50" t="s">
        <v>5516</v>
      </c>
      <c r="Z1622" s="51">
        <f t="shared" si="75"/>
        <v>97.15</v>
      </c>
      <c r="AA1622" s="16">
        <f t="shared" si="75"/>
        <v>108.80800000000001</v>
      </c>
    </row>
    <row r="1623" spans="2:27" ht="20.25" x14ac:dyDescent="0.3">
      <c r="B1623" s="43" t="s">
        <v>1670</v>
      </c>
      <c r="C1623" s="14" t="s">
        <v>4521</v>
      </c>
      <c r="D1623" s="14" t="s">
        <v>5226</v>
      </c>
      <c r="E1623" s="14" t="s">
        <v>3787</v>
      </c>
      <c r="F1623" s="14" t="s">
        <v>8034</v>
      </c>
      <c r="G1623" s="14" t="s">
        <v>7115</v>
      </c>
      <c r="H1623" s="44" t="s">
        <v>3466</v>
      </c>
      <c r="I1623" s="45">
        <v>0</v>
      </c>
      <c r="J1623" s="14">
        <v>150000000</v>
      </c>
      <c r="K1623" s="14" t="s">
        <v>3458</v>
      </c>
      <c r="L1623" s="46" t="s">
        <v>5087</v>
      </c>
      <c r="M1623" s="14" t="s">
        <v>12072</v>
      </c>
      <c r="N1623" s="14" t="s">
        <v>3833</v>
      </c>
      <c r="O1623" s="14" t="s">
        <v>5087</v>
      </c>
      <c r="P1623" s="14" t="s">
        <v>12071</v>
      </c>
      <c r="Q1623" s="44" t="s">
        <v>8224</v>
      </c>
      <c r="R1623" s="44" t="s">
        <v>8203</v>
      </c>
      <c r="S1623" s="14">
        <v>2</v>
      </c>
      <c r="T1623" s="5">
        <v>25983</v>
      </c>
      <c r="U1623" s="5">
        <f t="shared" si="76"/>
        <v>51966</v>
      </c>
      <c r="V1623" s="47">
        <f t="shared" si="77"/>
        <v>58201.920000000006</v>
      </c>
      <c r="W1623" s="48"/>
      <c r="X1623" s="49">
        <v>2017</v>
      </c>
      <c r="Y1623" s="50" t="s">
        <v>5516</v>
      </c>
      <c r="Z1623" s="51">
        <f t="shared" si="75"/>
        <v>144.35</v>
      </c>
      <c r="AA1623" s="16">
        <f t="shared" si="75"/>
        <v>161.67200000000003</v>
      </c>
    </row>
    <row r="1624" spans="2:27" ht="20.25" x14ac:dyDescent="0.3">
      <c r="B1624" s="43" t="s">
        <v>1671</v>
      </c>
      <c r="C1624" s="14" t="s">
        <v>4521</v>
      </c>
      <c r="D1624" s="14" t="s">
        <v>5227</v>
      </c>
      <c r="E1624" s="14" t="s">
        <v>8035</v>
      </c>
      <c r="F1624" s="14" t="s">
        <v>5228</v>
      </c>
      <c r="G1624" s="14" t="s">
        <v>7116</v>
      </c>
      <c r="H1624" s="44" t="s">
        <v>3466</v>
      </c>
      <c r="I1624" s="45">
        <v>0</v>
      </c>
      <c r="J1624" s="14">
        <v>150000000</v>
      </c>
      <c r="K1624" s="14" t="s">
        <v>3458</v>
      </c>
      <c r="L1624" s="46" t="s">
        <v>5087</v>
      </c>
      <c r="M1624" s="14" t="s">
        <v>12072</v>
      </c>
      <c r="N1624" s="14" t="s">
        <v>3833</v>
      </c>
      <c r="O1624" s="14" t="s">
        <v>5087</v>
      </c>
      <c r="P1624" s="14" t="s">
        <v>12071</v>
      </c>
      <c r="Q1624" s="44" t="s">
        <v>8224</v>
      </c>
      <c r="R1624" s="44" t="s">
        <v>8203</v>
      </c>
      <c r="S1624" s="14">
        <v>2</v>
      </c>
      <c r="T1624" s="5">
        <v>7930</v>
      </c>
      <c r="U1624" s="5">
        <f t="shared" si="76"/>
        <v>15860</v>
      </c>
      <c r="V1624" s="47">
        <f t="shared" si="77"/>
        <v>17763.2</v>
      </c>
      <c r="W1624" s="48"/>
      <c r="X1624" s="49">
        <v>2017</v>
      </c>
      <c r="Y1624" s="50" t="s">
        <v>5516</v>
      </c>
      <c r="Z1624" s="51">
        <f t="shared" si="75"/>
        <v>44.055555555555557</v>
      </c>
      <c r="AA1624" s="16">
        <f t="shared" si="75"/>
        <v>49.342222222222226</v>
      </c>
    </row>
    <row r="1625" spans="2:27" ht="20.25" x14ac:dyDescent="0.3">
      <c r="B1625" s="43" t="s">
        <v>1672</v>
      </c>
      <c r="C1625" s="14" t="s">
        <v>4521</v>
      </c>
      <c r="D1625" s="14" t="s">
        <v>5229</v>
      </c>
      <c r="E1625" s="14" t="s">
        <v>8036</v>
      </c>
      <c r="F1625" s="14" t="s">
        <v>8037</v>
      </c>
      <c r="G1625" s="14" t="s">
        <v>7117</v>
      </c>
      <c r="H1625" s="44" t="s">
        <v>3466</v>
      </c>
      <c r="I1625" s="45">
        <v>0</v>
      </c>
      <c r="J1625" s="14">
        <v>150000000</v>
      </c>
      <c r="K1625" s="14" t="s">
        <v>3458</v>
      </c>
      <c r="L1625" s="46" t="s">
        <v>5087</v>
      </c>
      <c r="M1625" s="14" t="s">
        <v>12072</v>
      </c>
      <c r="N1625" s="14" t="s">
        <v>3833</v>
      </c>
      <c r="O1625" s="14" t="s">
        <v>5087</v>
      </c>
      <c r="P1625" s="14" t="s">
        <v>12071</v>
      </c>
      <c r="Q1625" s="44" t="s">
        <v>8224</v>
      </c>
      <c r="R1625" s="44" t="s">
        <v>8203</v>
      </c>
      <c r="S1625" s="14">
        <v>1</v>
      </c>
      <c r="T1625" s="5">
        <v>70000</v>
      </c>
      <c r="U1625" s="5">
        <f t="shared" si="76"/>
        <v>70000</v>
      </c>
      <c r="V1625" s="47">
        <f t="shared" si="77"/>
        <v>78400.000000000015</v>
      </c>
      <c r="W1625" s="48"/>
      <c r="X1625" s="49">
        <v>2017</v>
      </c>
      <c r="Y1625" s="50" t="s">
        <v>5516</v>
      </c>
      <c r="Z1625" s="51">
        <f t="shared" si="75"/>
        <v>194.44444444444446</v>
      </c>
      <c r="AA1625" s="16">
        <f t="shared" si="75"/>
        <v>217.77777777777783</v>
      </c>
    </row>
    <row r="1626" spans="2:27" ht="20.25" x14ac:dyDescent="0.3">
      <c r="B1626" s="43" t="s">
        <v>1673</v>
      </c>
      <c r="C1626" s="14" t="s">
        <v>4521</v>
      </c>
      <c r="D1626" s="14" t="s">
        <v>5229</v>
      </c>
      <c r="E1626" s="14" t="s">
        <v>8036</v>
      </c>
      <c r="F1626" s="14" t="s">
        <v>8037</v>
      </c>
      <c r="G1626" s="14" t="s">
        <v>7118</v>
      </c>
      <c r="H1626" s="44" t="s">
        <v>3466</v>
      </c>
      <c r="I1626" s="45">
        <v>0</v>
      </c>
      <c r="J1626" s="14">
        <v>150000000</v>
      </c>
      <c r="K1626" s="14" t="s">
        <v>3458</v>
      </c>
      <c r="L1626" s="46" t="s">
        <v>5087</v>
      </c>
      <c r="M1626" s="14" t="s">
        <v>12072</v>
      </c>
      <c r="N1626" s="14" t="s">
        <v>3833</v>
      </c>
      <c r="O1626" s="14" t="s">
        <v>5087</v>
      </c>
      <c r="P1626" s="14" t="s">
        <v>12071</v>
      </c>
      <c r="Q1626" s="44" t="s">
        <v>8224</v>
      </c>
      <c r="R1626" s="44" t="s">
        <v>8203</v>
      </c>
      <c r="S1626" s="14">
        <v>1</v>
      </c>
      <c r="T1626" s="5">
        <v>20000</v>
      </c>
      <c r="U1626" s="5">
        <f t="shared" si="76"/>
        <v>20000</v>
      </c>
      <c r="V1626" s="47">
        <f t="shared" si="77"/>
        <v>22400.000000000004</v>
      </c>
      <c r="W1626" s="48"/>
      <c r="X1626" s="49">
        <v>2017</v>
      </c>
      <c r="Y1626" s="50" t="s">
        <v>5516</v>
      </c>
      <c r="Z1626" s="51">
        <f t="shared" si="75"/>
        <v>55.555555555555557</v>
      </c>
      <c r="AA1626" s="16">
        <f t="shared" si="75"/>
        <v>62.222222222222236</v>
      </c>
    </row>
    <row r="1627" spans="2:27" ht="20.25" x14ac:dyDescent="0.3">
      <c r="B1627" s="43" t="s">
        <v>7336</v>
      </c>
      <c r="C1627" s="14" t="s">
        <v>4521</v>
      </c>
      <c r="D1627" s="14" t="s">
        <v>5229</v>
      </c>
      <c r="E1627" s="14" t="s">
        <v>8036</v>
      </c>
      <c r="F1627" s="14" t="s">
        <v>8037</v>
      </c>
      <c r="G1627" s="14" t="s">
        <v>7119</v>
      </c>
      <c r="H1627" s="44" t="s">
        <v>3466</v>
      </c>
      <c r="I1627" s="45">
        <v>0</v>
      </c>
      <c r="J1627" s="14">
        <v>150000000</v>
      </c>
      <c r="K1627" s="14" t="s">
        <v>3458</v>
      </c>
      <c r="L1627" s="46" t="s">
        <v>5087</v>
      </c>
      <c r="M1627" s="14" t="s">
        <v>12072</v>
      </c>
      <c r="N1627" s="14" t="s">
        <v>3833</v>
      </c>
      <c r="O1627" s="14" t="s">
        <v>5087</v>
      </c>
      <c r="P1627" s="14" t="s">
        <v>12071</v>
      </c>
      <c r="Q1627" s="44" t="s">
        <v>8224</v>
      </c>
      <c r="R1627" s="44" t="s">
        <v>8203</v>
      </c>
      <c r="S1627" s="14">
        <v>1</v>
      </c>
      <c r="T1627" s="5">
        <v>40000</v>
      </c>
      <c r="U1627" s="5">
        <f t="shared" si="76"/>
        <v>40000</v>
      </c>
      <c r="V1627" s="47">
        <f t="shared" si="77"/>
        <v>44800.000000000007</v>
      </c>
      <c r="W1627" s="48"/>
      <c r="X1627" s="49">
        <v>2017</v>
      </c>
      <c r="Y1627" s="50" t="s">
        <v>5516</v>
      </c>
      <c r="Z1627" s="51">
        <f t="shared" si="75"/>
        <v>111.11111111111111</v>
      </c>
      <c r="AA1627" s="16">
        <f t="shared" si="75"/>
        <v>124.44444444444447</v>
      </c>
    </row>
    <row r="1628" spans="2:27" ht="20.25" x14ac:dyDescent="0.3">
      <c r="B1628" s="43" t="s">
        <v>1674</v>
      </c>
      <c r="C1628" s="14" t="s">
        <v>4521</v>
      </c>
      <c r="D1628" s="14" t="s">
        <v>5230</v>
      </c>
      <c r="E1628" s="14" t="s">
        <v>8038</v>
      </c>
      <c r="F1628" s="14" t="s">
        <v>5231</v>
      </c>
      <c r="G1628" s="14" t="s">
        <v>7120</v>
      </c>
      <c r="H1628" s="44" t="s">
        <v>3466</v>
      </c>
      <c r="I1628" s="45">
        <v>0</v>
      </c>
      <c r="J1628" s="14">
        <v>150000000</v>
      </c>
      <c r="K1628" s="14" t="s">
        <v>3458</v>
      </c>
      <c r="L1628" s="46" t="s">
        <v>5087</v>
      </c>
      <c r="M1628" s="14" t="s">
        <v>12072</v>
      </c>
      <c r="N1628" s="14" t="s">
        <v>3833</v>
      </c>
      <c r="O1628" s="14" t="s">
        <v>5087</v>
      </c>
      <c r="P1628" s="14" t="s">
        <v>12071</v>
      </c>
      <c r="Q1628" s="44" t="s">
        <v>8226</v>
      </c>
      <c r="R1628" s="44" t="s">
        <v>8205</v>
      </c>
      <c r="S1628" s="14">
        <v>0.8</v>
      </c>
      <c r="T1628" s="5">
        <v>54000</v>
      </c>
      <c r="U1628" s="5">
        <f t="shared" si="76"/>
        <v>43200</v>
      </c>
      <c r="V1628" s="47">
        <f t="shared" si="77"/>
        <v>48384.000000000007</v>
      </c>
      <c r="W1628" s="48"/>
      <c r="X1628" s="49">
        <v>2017</v>
      </c>
      <c r="Y1628" s="50" t="s">
        <v>5516</v>
      </c>
      <c r="Z1628" s="51">
        <f t="shared" si="75"/>
        <v>120</v>
      </c>
      <c r="AA1628" s="16">
        <f t="shared" si="75"/>
        <v>134.40000000000003</v>
      </c>
    </row>
    <row r="1629" spans="2:27" ht="20.25" x14ac:dyDescent="0.3">
      <c r="B1629" s="43" t="s">
        <v>1675</v>
      </c>
      <c r="C1629" s="14" t="s">
        <v>4521</v>
      </c>
      <c r="D1629" s="14" t="s">
        <v>5232</v>
      </c>
      <c r="E1629" s="14" t="s">
        <v>8039</v>
      </c>
      <c r="F1629" s="14" t="s">
        <v>8040</v>
      </c>
      <c r="G1629" s="14" t="s">
        <v>7121</v>
      </c>
      <c r="H1629" s="44" t="s">
        <v>3466</v>
      </c>
      <c r="I1629" s="45">
        <v>0</v>
      </c>
      <c r="J1629" s="14">
        <v>150000000</v>
      </c>
      <c r="K1629" s="14" t="s">
        <v>3458</v>
      </c>
      <c r="L1629" s="46" t="s">
        <v>5087</v>
      </c>
      <c r="M1629" s="14" t="s">
        <v>12072</v>
      </c>
      <c r="N1629" s="14" t="s">
        <v>3833</v>
      </c>
      <c r="O1629" s="14" t="s">
        <v>5087</v>
      </c>
      <c r="P1629" s="14" t="s">
        <v>12071</v>
      </c>
      <c r="Q1629" s="44" t="s">
        <v>8226</v>
      </c>
      <c r="R1629" s="44" t="s">
        <v>8205</v>
      </c>
      <c r="S1629" s="14">
        <v>0.6</v>
      </c>
      <c r="T1629" s="5">
        <v>348000</v>
      </c>
      <c r="U1629" s="5">
        <f t="shared" si="76"/>
        <v>208800</v>
      </c>
      <c r="V1629" s="47">
        <f t="shared" si="77"/>
        <v>233856.00000000003</v>
      </c>
      <c r="W1629" s="48"/>
      <c r="X1629" s="49">
        <v>2017</v>
      </c>
      <c r="Y1629" s="50" t="s">
        <v>5516</v>
      </c>
      <c r="Z1629" s="51">
        <f t="shared" si="75"/>
        <v>580</v>
      </c>
      <c r="AA1629" s="16">
        <f t="shared" si="75"/>
        <v>649.60000000000014</v>
      </c>
    </row>
    <row r="1630" spans="2:27" ht="20.25" x14ac:dyDescent="0.3">
      <c r="B1630" s="43" t="s">
        <v>1676</v>
      </c>
      <c r="C1630" s="14" t="s">
        <v>4521</v>
      </c>
      <c r="D1630" s="14" t="s">
        <v>5233</v>
      </c>
      <c r="E1630" s="14" t="s">
        <v>8041</v>
      </c>
      <c r="F1630" s="14" t="s">
        <v>8042</v>
      </c>
      <c r="G1630" s="14" t="s">
        <v>7122</v>
      </c>
      <c r="H1630" s="44" t="s">
        <v>3466</v>
      </c>
      <c r="I1630" s="45">
        <v>0</v>
      </c>
      <c r="J1630" s="14">
        <v>150000000</v>
      </c>
      <c r="K1630" s="14" t="s">
        <v>3458</v>
      </c>
      <c r="L1630" s="46" t="s">
        <v>5087</v>
      </c>
      <c r="M1630" s="14" t="s">
        <v>12072</v>
      </c>
      <c r="N1630" s="14" t="s">
        <v>3833</v>
      </c>
      <c r="O1630" s="14" t="s">
        <v>5087</v>
      </c>
      <c r="P1630" s="14" t="s">
        <v>12071</v>
      </c>
      <c r="Q1630" s="44" t="s">
        <v>8226</v>
      </c>
      <c r="R1630" s="44" t="s">
        <v>8205</v>
      </c>
      <c r="S1630" s="14">
        <v>3</v>
      </c>
      <c r="T1630" s="5">
        <v>1056</v>
      </c>
      <c r="U1630" s="5">
        <f t="shared" si="76"/>
        <v>3168</v>
      </c>
      <c r="V1630" s="47">
        <f t="shared" si="77"/>
        <v>3548.1600000000003</v>
      </c>
      <c r="W1630" s="48"/>
      <c r="X1630" s="49">
        <v>2017</v>
      </c>
      <c r="Y1630" s="50" t="s">
        <v>5516</v>
      </c>
      <c r="Z1630" s="51">
        <f t="shared" si="75"/>
        <v>8.8000000000000007</v>
      </c>
      <c r="AA1630" s="16">
        <f t="shared" si="75"/>
        <v>9.8560000000000016</v>
      </c>
    </row>
    <row r="1631" spans="2:27" ht="20.25" x14ac:dyDescent="0.3">
      <c r="B1631" s="43" t="s">
        <v>1677</v>
      </c>
      <c r="C1631" s="14" t="s">
        <v>4521</v>
      </c>
      <c r="D1631" s="14" t="s">
        <v>5234</v>
      </c>
      <c r="E1631" s="14" t="s">
        <v>8043</v>
      </c>
      <c r="F1631" s="14" t="s">
        <v>5235</v>
      </c>
      <c r="G1631" s="14" t="s">
        <v>7123</v>
      </c>
      <c r="H1631" s="44" t="s">
        <v>3466</v>
      </c>
      <c r="I1631" s="45">
        <v>0</v>
      </c>
      <c r="J1631" s="14">
        <v>150000000</v>
      </c>
      <c r="K1631" s="14" t="s">
        <v>3458</v>
      </c>
      <c r="L1631" s="46" t="s">
        <v>5087</v>
      </c>
      <c r="M1631" s="14" t="s">
        <v>12072</v>
      </c>
      <c r="N1631" s="14" t="s">
        <v>3833</v>
      </c>
      <c r="O1631" s="14" t="s">
        <v>5087</v>
      </c>
      <c r="P1631" s="14" t="s">
        <v>12071</v>
      </c>
      <c r="Q1631" s="44" t="s">
        <v>8226</v>
      </c>
      <c r="R1631" s="44" t="s">
        <v>8205</v>
      </c>
      <c r="S1631" s="14">
        <v>3</v>
      </c>
      <c r="T1631" s="5">
        <v>720</v>
      </c>
      <c r="U1631" s="5">
        <f t="shared" si="76"/>
        <v>2160</v>
      </c>
      <c r="V1631" s="47">
        <f t="shared" si="77"/>
        <v>2419.2000000000003</v>
      </c>
      <c r="W1631" s="48"/>
      <c r="X1631" s="49">
        <v>2017</v>
      </c>
      <c r="Y1631" s="50" t="s">
        <v>5516</v>
      </c>
      <c r="Z1631" s="51">
        <f t="shared" si="75"/>
        <v>6</v>
      </c>
      <c r="AA1631" s="16">
        <f t="shared" si="75"/>
        <v>6.7200000000000006</v>
      </c>
    </row>
    <row r="1632" spans="2:27" ht="20.25" x14ac:dyDescent="0.3">
      <c r="B1632" s="43" t="s">
        <v>1678</v>
      </c>
      <c r="C1632" s="14" t="s">
        <v>4521</v>
      </c>
      <c r="D1632" s="14" t="s">
        <v>5236</v>
      </c>
      <c r="E1632" s="14" t="s">
        <v>5237</v>
      </c>
      <c r="F1632" s="14" t="s">
        <v>5238</v>
      </c>
      <c r="G1632" s="14" t="s">
        <v>7124</v>
      </c>
      <c r="H1632" s="44" t="s">
        <v>3466</v>
      </c>
      <c r="I1632" s="45">
        <v>0</v>
      </c>
      <c r="J1632" s="14">
        <v>150000000</v>
      </c>
      <c r="K1632" s="14" t="s">
        <v>3458</v>
      </c>
      <c r="L1632" s="46" t="s">
        <v>5087</v>
      </c>
      <c r="M1632" s="14" t="s">
        <v>12072</v>
      </c>
      <c r="N1632" s="14" t="s">
        <v>3833</v>
      </c>
      <c r="O1632" s="14" t="s">
        <v>5087</v>
      </c>
      <c r="P1632" s="14" t="s">
        <v>12071</v>
      </c>
      <c r="Q1632" s="44" t="s">
        <v>8226</v>
      </c>
      <c r="R1632" s="44" t="s">
        <v>8205</v>
      </c>
      <c r="S1632" s="14">
        <v>80</v>
      </c>
      <c r="T1632" s="5">
        <v>7860</v>
      </c>
      <c r="U1632" s="5">
        <f t="shared" si="76"/>
        <v>628800</v>
      </c>
      <c r="V1632" s="47">
        <f t="shared" si="77"/>
        <v>704256.00000000012</v>
      </c>
      <c r="W1632" s="48"/>
      <c r="X1632" s="49">
        <v>2017</v>
      </c>
      <c r="Y1632" s="50" t="s">
        <v>5516</v>
      </c>
      <c r="Z1632" s="51">
        <f t="shared" si="75"/>
        <v>1746.6666666666667</v>
      </c>
      <c r="AA1632" s="16">
        <f t="shared" si="75"/>
        <v>1956.2666666666669</v>
      </c>
    </row>
    <row r="1633" spans="2:27" ht="20.25" x14ac:dyDescent="0.3">
      <c r="B1633" s="43" t="s">
        <v>1679</v>
      </c>
      <c r="C1633" s="14" t="s">
        <v>4521</v>
      </c>
      <c r="D1633" s="14" t="s">
        <v>5239</v>
      </c>
      <c r="E1633" s="14" t="s">
        <v>8044</v>
      </c>
      <c r="F1633" s="14" t="s">
        <v>8045</v>
      </c>
      <c r="G1633" s="14" t="s">
        <v>7125</v>
      </c>
      <c r="H1633" s="44" t="s">
        <v>3466</v>
      </c>
      <c r="I1633" s="45">
        <v>0</v>
      </c>
      <c r="J1633" s="14">
        <v>150000000</v>
      </c>
      <c r="K1633" s="14" t="s">
        <v>3458</v>
      </c>
      <c r="L1633" s="46" t="s">
        <v>5087</v>
      </c>
      <c r="M1633" s="14" t="s">
        <v>12072</v>
      </c>
      <c r="N1633" s="14" t="s">
        <v>3833</v>
      </c>
      <c r="O1633" s="14" t="s">
        <v>5087</v>
      </c>
      <c r="P1633" s="14" t="s">
        <v>12071</v>
      </c>
      <c r="Q1633" s="44" t="s">
        <v>8226</v>
      </c>
      <c r="R1633" s="44" t="s">
        <v>8205</v>
      </c>
      <c r="S1633" s="14">
        <v>50</v>
      </c>
      <c r="T1633" s="5">
        <v>1800</v>
      </c>
      <c r="U1633" s="5">
        <f t="shared" si="76"/>
        <v>90000</v>
      </c>
      <c r="V1633" s="47">
        <f t="shared" si="77"/>
        <v>100800.00000000001</v>
      </c>
      <c r="W1633" s="48"/>
      <c r="X1633" s="49">
        <v>2017</v>
      </c>
      <c r="Y1633" s="50" t="s">
        <v>5516</v>
      </c>
      <c r="Z1633" s="51">
        <f t="shared" ref="Z1633:AA1696" si="78">U1633/360</f>
        <v>250</v>
      </c>
      <c r="AA1633" s="16">
        <f t="shared" si="78"/>
        <v>280.00000000000006</v>
      </c>
    </row>
    <row r="1634" spans="2:27" ht="20.25" x14ac:dyDescent="0.3">
      <c r="B1634" s="43" t="s">
        <v>1680</v>
      </c>
      <c r="C1634" s="14" t="s">
        <v>4521</v>
      </c>
      <c r="D1634" s="14" t="s">
        <v>5240</v>
      </c>
      <c r="E1634" s="14" t="s">
        <v>5151</v>
      </c>
      <c r="F1634" s="14" t="s">
        <v>5241</v>
      </c>
      <c r="G1634" s="14" t="s">
        <v>7126</v>
      </c>
      <c r="H1634" s="44" t="s">
        <v>3466</v>
      </c>
      <c r="I1634" s="45">
        <v>0</v>
      </c>
      <c r="J1634" s="14">
        <v>150000000</v>
      </c>
      <c r="K1634" s="14" t="s">
        <v>3458</v>
      </c>
      <c r="L1634" s="46" t="s">
        <v>5087</v>
      </c>
      <c r="M1634" s="14" t="s">
        <v>12072</v>
      </c>
      <c r="N1634" s="14" t="s">
        <v>3833</v>
      </c>
      <c r="O1634" s="14" t="s">
        <v>5087</v>
      </c>
      <c r="P1634" s="14" t="s">
        <v>12071</v>
      </c>
      <c r="Q1634" s="44" t="s">
        <v>8226</v>
      </c>
      <c r="R1634" s="44" t="s">
        <v>8205</v>
      </c>
      <c r="S1634" s="14">
        <v>70</v>
      </c>
      <c r="T1634" s="5">
        <v>1560</v>
      </c>
      <c r="U1634" s="5">
        <f t="shared" ref="U1634:U1697" si="79">S1634*T1634</f>
        <v>109200</v>
      </c>
      <c r="V1634" s="47">
        <f t="shared" ref="V1634:V1697" si="80">U1634*1.12</f>
        <v>122304.00000000001</v>
      </c>
      <c r="W1634" s="48"/>
      <c r="X1634" s="49">
        <v>2017</v>
      </c>
      <c r="Y1634" s="50" t="s">
        <v>5516</v>
      </c>
      <c r="Z1634" s="51">
        <f t="shared" si="78"/>
        <v>303.33333333333331</v>
      </c>
      <c r="AA1634" s="16">
        <f t="shared" si="78"/>
        <v>339.73333333333335</v>
      </c>
    </row>
    <row r="1635" spans="2:27" ht="20.25" x14ac:dyDescent="0.3">
      <c r="B1635" s="43" t="s">
        <v>1681</v>
      </c>
      <c r="C1635" s="14" t="s">
        <v>4521</v>
      </c>
      <c r="D1635" s="14" t="s">
        <v>5240</v>
      </c>
      <c r="E1635" s="14" t="s">
        <v>5151</v>
      </c>
      <c r="F1635" s="14" t="s">
        <v>5241</v>
      </c>
      <c r="G1635" s="14" t="s">
        <v>7127</v>
      </c>
      <c r="H1635" s="44" t="s">
        <v>3466</v>
      </c>
      <c r="I1635" s="45">
        <v>0</v>
      </c>
      <c r="J1635" s="14">
        <v>150000000</v>
      </c>
      <c r="K1635" s="14" t="s">
        <v>3458</v>
      </c>
      <c r="L1635" s="46" t="s">
        <v>5087</v>
      </c>
      <c r="M1635" s="14" t="s">
        <v>12072</v>
      </c>
      <c r="N1635" s="14" t="s">
        <v>3833</v>
      </c>
      <c r="O1635" s="14" t="s">
        <v>5087</v>
      </c>
      <c r="P1635" s="14" t="s">
        <v>12071</v>
      </c>
      <c r="Q1635" s="44" t="s">
        <v>8226</v>
      </c>
      <c r="R1635" s="44" t="s">
        <v>8205</v>
      </c>
      <c r="S1635" s="14">
        <v>70</v>
      </c>
      <c r="T1635" s="5">
        <v>1140</v>
      </c>
      <c r="U1635" s="5">
        <f t="shared" si="79"/>
        <v>79800</v>
      </c>
      <c r="V1635" s="47">
        <f t="shared" si="80"/>
        <v>89376.000000000015</v>
      </c>
      <c r="W1635" s="48"/>
      <c r="X1635" s="49">
        <v>2017</v>
      </c>
      <c r="Y1635" s="50" t="s">
        <v>5516</v>
      </c>
      <c r="Z1635" s="51">
        <f t="shared" si="78"/>
        <v>221.66666666666666</v>
      </c>
      <c r="AA1635" s="16">
        <f t="shared" si="78"/>
        <v>248.26666666666671</v>
      </c>
    </row>
    <row r="1636" spans="2:27" ht="20.25" x14ac:dyDescent="0.3">
      <c r="B1636" s="43" t="s">
        <v>1682</v>
      </c>
      <c r="C1636" s="14" t="s">
        <v>4521</v>
      </c>
      <c r="D1636" s="14" t="s">
        <v>5242</v>
      </c>
      <c r="E1636" s="14" t="s">
        <v>8046</v>
      </c>
      <c r="F1636" s="14" t="s">
        <v>5243</v>
      </c>
      <c r="G1636" s="14" t="s">
        <v>7128</v>
      </c>
      <c r="H1636" s="44" t="s">
        <v>3466</v>
      </c>
      <c r="I1636" s="45">
        <v>0</v>
      </c>
      <c r="J1636" s="14">
        <v>150000000</v>
      </c>
      <c r="K1636" s="14" t="s">
        <v>3458</v>
      </c>
      <c r="L1636" s="46" t="s">
        <v>5087</v>
      </c>
      <c r="M1636" s="14" t="s">
        <v>12072</v>
      </c>
      <c r="N1636" s="14" t="s">
        <v>3833</v>
      </c>
      <c r="O1636" s="14" t="s">
        <v>5087</v>
      </c>
      <c r="P1636" s="14" t="s">
        <v>12071</v>
      </c>
      <c r="Q1636" s="44" t="s">
        <v>8229</v>
      </c>
      <c r="R1636" s="44" t="s">
        <v>3676</v>
      </c>
      <c r="S1636" s="14">
        <v>80</v>
      </c>
      <c r="T1636" s="5">
        <v>1200</v>
      </c>
      <c r="U1636" s="5">
        <f t="shared" si="79"/>
        <v>96000</v>
      </c>
      <c r="V1636" s="47">
        <f t="shared" si="80"/>
        <v>107520.00000000001</v>
      </c>
      <c r="W1636" s="48"/>
      <c r="X1636" s="49">
        <v>2017</v>
      </c>
      <c r="Y1636" s="50" t="s">
        <v>5516</v>
      </c>
      <c r="Z1636" s="51">
        <f t="shared" si="78"/>
        <v>266.66666666666669</v>
      </c>
      <c r="AA1636" s="16">
        <f t="shared" si="78"/>
        <v>298.66666666666669</v>
      </c>
    </row>
    <row r="1637" spans="2:27" ht="20.25" x14ac:dyDescent="0.3">
      <c r="B1637" s="43" t="s">
        <v>1683</v>
      </c>
      <c r="C1637" s="14" t="s">
        <v>4521</v>
      </c>
      <c r="D1637" s="14" t="s">
        <v>5244</v>
      </c>
      <c r="E1637" s="14" t="s">
        <v>8047</v>
      </c>
      <c r="F1637" s="14" t="s">
        <v>8048</v>
      </c>
      <c r="G1637" s="14" t="s">
        <v>7129</v>
      </c>
      <c r="H1637" s="44" t="s">
        <v>3466</v>
      </c>
      <c r="I1637" s="45">
        <v>0</v>
      </c>
      <c r="J1637" s="14">
        <v>150000000</v>
      </c>
      <c r="K1637" s="14" t="s">
        <v>3458</v>
      </c>
      <c r="L1637" s="46" t="s">
        <v>5087</v>
      </c>
      <c r="M1637" s="14" t="s">
        <v>12072</v>
      </c>
      <c r="N1637" s="14" t="s">
        <v>3833</v>
      </c>
      <c r="O1637" s="14" t="s">
        <v>5087</v>
      </c>
      <c r="P1637" s="14" t="s">
        <v>12071</v>
      </c>
      <c r="Q1637" s="44" t="s">
        <v>8242</v>
      </c>
      <c r="R1637" s="44" t="s">
        <v>8220</v>
      </c>
      <c r="S1637" s="14">
        <v>80</v>
      </c>
      <c r="T1637" s="5">
        <v>978</v>
      </c>
      <c r="U1637" s="5">
        <f t="shared" si="79"/>
        <v>78240</v>
      </c>
      <c r="V1637" s="47">
        <f t="shared" si="80"/>
        <v>87628.800000000003</v>
      </c>
      <c r="W1637" s="48"/>
      <c r="X1637" s="49">
        <v>2017</v>
      </c>
      <c r="Y1637" s="50" t="s">
        <v>5516</v>
      </c>
      <c r="Z1637" s="51">
        <f t="shared" si="78"/>
        <v>217.33333333333334</v>
      </c>
      <c r="AA1637" s="16">
        <f t="shared" si="78"/>
        <v>243.41333333333336</v>
      </c>
    </row>
    <row r="1638" spans="2:27" ht="20.25" x14ac:dyDescent="0.3">
      <c r="B1638" s="43" t="s">
        <v>1684</v>
      </c>
      <c r="C1638" s="14" t="s">
        <v>4521</v>
      </c>
      <c r="D1638" s="14" t="s">
        <v>5245</v>
      </c>
      <c r="E1638" s="14" t="s">
        <v>5246</v>
      </c>
      <c r="F1638" s="14" t="s">
        <v>8049</v>
      </c>
      <c r="G1638" s="14" t="s">
        <v>7130</v>
      </c>
      <c r="H1638" s="44" t="s">
        <v>3466</v>
      </c>
      <c r="I1638" s="45">
        <v>0</v>
      </c>
      <c r="J1638" s="14">
        <v>150000000</v>
      </c>
      <c r="K1638" s="14" t="s">
        <v>3458</v>
      </c>
      <c r="L1638" s="46" t="s">
        <v>5087</v>
      </c>
      <c r="M1638" s="14" t="s">
        <v>12072</v>
      </c>
      <c r="N1638" s="14" t="s">
        <v>3833</v>
      </c>
      <c r="O1638" s="14" t="s">
        <v>5087</v>
      </c>
      <c r="P1638" s="14" t="s">
        <v>12071</v>
      </c>
      <c r="Q1638" s="44" t="s">
        <v>8242</v>
      </c>
      <c r="R1638" s="44" t="s">
        <v>8220</v>
      </c>
      <c r="S1638" s="14">
        <v>500</v>
      </c>
      <c r="T1638" s="5">
        <v>96</v>
      </c>
      <c r="U1638" s="5">
        <f t="shared" si="79"/>
        <v>48000</v>
      </c>
      <c r="V1638" s="47">
        <f t="shared" si="80"/>
        <v>53760.000000000007</v>
      </c>
      <c r="W1638" s="48"/>
      <c r="X1638" s="49">
        <v>2017</v>
      </c>
      <c r="Y1638" s="50" t="s">
        <v>5516</v>
      </c>
      <c r="Z1638" s="51">
        <f t="shared" si="78"/>
        <v>133.33333333333334</v>
      </c>
      <c r="AA1638" s="16">
        <f t="shared" si="78"/>
        <v>149.33333333333334</v>
      </c>
    </row>
    <row r="1639" spans="2:27" ht="20.25" x14ac:dyDescent="0.3">
      <c r="B1639" s="43" t="s">
        <v>1685</v>
      </c>
      <c r="C1639" s="14" t="s">
        <v>4521</v>
      </c>
      <c r="D1639" s="14" t="s">
        <v>5247</v>
      </c>
      <c r="E1639" s="14" t="s">
        <v>8050</v>
      </c>
      <c r="F1639" s="14" t="s">
        <v>5248</v>
      </c>
      <c r="G1639" s="14" t="s">
        <v>7131</v>
      </c>
      <c r="H1639" s="44" t="s">
        <v>3466</v>
      </c>
      <c r="I1639" s="45">
        <v>0</v>
      </c>
      <c r="J1639" s="14">
        <v>150000000</v>
      </c>
      <c r="K1639" s="14" t="s">
        <v>3458</v>
      </c>
      <c r="L1639" s="46" t="s">
        <v>5087</v>
      </c>
      <c r="M1639" s="14" t="s">
        <v>12072</v>
      </c>
      <c r="N1639" s="14" t="s">
        <v>3833</v>
      </c>
      <c r="O1639" s="14" t="s">
        <v>5087</v>
      </c>
      <c r="P1639" s="14" t="s">
        <v>12071</v>
      </c>
      <c r="Q1639" s="44" t="s">
        <v>8226</v>
      </c>
      <c r="R1639" s="44" t="s">
        <v>8205</v>
      </c>
      <c r="S1639" s="14">
        <v>0.5</v>
      </c>
      <c r="T1639" s="5">
        <v>1920</v>
      </c>
      <c r="U1639" s="5">
        <f t="shared" si="79"/>
        <v>960</v>
      </c>
      <c r="V1639" s="47">
        <f t="shared" si="80"/>
        <v>1075.2</v>
      </c>
      <c r="W1639" s="48"/>
      <c r="X1639" s="49">
        <v>2017</v>
      </c>
      <c r="Y1639" s="50" t="s">
        <v>5516</v>
      </c>
      <c r="Z1639" s="51">
        <f t="shared" si="78"/>
        <v>2.6666666666666665</v>
      </c>
      <c r="AA1639" s="16">
        <f t="shared" si="78"/>
        <v>2.9866666666666668</v>
      </c>
    </row>
    <row r="1640" spans="2:27" ht="20.25" x14ac:dyDescent="0.3">
      <c r="B1640" s="43" t="s">
        <v>1686</v>
      </c>
      <c r="C1640" s="14" t="s">
        <v>4521</v>
      </c>
      <c r="D1640" s="14" t="s">
        <v>5249</v>
      </c>
      <c r="E1640" s="14" t="s">
        <v>8051</v>
      </c>
      <c r="F1640" s="14" t="s">
        <v>8052</v>
      </c>
      <c r="G1640" s="14" t="s">
        <v>7132</v>
      </c>
      <c r="H1640" s="44" t="s">
        <v>3466</v>
      </c>
      <c r="I1640" s="45">
        <v>0</v>
      </c>
      <c r="J1640" s="14">
        <v>150000000</v>
      </c>
      <c r="K1640" s="14" t="s">
        <v>3458</v>
      </c>
      <c r="L1640" s="46" t="s">
        <v>5087</v>
      </c>
      <c r="M1640" s="14" t="s">
        <v>12072</v>
      </c>
      <c r="N1640" s="14" t="s">
        <v>3833</v>
      </c>
      <c r="O1640" s="14" t="s">
        <v>5087</v>
      </c>
      <c r="P1640" s="14" t="s">
        <v>12071</v>
      </c>
      <c r="Q1640" s="44" t="s">
        <v>8226</v>
      </c>
      <c r="R1640" s="44" t="s">
        <v>8205</v>
      </c>
      <c r="S1640" s="14">
        <v>0.8</v>
      </c>
      <c r="T1640" s="5">
        <v>4320</v>
      </c>
      <c r="U1640" s="5">
        <f t="shared" si="79"/>
        <v>3456</v>
      </c>
      <c r="V1640" s="47">
        <f t="shared" si="80"/>
        <v>3870.7200000000003</v>
      </c>
      <c r="W1640" s="48"/>
      <c r="X1640" s="49">
        <v>2017</v>
      </c>
      <c r="Y1640" s="50" t="s">
        <v>5516</v>
      </c>
      <c r="Z1640" s="51">
        <f t="shared" si="78"/>
        <v>9.6</v>
      </c>
      <c r="AA1640" s="16">
        <f t="shared" si="78"/>
        <v>10.752000000000001</v>
      </c>
    </row>
    <row r="1641" spans="2:27" ht="20.25" x14ac:dyDescent="0.3">
      <c r="B1641" s="43" t="s">
        <v>1687</v>
      </c>
      <c r="C1641" s="14" t="s">
        <v>4521</v>
      </c>
      <c r="D1641" s="14" t="s">
        <v>5250</v>
      </c>
      <c r="E1641" s="14" t="s">
        <v>8053</v>
      </c>
      <c r="F1641" s="14" t="s">
        <v>8054</v>
      </c>
      <c r="G1641" s="14" t="s">
        <v>7133</v>
      </c>
      <c r="H1641" s="44" t="s">
        <v>3466</v>
      </c>
      <c r="I1641" s="45">
        <v>0</v>
      </c>
      <c r="J1641" s="14">
        <v>150000000</v>
      </c>
      <c r="K1641" s="14" t="s">
        <v>3458</v>
      </c>
      <c r="L1641" s="46" t="s">
        <v>5087</v>
      </c>
      <c r="M1641" s="14" t="s">
        <v>12072</v>
      </c>
      <c r="N1641" s="14" t="s">
        <v>3833</v>
      </c>
      <c r="O1641" s="14" t="s">
        <v>5087</v>
      </c>
      <c r="P1641" s="14" t="s">
        <v>12071</v>
      </c>
      <c r="Q1641" s="44" t="s">
        <v>8226</v>
      </c>
      <c r="R1641" s="44" t="s">
        <v>8205</v>
      </c>
      <c r="S1641" s="14">
        <v>0.4</v>
      </c>
      <c r="T1641" s="5">
        <v>4440</v>
      </c>
      <c r="U1641" s="5">
        <f t="shared" si="79"/>
        <v>1776</v>
      </c>
      <c r="V1641" s="47">
        <f t="shared" si="80"/>
        <v>1989.1200000000001</v>
      </c>
      <c r="W1641" s="48"/>
      <c r="X1641" s="49">
        <v>2017</v>
      </c>
      <c r="Y1641" s="50" t="s">
        <v>5516</v>
      </c>
      <c r="Z1641" s="51">
        <f t="shared" si="78"/>
        <v>4.9333333333333336</v>
      </c>
      <c r="AA1641" s="16">
        <f t="shared" si="78"/>
        <v>5.5253333333333341</v>
      </c>
    </row>
    <row r="1642" spans="2:27" ht="20.25" x14ac:dyDescent="0.3">
      <c r="B1642" s="43" t="s">
        <v>1688</v>
      </c>
      <c r="C1642" s="14" t="s">
        <v>4521</v>
      </c>
      <c r="D1642" s="14" t="s">
        <v>5251</v>
      </c>
      <c r="E1642" s="14" t="s">
        <v>8055</v>
      </c>
      <c r="F1642" s="14" t="s">
        <v>8056</v>
      </c>
      <c r="G1642" s="14" t="s">
        <v>7134</v>
      </c>
      <c r="H1642" s="44" t="s">
        <v>3466</v>
      </c>
      <c r="I1642" s="45">
        <v>0</v>
      </c>
      <c r="J1642" s="14">
        <v>150000000</v>
      </c>
      <c r="K1642" s="14" t="s">
        <v>3458</v>
      </c>
      <c r="L1642" s="46" t="s">
        <v>5087</v>
      </c>
      <c r="M1642" s="14" t="s">
        <v>12072</v>
      </c>
      <c r="N1642" s="14" t="s">
        <v>3833</v>
      </c>
      <c r="O1642" s="14" t="s">
        <v>5087</v>
      </c>
      <c r="P1642" s="14" t="s">
        <v>12071</v>
      </c>
      <c r="Q1642" s="44" t="s">
        <v>8227</v>
      </c>
      <c r="R1642" s="44" t="s">
        <v>8206</v>
      </c>
      <c r="S1642" s="14">
        <v>1</v>
      </c>
      <c r="T1642" s="5">
        <v>960</v>
      </c>
      <c r="U1642" s="5">
        <f t="shared" si="79"/>
        <v>960</v>
      </c>
      <c r="V1642" s="47">
        <f t="shared" si="80"/>
        <v>1075.2</v>
      </c>
      <c r="W1642" s="48"/>
      <c r="X1642" s="49">
        <v>2017</v>
      </c>
      <c r="Y1642" s="50" t="s">
        <v>5516</v>
      </c>
      <c r="Z1642" s="51">
        <f t="shared" si="78"/>
        <v>2.6666666666666665</v>
      </c>
      <c r="AA1642" s="16">
        <f t="shared" si="78"/>
        <v>2.9866666666666668</v>
      </c>
    </row>
    <row r="1643" spans="2:27" ht="20.25" x14ac:dyDescent="0.3">
      <c r="B1643" s="43" t="s">
        <v>1689</v>
      </c>
      <c r="C1643" s="14" t="s">
        <v>4521</v>
      </c>
      <c r="D1643" s="14" t="s">
        <v>5252</v>
      </c>
      <c r="E1643" s="14" t="s">
        <v>8057</v>
      </c>
      <c r="F1643" s="14" t="s">
        <v>8058</v>
      </c>
      <c r="G1643" s="14" t="s">
        <v>7135</v>
      </c>
      <c r="H1643" s="44" t="s">
        <v>3466</v>
      </c>
      <c r="I1643" s="45">
        <v>0</v>
      </c>
      <c r="J1643" s="14">
        <v>150000000</v>
      </c>
      <c r="K1643" s="14" t="s">
        <v>3458</v>
      </c>
      <c r="L1643" s="46" t="s">
        <v>5087</v>
      </c>
      <c r="M1643" s="14" t="s">
        <v>12072</v>
      </c>
      <c r="N1643" s="14" t="s">
        <v>3833</v>
      </c>
      <c r="O1643" s="14" t="s">
        <v>5087</v>
      </c>
      <c r="P1643" s="14" t="s">
        <v>12071</v>
      </c>
      <c r="Q1643" s="44" t="s">
        <v>8226</v>
      </c>
      <c r="R1643" s="44" t="s">
        <v>8205</v>
      </c>
      <c r="S1643" s="14">
        <v>0.5</v>
      </c>
      <c r="T1643" s="5">
        <v>960</v>
      </c>
      <c r="U1643" s="5">
        <f t="shared" si="79"/>
        <v>480</v>
      </c>
      <c r="V1643" s="47">
        <f t="shared" si="80"/>
        <v>537.6</v>
      </c>
      <c r="W1643" s="48"/>
      <c r="X1643" s="49">
        <v>2017</v>
      </c>
      <c r="Y1643" s="50" t="s">
        <v>5516</v>
      </c>
      <c r="Z1643" s="51">
        <f t="shared" si="78"/>
        <v>1.3333333333333333</v>
      </c>
      <c r="AA1643" s="16">
        <f t="shared" si="78"/>
        <v>1.4933333333333334</v>
      </c>
    </row>
    <row r="1644" spans="2:27" ht="20.25" x14ac:dyDescent="0.3">
      <c r="B1644" s="43" t="s">
        <v>1690</v>
      </c>
      <c r="C1644" s="14" t="s">
        <v>4521</v>
      </c>
      <c r="D1644" s="14" t="s">
        <v>5253</v>
      </c>
      <c r="E1644" s="14" t="s">
        <v>8059</v>
      </c>
      <c r="F1644" s="14" t="s">
        <v>8060</v>
      </c>
      <c r="G1644" s="14" t="s">
        <v>7136</v>
      </c>
      <c r="H1644" s="44" t="s">
        <v>3466</v>
      </c>
      <c r="I1644" s="45">
        <v>0</v>
      </c>
      <c r="J1644" s="14">
        <v>150000000</v>
      </c>
      <c r="K1644" s="14" t="s">
        <v>3458</v>
      </c>
      <c r="L1644" s="46" t="s">
        <v>5087</v>
      </c>
      <c r="M1644" s="14" t="s">
        <v>12072</v>
      </c>
      <c r="N1644" s="14" t="s">
        <v>3833</v>
      </c>
      <c r="O1644" s="14" t="s">
        <v>5087</v>
      </c>
      <c r="P1644" s="14" t="s">
        <v>12071</v>
      </c>
      <c r="Q1644" s="44" t="s">
        <v>8226</v>
      </c>
      <c r="R1644" s="44" t="s">
        <v>8205</v>
      </c>
      <c r="S1644" s="14">
        <v>1</v>
      </c>
      <c r="T1644" s="5">
        <v>960</v>
      </c>
      <c r="U1644" s="5">
        <f t="shared" si="79"/>
        <v>960</v>
      </c>
      <c r="V1644" s="47">
        <f t="shared" si="80"/>
        <v>1075.2</v>
      </c>
      <c r="W1644" s="48"/>
      <c r="X1644" s="49">
        <v>2017</v>
      </c>
      <c r="Y1644" s="50" t="s">
        <v>5516</v>
      </c>
      <c r="Z1644" s="51">
        <f t="shared" si="78"/>
        <v>2.6666666666666665</v>
      </c>
      <c r="AA1644" s="16">
        <f t="shared" si="78"/>
        <v>2.9866666666666668</v>
      </c>
    </row>
    <row r="1645" spans="2:27" ht="20.25" x14ac:dyDescent="0.3">
      <c r="B1645" s="43" t="s">
        <v>1691</v>
      </c>
      <c r="C1645" s="14" t="s">
        <v>4521</v>
      </c>
      <c r="D1645" s="14" t="s">
        <v>5254</v>
      </c>
      <c r="E1645" s="14" t="s">
        <v>8061</v>
      </c>
      <c r="F1645" s="14" t="s">
        <v>8062</v>
      </c>
      <c r="G1645" s="14" t="s">
        <v>7137</v>
      </c>
      <c r="H1645" s="44" t="s">
        <v>3466</v>
      </c>
      <c r="I1645" s="45">
        <v>0</v>
      </c>
      <c r="J1645" s="14">
        <v>150000000</v>
      </c>
      <c r="K1645" s="14" t="s">
        <v>3458</v>
      </c>
      <c r="L1645" s="46" t="s">
        <v>5087</v>
      </c>
      <c r="M1645" s="14" t="s">
        <v>12072</v>
      </c>
      <c r="N1645" s="14" t="s">
        <v>3833</v>
      </c>
      <c r="O1645" s="14" t="s">
        <v>5087</v>
      </c>
      <c r="P1645" s="14" t="s">
        <v>12071</v>
      </c>
      <c r="Q1645" s="44" t="s">
        <v>8226</v>
      </c>
      <c r="R1645" s="44" t="s">
        <v>8205</v>
      </c>
      <c r="S1645" s="14">
        <v>1.8</v>
      </c>
      <c r="T1645" s="5">
        <v>866.66</v>
      </c>
      <c r="U1645" s="5">
        <f t="shared" si="79"/>
        <v>1559.9880000000001</v>
      </c>
      <c r="V1645" s="47">
        <f t="shared" si="80"/>
        <v>1747.1865600000003</v>
      </c>
      <c r="W1645" s="48"/>
      <c r="X1645" s="49">
        <v>2017</v>
      </c>
      <c r="Y1645" s="50" t="s">
        <v>5516</v>
      </c>
      <c r="Z1645" s="51">
        <f t="shared" si="78"/>
        <v>4.3333000000000004</v>
      </c>
      <c r="AA1645" s="16">
        <f t="shared" si="78"/>
        <v>4.8532960000000012</v>
      </c>
    </row>
    <row r="1646" spans="2:27" ht="20.25" x14ac:dyDescent="0.3">
      <c r="B1646" s="43" t="s">
        <v>1692</v>
      </c>
      <c r="C1646" s="14" t="s">
        <v>4521</v>
      </c>
      <c r="D1646" s="14" t="s">
        <v>5255</v>
      </c>
      <c r="E1646" s="14" t="s">
        <v>8059</v>
      </c>
      <c r="F1646" s="14" t="s">
        <v>8056</v>
      </c>
      <c r="G1646" s="14" t="s">
        <v>7138</v>
      </c>
      <c r="H1646" s="44" t="s">
        <v>3466</v>
      </c>
      <c r="I1646" s="45">
        <v>0</v>
      </c>
      <c r="J1646" s="14">
        <v>150000000</v>
      </c>
      <c r="K1646" s="14" t="s">
        <v>3458</v>
      </c>
      <c r="L1646" s="46" t="s">
        <v>5087</v>
      </c>
      <c r="M1646" s="14" t="s">
        <v>12072</v>
      </c>
      <c r="N1646" s="14" t="s">
        <v>3833</v>
      </c>
      <c r="O1646" s="14" t="s">
        <v>5087</v>
      </c>
      <c r="P1646" s="14" t="s">
        <v>12071</v>
      </c>
      <c r="Q1646" s="44" t="s">
        <v>8227</v>
      </c>
      <c r="R1646" s="44" t="s">
        <v>8206</v>
      </c>
      <c r="S1646" s="14">
        <v>5</v>
      </c>
      <c r="T1646" s="5">
        <v>608.10810810810813</v>
      </c>
      <c r="U1646" s="5">
        <f t="shared" si="79"/>
        <v>3040.5405405405409</v>
      </c>
      <c r="V1646" s="47">
        <f t="shared" si="80"/>
        <v>3405.4054054054059</v>
      </c>
      <c r="W1646" s="48"/>
      <c r="X1646" s="49">
        <v>2017</v>
      </c>
      <c r="Y1646" s="50" t="s">
        <v>5516</v>
      </c>
      <c r="Z1646" s="51">
        <f t="shared" si="78"/>
        <v>8.4459459459459474</v>
      </c>
      <c r="AA1646" s="16">
        <f t="shared" si="78"/>
        <v>9.4594594594594614</v>
      </c>
    </row>
    <row r="1647" spans="2:27" ht="20.25" x14ac:dyDescent="0.3">
      <c r="B1647" s="43" t="s">
        <v>1693</v>
      </c>
      <c r="C1647" s="14" t="s">
        <v>4521</v>
      </c>
      <c r="D1647" s="14" t="s">
        <v>5256</v>
      </c>
      <c r="E1647" s="14" t="s">
        <v>8063</v>
      </c>
      <c r="F1647" s="14" t="s">
        <v>5257</v>
      </c>
      <c r="G1647" s="14" t="s">
        <v>7139</v>
      </c>
      <c r="H1647" s="44" t="s">
        <v>3466</v>
      </c>
      <c r="I1647" s="45">
        <v>0</v>
      </c>
      <c r="J1647" s="14">
        <v>150000000</v>
      </c>
      <c r="K1647" s="14" t="s">
        <v>3458</v>
      </c>
      <c r="L1647" s="46" t="s">
        <v>5087</v>
      </c>
      <c r="M1647" s="14" t="s">
        <v>12072</v>
      </c>
      <c r="N1647" s="14" t="s">
        <v>3833</v>
      </c>
      <c r="O1647" s="14" t="s">
        <v>5087</v>
      </c>
      <c r="P1647" s="14" t="s">
        <v>12071</v>
      </c>
      <c r="Q1647" s="44" t="s">
        <v>8226</v>
      </c>
      <c r="R1647" s="44" t="s">
        <v>8205</v>
      </c>
      <c r="S1647" s="14">
        <v>1</v>
      </c>
      <c r="T1647" s="5">
        <v>660</v>
      </c>
      <c r="U1647" s="5">
        <f t="shared" si="79"/>
        <v>660</v>
      </c>
      <c r="V1647" s="47">
        <f t="shared" si="80"/>
        <v>739.2</v>
      </c>
      <c r="W1647" s="48"/>
      <c r="X1647" s="49">
        <v>2017</v>
      </c>
      <c r="Y1647" s="50" t="s">
        <v>5516</v>
      </c>
      <c r="Z1647" s="51">
        <f t="shared" si="78"/>
        <v>1.8333333333333333</v>
      </c>
      <c r="AA1647" s="16">
        <f t="shared" si="78"/>
        <v>2.0533333333333337</v>
      </c>
    </row>
    <row r="1648" spans="2:27" ht="20.25" x14ac:dyDescent="0.3">
      <c r="B1648" s="43" t="s">
        <v>1694</v>
      </c>
      <c r="C1648" s="14" t="s">
        <v>4521</v>
      </c>
      <c r="D1648" s="14" t="s">
        <v>5258</v>
      </c>
      <c r="E1648" s="14" t="s">
        <v>8064</v>
      </c>
      <c r="F1648" s="14" t="s">
        <v>5259</v>
      </c>
      <c r="G1648" s="14" t="s">
        <v>7140</v>
      </c>
      <c r="H1648" s="44" t="s">
        <v>3466</v>
      </c>
      <c r="I1648" s="45">
        <v>0</v>
      </c>
      <c r="J1648" s="14">
        <v>150000000</v>
      </c>
      <c r="K1648" s="14" t="s">
        <v>3458</v>
      </c>
      <c r="L1648" s="46" t="s">
        <v>5087</v>
      </c>
      <c r="M1648" s="14" t="s">
        <v>12072</v>
      </c>
      <c r="N1648" s="14" t="s">
        <v>3833</v>
      </c>
      <c r="O1648" s="14" t="s">
        <v>5087</v>
      </c>
      <c r="P1648" s="14" t="s">
        <v>12071</v>
      </c>
      <c r="Q1648" s="44" t="s">
        <v>8226</v>
      </c>
      <c r="R1648" s="44" t="s">
        <v>8205</v>
      </c>
      <c r="S1648" s="14">
        <v>0.5</v>
      </c>
      <c r="T1648" s="5">
        <v>2640</v>
      </c>
      <c r="U1648" s="5">
        <f t="shared" si="79"/>
        <v>1320</v>
      </c>
      <c r="V1648" s="47">
        <f t="shared" si="80"/>
        <v>1478.4</v>
      </c>
      <c r="W1648" s="48"/>
      <c r="X1648" s="49">
        <v>2017</v>
      </c>
      <c r="Y1648" s="50" t="s">
        <v>5516</v>
      </c>
      <c r="Z1648" s="51">
        <f t="shared" si="78"/>
        <v>3.6666666666666665</v>
      </c>
      <c r="AA1648" s="16">
        <f t="shared" si="78"/>
        <v>4.1066666666666674</v>
      </c>
    </row>
    <row r="1649" spans="2:27" ht="20.25" x14ac:dyDescent="0.3">
      <c r="B1649" s="43" t="s">
        <v>1695</v>
      </c>
      <c r="C1649" s="14" t="s">
        <v>4521</v>
      </c>
      <c r="D1649" s="14" t="s">
        <v>5260</v>
      </c>
      <c r="E1649" s="14" t="s">
        <v>8065</v>
      </c>
      <c r="F1649" s="14" t="s">
        <v>8066</v>
      </c>
      <c r="G1649" s="14" t="s">
        <v>7141</v>
      </c>
      <c r="H1649" s="44" t="s">
        <v>3466</v>
      </c>
      <c r="I1649" s="45">
        <v>0</v>
      </c>
      <c r="J1649" s="14">
        <v>150000000</v>
      </c>
      <c r="K1649" s="14" t="s">
        <v>3458</v>
      </c>
      <c r="L1649" s="46" t="s">
        <v>5087</v>
      </c>
      <c r="M1649" s="14" t="s">
        <v>12072</v>
      </c>
      <c r="N1649" s="14" t="s">
        <v>3833</v>
      </c>
      <c r="O1649" s="14" t="s">
        <v>5087</v>
      </c>
      <c r="P1649" s="14" t="s">
        <v>12071</v>
      </c>
      <c r="Q1649" s="44" t="s">
        <v>8226</v>
      </c>
      <c r="R1649" s="44" t="s">
        <v>8205</v>
      </c>
      <c r="S1649" s="14">
        <v>2</v>
      </c>
      <c r="T1649" s="5">
        <v>1140</v>
      </c>
      <c r="U1649" s="5">
        <f t="shared" si="79"/>
        <v>2280</v>
      </c>
      <c r="V1649" s="47">
        <f t="shared" si="80"/>
        <v>2553.6000000000004</v>
      </c>
      <c r="W1649" s="48"/>
      <c r="X1649" s="49">
        <v>2017</v>
      </c>
      <c r="Y1649" s="50" t="s">
        <v>5516</v>
      </c>
      <c r="Z1649" s="51">
        <f t="shared" si="78"/>
        <v>6.333333333333333</v>
      </c>
      <c r="AA1649" s="16">
        <f t="shared" si="78"/>
        <v>7.0933333333333346</v>
      </c>
    </row>
    <row r="1650" spans="2:27" ht="20.25" x14ac:dyDescent="0.3">
      <c r="B1650" s="43" t="s">
        <v>1696</v>
      </c>
      <c r="C1650" s="14" t="s">
        <v>4521</v>
      </c>
      <c r="D1650" s="14" t="s">
        <v>5261</v>
      </c>
      <c r="E1650" s="14" t="s">
        <v>8067</v>
      </c>
      <c r="F1650" s="14" t="s">
        <v>8068</v>
      </c>
      <c r="G1650" s="14" t="s">
        <v>7142</v>
      </c>
      <c r="H1650" s="44" t="s">
        <v>3466</v>
      </c>
      <c r="I1650" s="45">
        <v>0</v>
      </c>
      <c r="J1650" s="14">
        <v>150000000</v>
      </c>
      <c r="K1650" s="14" t="s">
        <v>3458</v>
      </c>
      <c r="L1650" s="46" t="s">
        <v>5087</v>
      </c>
      <c r="M1650" s="14" t="s">
        <v>12072</v>
      </c>
      <c r="N1650" s="14" t="s">
        <v>3833</v>
      </c>
      <c r="O1650" s="14" t="s">
        <v>5087</v>
      </c>
      <c r="P1650" s="14" t="s">
        <v>12071</v>
      </c>
      <c r="Q1650" s="44" t="s">
        <v>8242</v>
      </c>
      <c r="R1650" s="44" t="s">
        <v>8220</v>
      </c>
      <c r="S1650" s="14">
        <v>100</v>
      </c>
      <c r="T1650" s="5">
        <v>84</v>
      </c>
      <c r="U1650" s="5">
        <f t="shared" si="79"/>
        <v>8400</v>
      </c>
      <c r="V1650" s="47">
        <f t="shared" si="80"/>
        <v>9408</v>
      </c>
      <c r="W1650" s="48"/>
      <c r="X1650" s="49">
        <v>2017</v>
      </c>
      <c r="Y1650" s="50" t="s">
        <v>5516</v>
      </c>
      <c r="Z1650" s="51">
        <f t="shared" si="78"/>
        <v>23.333333333333332</v>
      </c>
      <c r="AA1650" s="16">
        <f t="shared" si="78"/>
        <v>26.133333333333333</v>
      </c>
    </row>
    <row r="1651" spans="2:27" ht="20.25" x14ac:dyDescent="0.3">
      <c r="B1651" s="43" t="s">
        <v>1697</v>
      </c>
      <c r="C1651" s="14" t="s">
        <v>4521</v>
      </c>
      <c r="D1651" s="14" t="s">
        <v>5262</v>
      </c>
      <c r="E1651" s="14" t="s">
        <v>5263</v>
      </c>
      <c r="F1651" s="14" t="s">
        <v>8049</v>
      </c>
      <c r="G1651" s="14" t="s">
        <v>7143</v>
      </c>
      <c r="H1651" s="44" t="s">
        <v>3466</v>
      </c>
      <c r="I1651" s="45">
        <v>0</v>
      </c>
      <c r="J1651" s="14">
        <v>150000000</v>
      </c>
      <c r="K1651" s="14" t="s">
        <v>3458</v>
      </c>
      <c r="L1651" s="46" t="s">
        <v>5087</v>
      </c>
      <c r="M1651" s="14" t="s">
        <v>12072</v>
      </c>
      <c r="N1651" s="14" t="s">
        <v>3833</v>
      </c>
      <c r="O1651" s="14" t="s">
        <v>5087</v>
      </c>
      <c r="P1651" s="14" t="s">
        <v>12071</v>
      </c>
      <c r="Q1651" s="44" t="s">
        <v>8242</v>
      </c>
      <c r="R1651" s="44" t="s">
        <v>8220</v>
      </c>
      <c r="S1651" s="14">
        <v>100</v>
      </c>
      <c r="T1651" s="5">
        <v>78</v>
      </c>
      <c r="U1651" s="5">
        <f t="shared" si="79"/>
        <v>7800</v>
      </c>
      <c r="V1651" s="47">
        <f t="shared" si="80"/>
        <v>8736</v>
      </c>
      <c r="W1651" s="48"/>
      <c r="X1651" s="49">
        <v>2017</v>
      </c>
      <c r="Y1651" s="50" t="s">
        <v>5516</v>
      </c>
      <c r="Z1651" s="51">
        <f t="shared" si="78"/>
        <v>21.666666666666668</v>
      </c>
      <c r="AA1651" s="16">
        <f t="shared" si="78"/>
        <v>24.266666666666666</v>
      </c>
    </row>
    <row r="1652" spans="2:27" ht="20.25" x14ac:dyDescent="0.3">
      <c r="B1652" s="43" t="s">
        <v>7337</v>
      </c>
      <c r="C1652" s="14" t="s">
        <v>4521</v>
      </c>
      <c r="D1652" s="14" t="s">
        <v>5264</v>
      </c>
      <c r="E1652" s="14" t="s">
        <v>5307</v>
      </c>
      <c r="F1652" s="14" t="s">
        <v>5265</v>
      </c>
      <c r="G1652" s="14" t="s">
        <v>7144</v>
      </c>
      <c r="H1652" s="44" t="s">
        <v>3466</v>
      </c>
      <c r="I1652" s="45">
        <v>0</v>
      </c>
      <c r="J1652" s="14">
        <v>150000000</v>
      </c>
      <c r="K1652" s="14" t="s">
        <v>3458</v>
      </c>
      <c r="L1652" s="46" t="s">
        <v>5087</v>
      </c>
      <c r="M1652" s="14" t="s">
        <v>12072</v>
      </c>
      <c r="N1652" s="14" t="s">
        <v>3833</v>
      </c>
      <c r="O1652" s="14" t="s">
        <v>5087</v>
      </c>
      <c r="P1652" s="14" t="s">
        <v>12071</v>
      </c>
      <c r="Q1652" s="44" t="s">
        <v>8226</v>
      </c>
      <c r="R1652" s="44" t="s">
        <v>8205</v>
      </c>
      <c r="S1652" s="14">
        <v>3</v>
      </c>
      <c r="T1652" s="5">
        <v>3368.4</v>
      </c>
      <c r="U1652" s="5">
        <f t="shared" si="79"/>
        <v>10105.200000000001</v>
      </c>
      <c r="V1652" s="47">
        <f t="shared" si="80"/>
        <v>11317.824000000002</v>
      </c>
      <c r="W1652" s="48"/>
      <c r="X1652" s="49">
        <v>2017</v>
      </c>
      <c r="Y1652" s="50" t="s">
        <v>5516</v>
      </c>
      <c r="Z1652" s="51">
        <f t="shared" si="78"/>
        <v>28.07</v>
      </c>
      <c r="AA1652" s="16">
        <f t="shared" si="78"/>
        <v>31.438400000000005</v>
      </c>
    </row>
    <row r="1653" spans="2:27" ht="20.25" x14ac:dyDescent="0.3">
      <c r="B1653" s="43" t="s">
        <v>1698</v>
      </c>
      <c r="C1653" s="14" t="s">
        <v>4521</v>
      </c>
      <c r="D1653" s="14" t="s">
        <v>5266</v>
      </c>
      <c r="E1653" s="14" t="s">
        <v>5267</v>
      </c>
      <c r="F1653" s="14" t="s">
        <v>8048</v>
      </c>
      <c r="G1653" s="14" t="s">
        <v>7145</v>
      </c>
      <c r="H1653" s="44" t="s">
        <v>3466</v>
      </c>
      <c r="I1653" s="45">
        <v>0</v>
      </c>
      <c r="J1653" s="14">
        <v>150000000</v>
      </c>
      <c r="K1653" s="14" t="s">
        <v>3458</v>
      </c>
      <c r="L1653" s="46" t="s">
        <v>5087</v>
      </c>
      <c r="M1653" s="14" t="s">
        <v>12072</v>
      </c>
      <c r="N1653" s="14" t="s">
        <v>3833</v>
      </c>
      <c r="O1653" s="14" t="s">
        <v>5087</v>
      </c>
      <c r="P1653" s="14" t="s">
        <v>12071</v>
      </c>
      <c r="Q1653" s="44" t="s">
        <v>8242</v>
      </c>
      <c r="R1653" s="44" t="s">
        <v>8220</v>
      </c>
      <c r="S1653" s="14">
        <v>300</v>
      </c>
      <c r="T1653" s="5">
        <v>78</v>
      </c>
      <c r="U1653" s="5">
        <f t="shared" si="79"/>
        <v>23400</v>
      </c>
      <c r="V1653" s="47">
        <f t="shared" si="80"/>
        <v>26208.000000000004</v>
      </c>
      <c r="W1653" s="48"/>
      <c r="X1653" s="49">
        <v>2017</v>
      </c>
      <c r="Y1653" s="50" t="s">
        <v>5516</v>
      </c>
      <c r="Z1653" s="51">
        <f t="shared" si="78"/>
        <v>65</v>
      </c>
      <c r="AA1653" s="16">
        <f t="shared" si="78"/>
        <v>72.800000000000011</v>
      </c>
    </row>
    <row r="1654" spans="2:27" ht="20.25" x14ac:dyDescent="0.3">
      <c r="B1654" s="43" t="s">
        <v>1699</v>
      </c>
      <c r="C1654" s="14" t="s">
        <v>4521</v>
      </c>
      <c r="D1654" s="14" t="s">
        <v>5268</v>
      </c>
      <c r="E1654" s="14" t="s">
        <v>8067</v>
      </c>
      <c r="F1654" s="14" t="s">
        <v>5292</v>
      </c>
      <c r="G1654" s="14" t="s">
        <v>7146</v>
      </c>
      <c r="H1654" s="44" t="s">
        <v>3466</v>
      </c>
      <c r="I1654" s="45">
        <v>0</v>
      </c>
      <c r="J1654" s="14">
        <v>150000000</v>
      </c>
      <c r="K1654" s="14" t="s">
        <v>3458</v>
      </c>
      <c r="L1654" s="46" t="s">
        <v>5087</v>
      </c>
      <c r="M1654" s="14" t="s">
        <v>12072</v>
      </c>
      <c r="N1654" s="14" t="s">
        <v>3833</v>
      </c>
      <c r="O1654" s="14" t="s">
        <v>5087</v>
      </c>
      <c r="P1654" s="14" t="s">
        <v>12071</v>
      </c>
      <c r="Q1654" s="44" t="s">
        <v>8242</v>
      </c>
      <c r="R1654" s="44" t="s">
        <v>8220</v>
      </c>
      <c r="S1654" s="14">
        <v>300</v>
      </c>
      <c r="T1654" s="5">
        <v>136.80000000000001</v>
      </c>
      <c r="U1654" s="5">
        <f t="shared" si="79"/>
        <v>41040</v>
      </c>
      <c r="V1654" s="47">
        <f t="shared" si="80"/>
        <v>45964.800000000003</v>
      </c>
      <c r="W1654" s="48"/>
      <c r="X1654" s="49">
        <v>2017</v>
      </c>
      <c r="Y1654" s="50" t="s">
        <v>5516</v>
      </c>
      <c r="Z1654" s="51">
        <f t="shared" si="78"/>
        <v>114</v>
      </c>
      <c r="AA1654" s="16">
        <f t="shared" si="78"/>
        <v>127.68</v>
      </c>
    </row>
    <row r="1655" spans="2:27" ht="20.25" x14ac:dyDescent="0.3">
      <c r="B1655" s="43" t="s">
        <v>1700</v>
      </c>
      <c r="C1655" s="14" t="s">
        <v>4521</v>
      </c>
      <c r="D1655" s="14" t="s">
        <v>5269</v>
      </c>
      <c r="E1655" s="14" t="s">
        <v>5270</v>
      </c>
      <c r="F1655" s="14" t="s">
        <v>8049</v>
      </c>
      <c r="G1655" s="14" t="s">
        <v>7147</v>
      </c>
      <c r="H1655" s="44" t="s">
        <v>3466</v>
      </c>
      <c r="I1655" s="45">
        <v>0</v>
      </c>
      <c r="J1655" s="14">
        <v>150000000</v>
      </c>
      <c r="K1655" s="14" t="s">
        <v>3458</v>
      </c>
      <c r="L1655" s="46" t="s">
        <v>5087</v>
      </c>
      <c r="M1655" s="14" t="s">
        <v>12072</v>
      </c>
      <c r="N1655" s="14" t="s">
        <v>3833</v>
      </c>
      <c r="O1655" s="14" t="s">
        <v>5087</v>
      </c>
      <c r="P1655" s="14" t="s">
        <v>12071</v>
      </c>
      <c r="Q1655" s="44" t="s">
        <v>8242</v>
      </c>
      <c r="R1655" s="44" t="s">
        <v>8220</v>
      </c>
      <c r="S1655" s="14">
        <v>300</v>
      </c>
      <c r="T1655" s="5">
        <v>136.80000000000001</v>
      </c>
      <c r="U1655" s="5">
        <f t="shared" si="79"/>
        <v>41040</v>
      </c>
      <c r="V1655" s="47">
        <f t="shared" si="80"/>
        <v>45964.800000000003</v>
      </c>
      <c r="W1655" s="48"/>
      <c r="X1655" s="49">
        <v>2017</v>
      </c>
      <c r="Y1655" s="50" t="s">
        <v>5516</v>
      </c>
      <c r="Z1655" s="51">
        <f t="shared" si="78"/>
        <v>114</v>
      </c>
      <c r="AA1655" s="16">
        <f t="shared" si="78"/>
        <v>127.68</v>
      </c>
    </row>
    <row r="1656" spans="2:27" ht="20.25" x14ac:dyDescent="0.3">
      <c r="B1656" s="43" t="s">
        <v>7338</v>
      </c>
      <c r="C1656" s="14" t="s">
        <v>4521</v>
      </c>
      <c r="D1656" s="14" t="s">
        <v>5271</v>
      </c>
      <c r="E1656" s="14" t="s">
        <v>8069</v>
      </c>
      <c r="F1656" s="14" t="s">
        <v>5272</v>
      </c>
      <c r="G1656" s="14" t="s">
        <v>7148</v>
      </c>
      <c r="H1656" s="44" t="s">
        <v>3466</v>
      </c>
      <c r="I1656" s="45">
        <v>0</v>
      </c>
      <c r="J1656" s="14">
        <v>150000000</v>
      </c>
      <c r="K1656" s="14" t="s">
        <v>3458</v>
      </c>
      <c r="L1656" s="46" t="s">
        <v>5087</v>
      </c>
      <c r="M1656" s="14" t="s">
        <v>12072</v>
      </c>
      <c r="N1656" s="14" t="s">
        <v>3833</v>
      </c>
      <c r="O1656" s="14" t="s">
        <v>5087</v>
      </c>
      <c r="P1656" s="14" t="s">
        <v>12071</v>
      </c>
      <c r="Q1656" s="44" t="s">
        <v>8226</v>
      </c>
      <c r="R1656" s="44" t="s">
        <v>8205</v>
      </c>
      <c r="S1656" s="14">
        <v>0.5</v>
      </c>
      <c r="T1656" s="5">
        <v>1378</v>
      </c>
      <c r="U1656" s="5">
        <f t="shared" si="79"/>
        <v>689</v>
      </c>
      <c r="V1656" s="47">
        <f t="shared" si="80"/>
        <v>771.68000000000006</v>
      </c>
      <c r="W1656" s="48"/>
      <c r="X1656" s="49">
        <v>2017</v>
      </c>
      <c r="Y1656" s="50" t="s">
        <v>5516</v>
      </c>
      <c r="Z1656" s="51">
        <f t="shared" si="78"/>
        <v>1.913888888888889</v>
      </c>
      <c r="AA1656" s="16">
        <f t="shared" si="78"/>
        <v>2.1435555555555559</v>
      </c>
    </row>
    <row r="1657" spans="2:27" ht="20.25" x14ac:dyDescent="0.3">
      <c r="B1657" s="43" t="s">
        <v>1701</v>
      </c>
      <c r="C1657" s="14" t="s">
        <v>4521</v>
      </c>
      <c r="D1657" s="14" t="s">
        <v>5273</v>
      </c>
      <c r="E1657" s="14" t="s">
        <v>8070</v>
      </c>
      <c r="F1657" s="14" t="s">
        <v>5274</v>
      </c>
      <c r="G1657" s="14" t="s">
        <v>7149</v>
      </c>
      <c r="H1657" s="44" t="s">
        <v>3466</v>
      </c>
      <c r="I1657" s="45">
        <v>0</v>
      </c>
      <c r="J1657" s="14">
        <v>150000000</v>
      </c>
      <c r="K1657" s="14" t="s">
        <v>3458</v>
      </c>
      <c r="L1657" s="46" t="s">
        <v>5087</v>
      </c>
      <c r="M1657" s="14" t="s">
        <v>12072</v>
      </c>
      <c r="N1657" s="14" t="s">
        <v>3833</v>
      </c>
      <c r="O1657" s="14" t="s">
        <v>5087</v>
      </c>
      <c r="P1657" s="14" t="s">
        <v>12071</v>
      </c>
      <c r="Q1657" s="44" t="s">
        <v>8226</v>
      </c>
      <c r="R1657" s="44" t="s">
        <v>8205</v>
      </c>
      <c r="S1657" s="14">
        <v>0.5</v>
      </c>
      <c r="T1657" s="5">
        <v>302</v>
      </c>
      <c r="U1657" s="5">
        <f t="shared" si="79"/>
        <v>151</v>
      </c>
      <c r="V1657" s="47">
        <f t="shared" si="80"/>
        <v>169.12</v>
      </c>
      <c r="W1657" s="48"/>
      <c r="X1657" s="49">
        <v>2017</v>
      </c>
      <c r="Y1657" s="50" t="s">
        <v>5516</v>
      </c>
      <c r="Z1657" s="51">
        <f t="shared" si="78"/>
        <v>0.41944444444444445</v>
      </c>
      <c r="AA1657" s="16">
        <f t="shared" si="78"/>
        <v>0.46977777777777779</v>
      </c>
    </row>
    <row r="1658" spans="2:27" ht="20.25" x14ac:dyDescent="0.3">
      <c r="B1658" s="43" t="s">
        <v>1702</v>
      </c>
      <c r="C1658" s="14" t="s">
        <v>4521</v>
      </c>
      <c r="D1658" s="14" t="s">
        <v>5275</v>
      </c>
      <c r="E1658" s="14" t="s">
        <v>8070</v>
      </c>
      <c r="F1658" s="14" t="s">
        <v>5274</v>
      </c>
      <c r="G1658" s="14" t="s">
        <v>7150</v>
      </c>
      <c r="H1658" s="44" t="s">
        <v>3466</v>
      </c>
      <c r="I1658" s="45">
        <v>0</v>
      </c>
      <c r="J1658" s="14">
        <v>150000000</v>
      </c>
      <c r="K1658" s="14" t="s">
        <v>3458</v>
      </c>
      <c r="L1658" s="46" t="s">
        <v>5087</v>
      </c>
      <c r="M1658" s="14" t="s">
        <v>12072</v>
      </c>
      <c r="N1658" s="14" t="s">
        <v>3833</v>
      </c>
      <c r="O1658" s="14" t="s">
        <v>5087</v>
      </c>
      <c r="P1658" s="14" t="s">
        <v>12071</v>
      </c>
      <c r="Q1658" s="44" t="s">
        <v>8227</v>
      </c>
      <c r="R1658" s="44" t="s">
        <v>8206</v>
      </c>
      <c r="S1658" s="14">
        <v>2</v>
      </c>
      <c r="T1658" s="5">
        <v>2136</v>
      </c>
      <c r="U1658" s="5">
        <f t="shared" si="79"/>
        <v>4272</v>
      </c>
      <c r="V1658" s="47">
        <f t="shared" si="80"/>
        <v>4784.6400000000003</v>
      </c>
      <c r="W1658" s="48"/>
      <c r="X1658" s="49">
        <v>2017</v>
      </c>
      <c r="Y1658" s="50" t="s">
        <v>5516</v>
      </c>
      <c r="Z1658" s="51">
        <f t="shared" si="78"/>
        <v>11.866666666666667</v>
      </c>
      <c r="AA1658" s="16">
        <f t="shared" si="78"/>
        <v>13.290666666666668</v>
      </c>
    </row>
    <row r="1659" spans="2:27" ht="20.25" x14ac:dyDescent="0.3">
      <c r="B1659" s="43" t="s">
        <v>1703</v>
      </c>
      <c r="C1659" s="14" t="s">
        <v>4521</v>
      </c>
      <c r="D1659" s="14" t="s">
        <v>5276</v>
      </c>
      <c r="E1659" s="14" t="s">
        <v>5277</v>
      </c>
      <c r="F1659" s="14" t="s">
        <v>5278</v>
      </c>
      <c r="G1659" s="14" t="s">
        <v>7151</v>
      </c>
      <c r="H1659" s="44" t="s">
        <v>3466</v>
      </c>
      <c r="I1659" s="45">
        <v>0</v>
      </c>
      <c r="J1659" s="14">
        <v>150000000</v>
      </c>
      <c r="K1659" s="14" t="s">
        <v>3458</v>
      </c>
      <c r="L1659" s="46" t="s">
        <v>5087</v>
      </c>
      <c r="M1659" s="14" t="s">
        <v>12072</v>
      </c>
      <c r="N1659" s="14" t="s">
        <v>3833</v>
      </c>
      <c r="O1659" s="14" t="s">
        <v>5087</v>
      </c>
      <c r="P1659" s="14" t="s">
        <v>12071</v>
      </c>
      <c r="Q1659" s="44" t="s">
        <v>8226</v>
      </c>
      <c r="R1659" s="44" t="s">
        <v>8205</v>
      </c>
      <c r="S1659" s="14">
        <v>1.5</v>
      </c>
      <c r="T1659" s="5">
        <v>25200</v>
      </c>
      <c r="U1659" s="5">
        <f t="shared" si="79"/>
        <v>37800</v>
      </c>
      <c r="V1659" s="47">
        <f t="shared" si="80"/>
        <v>42336.000000000007</v>
      </c>
      <c r="W1659" s="48"/>
      <c r="X1659" s="49">
        <v>2017</v>
      </c>
      <c r="Y1659" s="50" t="s">
        <v>5516</v>
      </c>
      <c r="Z1659" s="51">
        <f t="shared" si="78"/>
        <v>105</v>
      </c>
      <c r="AA1659" s="16">
        <f t="shared" si="78"/>
        <v>117.60000000000002</v>
      </c>
    </row>
    <row r="1660" spans="2:27" ht="20.25" x14ac:dyDescent="0.3">
      <c r="B1660" s="43" t="s">
        <v>1704</v>
      </c>
      <c r="C1660" s="14" t="s">
        <v>4521</v>
      </c>
      <c r="D1660" s="14" t="s">
        <v>5279</v>
      </c>
      <c r="E1660" s="14" t="s">
        <v>8053</v>
      </c>
      <c r="F1660" s="14" t="s">
        <v>5280</v>
      </c>
      <c r="G1660" s="14" t="s">
        <v>7152</v>
      </c>
      <c r="H1660" s="44" t="s">
        <v>3466</v>
      </c>
      <c r="I1660" s="45">
        <v>0</v>
      </c>
      <c r="J1660" s="14">
        <v>150000000</v>
      </c>
      <c r="K1660" s="14" t="s">
        <v>3458</v>
      </c>
      <c r="L1660" s="46" t="s">
        <v>5087</v>
      </c>
      <c r="M1660" s="14" t="s">
        <v>12072</v>
      </c>
      <c r="N1660" s="14" t="s">
        <v>3833</v>
      </c>
      <c r="O1660" s="14" t="s">
        <v>5087</v>
      </c>
      <c r="P1660" s="14" t="s">
        <v>12071</v>
      </c>
      <c r="Q1660" s="44" t="s">
        <v>8227</v>
      </c>
      <c r="R1660" s="44" t="s">
        <v>8206</v>
      </c>
      <c r="S1660" s="14">
        <v>3</v>
      </c>
      <c r="T1660" s="5">
        <v>2820</v>
      </c>
      <c r="U1660" s="5">
        <f t="shared" si="79"/>
        <v>8460</v>
      </c>
      <c r="V1660" s="47">
        <f t="shared" si="80"/>
        <v>9475.2000000000007</v>
      </c>
      <c r="W1660" s="48"/>
      <c r="X1660" s="49">
        <v>2017</v>
      </c>
      <c r="Y1660" s="50" t="s">
        <v>5516</v>
      </c>
      <c r="Z1660" s="51">
        <f t="shared" si="78"/>
        <v>23.5</v>
      </c>
      <c r="AA1660" s="16">
        <f t="shared" si="78"/>
        <v>26.32</v>
      </c>
    </row>
    <row r="1661" spans="2:27" ht="20.25" x14ac:dyDescent="0.3">
      <c r="B1661" s="43" t="s">
        <v>1705</v>
      </c>
      <c r="C1661" s="14" t="s">
        <v>4521</v>
      </c>
      <c r="D1661" s="14" t="s">
        <v>5281</v>
      </c>
      <c r="E1661" s="14" t="s">
        <v>8071</v>
      </c>
      <c r="F1661" s="14" t="s">
        <v>8072</v>
      </c>
      <c r="G1661" s="14" t="s">
        <v>7153</v>
      </c>
      <c r="H1661" s="44" t="s">
        <v>3466</v>
      </c>
      <c r="I1661" s="45">
        <v>0</v>
      </c>
      <c r="J1661" s="14">
        <v>150000000</v>
      </c>
      <c r="K1661" s="14" t="s">
        <v>3458</v>
      </c>
      <c r="L1661" s="46" t="s">
        <v>5087</v>
      </c>
      <c r="M1661" s="14" t="s">
        <v>12072</v>
      </c>
      <c r="N1661" s="14" t="s">
        <v>3833</v>
      </c>
      <c r="O1661" s="14" t="s">
        <v>5087</v>
      </c>
      <c r="P1661" s="14" t="s">
        <v>12071</v>
      </c>
      <c r="Q1661" s="44" t="s">
        <v>8226</v>
      </c>
      <c r="R1661" s="44" t="s">
        <v>8205</v>
      </c>
      <c r="S1661" s="14">
        <v>0.8</v>
      </c>
      <c r="T1661" s="5">
        <v>925</v>
      </c>
      <c r="U1661" s="5">
        <f t="shared" si="79"/>
        <v>740</v>
      </c>
      <c r="V1661" s="47">
        <f t="shared" si="80"/>
        <v>828.80000000000007</v>
      </c>
      <c r="W1661" s="48"/>
      <c r="X1661" s="49">
        <v>2017</v>
      </c>
      <c r="Y1661" s="50" t="s">
        <v>5516</v>
      </c>
      <c r="Z1661" s="51">
        <f t="shared" si="78"/>
        <v>2.0555555555555554</v>
      </c>
      <c r="AA1661" s="16">
        <f t="shared" si="78"/>
        <v>2.3022222222222224</v>
      </c>
    </row>
    <row r="1662" spans="2:27" ht="20.25" x14ac:dyDescent="0.3">
      <c r="B1662" s="43" t="s">
        <v>1706</v>
      </c>
      <c r="C1662" s="14" t="s">
        <v>4521</v>
      </c>
      <c r="D1662" s="14" t="s">
        <v>5282</v>
      </c>
      <c r="E1662" s="14" t="s">
        <v>8073</v>
      </c>
      <c r="F1662" s="14" t="s">
        <v>5283</v>
      </c>
      <c r="G1662" s="14" t="s">
        <v>7154</v>
      </c>
      <c r="H1662" s="44" t="s">
        <v>3466</v>
      </c>
      <c r="I1662" s="45">
        <v>0</v>
      </c>
      <c r="J1662" s="14">
        <v>150000000</v>
      </c>
      <c r="K1662" s="14" t="s">
        <v>3458</v>
      </c>
      <c r="L1662" s="46" t="s">
        <v>5087</v>
      </c>
      <c r="M1662" s="14" t="s">
        <v>12072</v>
      </c>
      <c r="N1662" s="14" t="s">
        <v>3833</v>
      </c>
      <c r="O1662" s="14" t="s">
        <v>5087</v>
      </c>
      <c r="P1662" s="14" t="s">
        <v>12071</v>
      </c>
      <c r="Q1662" s="44" t="s">
        <v>8226</v>
      </c>
      <c r="R1662" s="44" t="s">
        <v>8205</v>
      </c>
      <c r="S1662" s="14">
        <v>0.5</v>
      </c>
      <c r="T1662" s="5">
        <v>4260</v>
      </c>
      <c r="U1662" s="5">
        <f t="shared" si="79"/>
        <v>2130</v>
      </c>
      <c r="V1662" s="47">
        <f t="shared" si="80"/>
        <v>2385.6000000000004</v>
      </c>
      <c r="W1662" s="48"/>
      <c r="X1662" s="49">
        <v>2017</v>
      </c>
      <c r="Y1662" s="50" t="s">
        <v>5516</v>
      </c>
      <c r="Z1662" s="51">
        <f t="shared" si="78"/>
        <v>5.916666666666667</v>
      </c>
      <c r="AA1662" s="16">
        <f t="shared" si="78"/>
        <v>6.6266666666666678</v>
      </c>
    </row>
    <row r="1663" spans="2:27" ht="20.25" x14ac:dyDescent="0.3">
      <c r="B1663" s="43" t="s">
        <v>1707</v>
      </c>
      <c r="C1663" s="14" t="s">
        <v>4521</v>
      </c>
      <c r="D1663" s="14" t="s">
        <v>5284</v>
      </c>
      <c r="E1663" s="14" t="s">
        <v>8074</v>
      </c>
      <c r="F1663" s="14" t="s">
        <v>8075</v>
      </c>
      <c r="G1663" s="14" t="s">
        <v>7155</v>
      </c>
      <c r="H1663" s="44" t="s">
        <v>3466</v>
      </c>
      <c r="I1663" s="45">
        <v>0</v>
      </c>
      <c r="J1663" s="14">
        <v>150000000</v>
      </c>
      <c r="K1663" s="14" t="s">
        <v>3458</v>
      </c>
      <c r="L1663" s="46" t="s">
        <v>5087</v>
      </c>
      <c r="M1663" s="14" t="s">
        <v>12072</v>
      </c>
      <c r="N1663" s="14" t="s">
        <v>3833</v>
      </c>
      <c r="O1663" s="14" t="s">
        <v>5087</v>
      </c>
      <c r="P1663" s="14" t="s">
        <v>12071</v>
      </c>
      <c r="Q1663" s="44" t="s">
        <v>8226</v>
      </c>
      <c r="R1663" s="44" t="s">
        <v>8205</v>
      </c>
      <c r="S1663" s="14">
        <v>0.5</v>
      </c>
      <c r="T1663" s="5">
        <v>33600</v>
      </c>
      <c r="U1663" s="5">
        <f t="shared" si="79"/>
        <v>16800</v>
      </c>
      <c r="V1663" s="47">
        <f t="shared" si="80"/>
        <v>18816</v>
      </c>
      <c r="W1663" s="48"/>
      <c r="X1663" s="49">
        <v>2017</v>
      </c>
      <c r="Y1663" s="50" t="s">
        <v>5516</v>
      </c>
      <c r="Z1663" s="51">
        <f t="shared" si="78"/>
        <v>46.666666666666664</v>
      </c>
      <c r="AA1663" s="16">
        <f t="shared" si="78"/>
        <v>52.266666666666666</v>
      </c>
    </row>
    <row r="1664" spans="2:27" ht="20.25" x14ac:dyDescent="0.3">
      <c r="B1664" s="43" t="s">
        <v>1708</v>
      </c>
      <c r="C1664" s="14" t="s">
        <v>4521</v>
      </c>
      <c r="D1664" s="14" t="s">
        <v>5285</v>
      </c>
      <c r="E1664" s="14" t="s">
        <v>8076</v>
      </c>
      <c r="F1664" s="14" t="s">
        <v>8048</v>
      </c>
      <c r="G1664" s="14" t="s">
        <v>7156</v>
      </c>
      <c r="H1664" s="44" t="s">
        <v>3466</v>
      </c>
      <c r="I1664" s="45">
        <v>0</v>
      </c>
      <c r="J1664" s="14">
        <v>150000000</v>
      </c>
      <c r="K1664" s="14" t="s">
        <v>3458</v>
      </c>
      <c r="L1664" s="46" t="s">
        <v>5087</v>
      </c>
      <c r="M1664" s="14" t="s">
        <v>12072</v>
      </c>
      <c r="N1664" s="14" t="s">
        <v>3833</v>
      </c>
      <c r="O1664" s="14" t="s">
        <v>5087</v>
      </c>
      <c r="P1664" s="14" t="s">
        <v>12071</v>
      </c>
      <c r="Q1664" s="44" t="s">
        <v>8226</v>
      </c>
      <c r="R1664" s="44" t="s">
        <v>8205</v>
      </c>
      <c r="S1664" s="14">
        <v>0.2</v>
      </c>
      <c r="T1664" s="5">
        <v>18372</v>
      </c>
      <c r="U1664" s="5">
        <f t="shared" si="79"/>
        <v>3674.4</v>
      </c>
      <c r="V1664" s="47">
        <f t="shared" si="80"/>
        <v>4115.3280000000004</v>
      </c>
      <c r="W1664" s="48"/>
      <c r="X1664" s="49">
        <v>2017</v>
      </c>
      <c r="Y1664" s="50" t="s">
        <v>5516</v>
      </c>
      <c r="Z1664" s="51">
        <f t="shared" si="78"/>
        <v>10.206666666666667</v>
      </c>
      <c r="AA1664" s="16">
        <f t="shared" si="78"/>
        <v>11.431466666666667</v>
      </c>
    </row>
    <row r="1665" spans="2:27" ht="20.25" x14ac:dyDescent="0.3">
      <c r="B1665" s="43" t="s">
        <v>1709</v>
      </c>
      <c r="C1665" s="14" t="s">
        <v>4521</v>
      </c>
      <c r="D1665" s="14" t="s">
        <v>5286</v>
      </c>
      <c r="E1665" s="14" t="s">
        <v>8077</v>
      </c>
      <c r="F1665" s="14" t="s">
        <v>5287</v>
      </c>
      <c r="G1665" s="14" t="s">
        <v>7157</v>
      </c>
      <c r="H1665" s="44" t="s">
        <v>3466</v>
      </c>
      <c r="I1665" s="45">
        <v>0</v>
      </c>
      <c r="J1665" s="14">
        <v>150000000</v>
      </c>
      <c r="K1665" s="14" t="s">
        <v>3458</v>
      </c>
      <c r="L1665" s="46" t="s">
        <v>5087</v>
      </c>
      <c r="M1665" s="14" t="s">
        <v>12072</v>
      </c>
      <c r="N1665" s="14" t="s">
        <v>3833</v>
      </c>
      <c r="O1665" s="14" t="s">
        <v>5087</v>
      </c>
      <c r="P1665" s="14" t="s">
        <v>12071</v>
      </c>
      <c r="Q1665" s="44" t="s">
        <v>8226</v>
      </c>
      <c r="R1665" s="44" t="s">
        <v>8205</v>
      </c>
      <c r="S1665" s="14">
        <v>1</v>
      </c>
      <c r="T1665" s="5">
        <v>1898.4</v>
      </c>
      <c r="U1665" s="5">
        <f t="shared" si="79"/>
        <v>1898.4</v>
      </c>
      <c r="V1665" s="47">
        <f t="shared" si="80"/>
        <v>2126.2080000000001</v>
      </c>
      <c r="W1665" s="48"/>
      <c r="X1665" s="49">
        <v>2017</v>
      </c>
      <c r="Y1665" s="50" t="s">
        <v>5516</v>
      </c>
      <c r="Z1665" s="51">
        <f t="shared" si="78"/>
        <v>5.2733333333333334</v>
      </c>
      <c r="AA1665" s="16">
        <f t="shared" si="78"/>
        <v>5.9061333333333339</v>
      </c>
    </row>
    <row r="1666" spans="2:27" ht="20.25" x14ac:dyDescent="0.3">
      <c r="B1666" s="43" t="s">
        <v>1710</v>
      </c>
      <c r="C1666" s="14" t="s">
        <v>4521</v>
      </c>
      <c r="D1666" s="14" t="s">
        <v>5247</v>
      </c>
      <c r="E1666" s="14" t="s">
        <v>8050</v>
      </c>
      <c r="F1666" s="14" t="s">
        <v>5248</v>
      </c>
      <c r="G1666" s="14" t="s">
        <v>7158</v>
      </c>
      <c r="H1666" s="44" t="s">
        <v>3466</v>
      </c>
      <c r="I1666" s="45">
        <v>0</v>
      </c>
      <c r="J1666" s="14">
        <v>150000000</v>
      </c>
      <c r="K1666" s="14" t="s">
        <v>3458</v>
      </c>
      <c r="L1666" s="46" t="s">
        <v>5087</v>
      </c>
      <c r="M1666" s="14" t="s">
        <v>12072</v>
      </c>
      <c r="N1666" s="14" t="s">
        <v>3833</v>
      </c>
      <c r="O1666" s="14" t="s">
        <v>5087</v>
      </c>
      <c r="P1666" s="14" t="s">
        <v>12071</v>
      </c>
      <c r="Q1666" s="44" t="s">
        <v>8226</v>
      </c>
      <c r="R1666" s="44" t="s">
        <v>8205</v>
      </c>
      <c r="S1666" s="14">
        <v>0.5</v>
      </c>
      <c r="T1666" s="5">
        <v>780</v>
      </c>
      <c r="U1666" s="5">
        <f t="shared" si="79"/>
        <v>390</v>
      </c>
      <c r="V1666" s="47">
        <f t="shared" si="80"/>
        <v>436.80000000000007</v>
      </c>
      <c r="W1666" s="48"/>
      <c r="X1666" s="49">
        <v>2017</v>
      </c>
      <c r="Y1666" s="50" t="s">
        <v>5516</v>
      </c>
      <c r="Z1666" s="51">
        <f t="shared" si="78"/>
        <v>1.0833333333333333</v>
      </c>
      <c r="AA1666" s="16">
        <f t="shared" si="78"/>
        <v>1.2133333333333336</v>
      </c>
    </row>
    <row r="1667" spans="2:27" ht="20.25" x14ac:dyDescent="0.3">
      <c r="B1667" s="43" t="s">
        <v>1711</v>
      </c>
      <c r="C1667" s="14" t="s">
        <v>4521</v>
      </c>
      <c r="D1667" s="14" t="s">
        <v>5288</v>
      </c>
      <c r="E1667" s="14" t="s">
        <v>8078</v>
      </c>
      <c r="F1667" s="14" t="s">
        <v>8079</v>
      </c>
      <c r="G1667" s="14" t="s">
        <v>7159</v>
      </c>
      <c r="H1667" s="44" t="s">
        <v>3466</v>
      </c>
      <c r="I1667" s="45">
        <v>0</v>
      </c>
      <c r="J1667" s="14">
        <v>150000000</v>
      </c>
      <c r="K1667" s="14" t="s">
        <v>3458</v>
      </c>
      <c r="L1667" s="46" t="s">
        <v>5087</v>
      </c>
      <c r="M1667" s="14" t="s">
        <v>12072</v>
      </c>
      <c r="N1667" s="14" t="s">
        <v>3833</v>
      </c>
      <c r="O1667" s="14" t="s">
        <v>5087</v>
      </c>
      <c r="P1667" s="14" t="s">
        <v>12071</v>
      </c>
      <c r="Q1667" s="44" t="s">
        <v>8226</v>
      </c>
      <c r="R1667" s="44" t="s">
        <v>8205</v>
      </c>
      <c r="S1667" s="14">
        <v>0.3</v>
      </c>
      <c r="T1667" s="5">
        <v>2454</v>
      </c>
      <c r="U1667" s="5">
        <f t="shared" si="79"/>
        <v>736.19999999999993</v>
      </c>
      <c r="V1667" s="47">
        <f t="shared" si="80"/>
        <v>824.54399999999998</v>
      </c>
      <c r="W1667" s="48"/>
      <c r="X1667" s="49">
        <v>2017</v>
      </c>
      <c r="Y1667" s="50" t="s">
        <v>5516</v>
      </c>
      <c r="Z1667" s="51">
        <f t="shared" si="78"/>
        <v>2.0449999999999999</v>
      </c>
      <c r="AA1667" s="16">
        <f t="shared" si="78"/>
        <v>2.2904</v>
      </c>
    </row>
    <row r="1668" spans="2:27" ht="20.25" x14ac:dyDescent="0.3">
      <c r="B1668" s="43" t="s">
        <v>1712</v>
      </c>
      <c r="C1668" s="14" t="s">
        <v>4521</v>
      </c>
      <c r="D1668" s="14" t="s">
        <v>5289</v>
      </c>
      <c r="E1668" s="14" t="s">
        <v>8053</v>
      </c>
      <c r="F1668" s="14" t="s">
        <v>5290</v>
      </c>
      <c r="G1668" s="14" t="s">
        <v>7160</v>
      </c>
      <c r="H1668" s="44" t="s">
        <v>3466</v>
      </c>
      <c r="I1668" s="45">
        <v>0</v>
      </c>
      <c r="J1668" s="14">
        <v>150000000</v>
      </c>
      <c r="K1668" s="14" t="s">
        <v>3458</v>
      </c>
      <c r="L1668" s="46" t="s">
        <v>5087</v>
      </c>
      <c r="M1668" s="14" t="s">
        <v>12072</v>
      </c>
      <c r="N1668" s="14" t="s">
        <v>3833</v>
      </c>
      <c r="O1668" s="14" t="s">
        <v>5087</v>
      </c>
      <c r="P1668" s="14" t="s">
        <v>12071</v>
      </c>
      <c r="Q1668" s="44" t="s">
        <v>8227</v>
      </c>
      <c r="R1668" s="44" t="s">
        <v>8206</v>
      </c>
      <c r="S1668" s="14">
        <v>1</v>
      </c>
      <c r="T1668" s="5">
        <v>4800</v>
      </c>
      <c r="U1668" s="5">
        <f t="shared" si="79"/>
        <v>4800</v>
      </c>
      <c r="V1668" s="47">
        <f t="shared" si="80"/>
        <v>5376.0000000000009</v>
      </c>
      <c r="W1668" s="48"/>
      <c r="X1668" s="49">
        <v>2017</v>
      </c>
      <c r="Y1668" s="50" t="s">
        <v>5516</v>
      </c>
      <c r="Z1668" s="51">
        <f t="shared" si="78"/>
        <v>13.333333333333334</v>
      </c>
      <c r="AA1668" s="16">
        <f t="shared" si="78"/>
        <v>14.933333333333335</v>
      </c>
    </row>
    <row r="1669" spans="2:27" ht="20.25" x14ac:dyDescent="0.3">
      <c r="B1669" s="43" t="s">
        <v>7339</v>
      </c>
      <c r="C1669" s="14" t="s">
        <v>4521</v>
      </c>
      <c r="D1669" s="14" t="s">
        <v>5291</v>
      </c>
      <c r="E1669" s="14" t="s">
        <v>8067</v>
      </c>
      <c r="F1669" s="14" t="s">
        <v>5292</v>
      </c>
      <c r="G1669" s="14" t="s">
        <v>7161</v>
      </c>
      <c r="H1669" s="44" t="s">
        <v>3466</v>
      </c>
      <c r="I1669" s="45">
        <v>0</v>
      </c>
      <c r="J1669" s="14">
        <v>150000000</v>
      </c>
      <c r="K1669" s="14" t="s">
        <v>3458</v>
      </c>
      <c r="L1669" s="46" t="s">
        <v>5087</v>
      </c>
      <c r="M1669" s="14" t="s">
        <v>12072</v>
      </c>
      <c r="N1669" s="14" t="s">
        <v>3833</v>
      </c>
      <c r="O1669" s="14" t="s">
        <v>5087</v>
      </c>
      <c r="P1669" s="14" t="s">
        <v>12071</v>
      </c>
      <c r="Q1669" s="44" t="s">
        <v>8226</v>
      </c>
      <c r="R1669" s="44" t="s">
        <v>8205</v>
      </c>
      <c r="S1669" s="14">
        <v>0.3</v>
      </c>
      <c r="T1669" s="5">
        <v>136.80000000000001</v>
      </c>
      <c r="U1669" s="5">
        <f t="shared" si="79"/>
        <v>41.04</v>
      </c>
      <c r="V1669" s="47">
        <f t="shared" si="80"/>
        <v>45.964800000000004</v>
      </c>
      <c r="W1669" s="48"/>
      <c r="X1669" s="49">
        <v>2017</v>
      </c>
      <c r="Y1669" s="50" t="s">
        <v>5516</v>
      </c>
      <c r="Z1669" s="51">
        <f t="shared" si="78"/>
        <v>0.114</v>
      </c>
      <c r="AA1669" s="16">
        <f t="shared" si="78"/>
        <v>0.12768000000000002</v>
      </c>
    </row>
    <row r="1670" spans="2:27" ht="20.25" x14ac:dyDescent="0.3">
      <c r="B1670" s="43" t="s">
        <v>7340</v>
      </c>
      <c r="C1670" s="14" t="s">
        <v>4521</v>
      </c>
      <c r="D1670" s="14" t="s">
        <v>5293</v>
      </c>
      <c r="E1670" s="14" t="s">
        <v>8080</v>
      </c>
      <c r="F1670" s="14" t="s">
        <v>8048</v>
      </c>
      <c r="G1670" s="14" t="s">
        <v>7162</v>
      </c>
      <c r="H1670" s="44" t="s">
        <v>3466</v>
      </c>
      <c r="I1670" s="45">
        <v>0</v>
      </c>
      <c r="J1670" s="14">
        <v>150000000</v>
      </c>
      <c r="K1670" s="14" t="s">
        <v>3458</v>
      </c>
      <c r="L1670" s="46" t="s">
        <v>5087</v>
      </c>
      <c r="M1670" s="14" t="s">
        <v>12072</v>
      </c>
      <c r="N1670" s="14" t="s">
        <v>3833</v>
      </c>
      <c r="O1670" s="14" t="s">
        <v>5087</v>
      </c>
      <c r="P1670" s="14" t="s">
        <v>12071</v>
      </c>
      <c r="Q1670" s="44" t="s">
        <v>8226</v>
      </c>
      <c r="R1670" s="44" t="s">
        <v>8205</v>
      </c>
      <c r="S1670" s="14">
        <v>0.3</v>
      </c>
      <c r="T1670" s="5">
        <v>30</v>
      </c>
      <c r="U1670" s="5">
        <f t="shared" si="79"/>
        <v>9</v>
      </c>
      <c r="V1670" s="47">
        <f t="shared" si="80"/>
        <v>10.080000000000002</v>
      </c>
      <c r="W1670" s="48"/>
      <c r="X1670" s="49">
        <v>2017</v>
      </c>
      <c r="Y1670" s="50" t="s">
        <v>5516</v>
      </c>
      <c r="Z1670" s="51">
        <f t="shared" si="78"/>
        <v>2.5000000000000001E-2</v>
      </c>
      <c r="AA1670" s="16">
        <f t="shared" si="78"/>
        <v>2.8000000000000004E-2</v>
      </c>
    </row>
    <row r="1671" spans="2:27" ht="20.25" x14ac:dyDescent="0.3">
      <c r="B1671" s="43" t="s">
        <v>1713</v>
      </c>
      <c r="C1671" s="14" t="s">
        <v>4521</v>
      </c>
      <c r="D1671" s="14" t="s">
        <v>5294</v>
      </c>
      <c r="E1671" s="14" t="s">
        <v>8081</v>
      </c>
      <c r="F1671" s="14" t="s">
        <v>5295</v>
      </c>
      <c r="G1671" s="14" t="s">
        <v>7163</v>
      </c>
      <c r="H1671" s="44" t="s">
        <v>3466</v>
      </c>
      <c r="I1671" s="45">
        <v>0</v>
      </c>
      <c r="J1671" s="14">
        <v>150000000</v>
      </c>
      <c r="K1671" s="14" t="s">
        <v>3458</v>
      </c>
      <c r="L1671" s="46" t="s">
        <v>5087</v>
      </c>
      <c r="M1671" s="14" t="s">
        <v>12072</v>
      </c>
      <c r="N1671" s="14" t="s">
        <v>3833</v>
      </c>
      <c r="O1671" s="14" t="s">
        <v>5087</v>
      </c>
      <c r="P1671" s="14" t="s">
        <v>12071</v>
      </c>
      <c r="Q1671" s="44" t="s">
        <v>8226</v>
      </c>
      <c r="R1671" s="44" t="s">
        <v>8205</v>
      </c>
      <c r="S1671" s="14">
        <v>40</v>
      </c>
      <c r="T1671" s="5">
        <v>5880</v>
      </c>
      <c r="U1671" s="5">
        <f t="shared" si="79"/>
        <v>235200</v>
      </c>
      <c r="V1671" s="47">
        <f t="shared" si="80"/>
        <v>263424</v>
      </c>
      <c r="W1671" s="48"/>
      <c r="X1671" s="49">
        <v>2017</v>
      </c>
      <c r="Y1671" s="50" t="s">
        <v>5516</v>
      </c>
      <c r="Z1671" s="51">
        <f t="shared" si="78"/>
        <v>653.33333333333337</v>
      </c>
      <c r="AA1671" s="16">
        <f t="shared" si="78"/>
        <v>731.73333333333335</v>
      </c>
    </row>
    <row r="1672" spans="2:27" ht="20.25" x14ac:dyDescent="0.3">
      <c r="B1672" s="43" t="s">
        <v>1714</v>
      </c>
      <c r="C1672" s="14" t="s">
        <v>4521</v>
      </c>
      <c r="D1672" s="14" t="s">
        <v>5296</v>
      </c>
      <c r="E1672" s="14" t="s">
        <v>8082</v>
      </c>
      <c r="F1672" s="14" t="s">
        <v>8083</v>
      </c>
      <c r="G1672" s="14" t="s">
        <v>7164</v>
      </c>
      <c r="H1672" s="44" t="s">
        <v>3466</v>
      </c>
      <c r="I1672" s="45">
        <v>0</v>
      </c>
      <c r="J1672" s="14">
        <v>150000000</v>
      </c>
      <c r="K1672" s="14" t="s">
        <v>3458</v>
      </c>
      <c r="L1672" s="46" t="s">
        <v>5087</v>
      </c>
      <c r="M1672" s="14" t="s">
        <v>12072</v>
      </c>
      <c r="N1672" s="14" t="s">
        <v>3833</v>
      </c>
      <c r="O1672" s="14" t="s">
        <v>5087</v>
      </c>
      <c r="P1672" s="14" t="s">
        <v>12071</v>
      </c>
      <c r="Q1672" s="44" t="s">
        <v>8226</v>
      </c>
      <c r="R1672" s="44" t="s">
        <v>8205</v>
      </c>
      <c r="S1672" s="14">
        <v>115</v>
      </c>
      <c r="T1672" s="5">
        <v>635</v>
      </c>
      <c r="U1672" s="5">
        <f t="shared" si="79"/>
        <v>73025</v>
      </c>
      <c r="V1672" s="47">
        <f t="shared" si="80"/>
        <v>81788.000000000015</v>
      </c>
      <c r="W1672" s="48"/>
      <c r="X1672" s="49">
        <v>2017</v>
      </c>
      <c r="Y1672" s="50" t="s">
        <v>5516</v>
      </c>
      <c r="Z1672" s="51">
        <f t="shared" si="78"/>
        <v>202.84722222222223</v>
      </c>
      <c r="AA1672" s="16">
        <f t="shared" si="78"/>
        <v>227.18888888888893</v>
      </c>
    </row>
    <row r="1673" spans="2:27" ht="20.25" x14ac:dyDescent="0.3">
      <c r="B1673" s="43" t="s">
        <v>1715</v>
      </c>
      <c r="C1673" s="14" t="s">
        <v>4521</v>
      </c>
      <c r="D1673" s="14" t="s">
        <v>7366</v>
      </c>
      <c r="E1673" s="14" t="s">
        <v>5297</v>
      </c>
      <c r="F1673" s="14" t="s">
        <v>5298</v>
      </c>
      <c r="G1673" s="14" t="s">
        <v>7165</v>
      </c>
      <c r="H1673" s="44" t="s">
        <v>3466</v>
      </c>
      <c r="I1673" s="45">
        <v>0</v>
      </c>
      <c r="J1673" s="14">
        <v>150000000</v>
      </c>
      <c r="K1673" s="14" t="s">
        <v>3458</v>
      </c>
      <c r="L1673" s="46" t="s">
        <v>5087</v>
      </c>
      <c r="M1673" s="14" t="s">
        <v>12072</v>
      </c>
      <c r="N1673" s="14" t="s">
        <v>3833</v>
      </c>
      <c r="O1673" s="14" t="s">
        <v>5087</v>
      </c>
      <c r="P1673" s="14" t="s">
        <v>12071</v>
      </c>
      <c r="Q1673" s="44" t="s">
        <v>8226</v>
      </c>
      <c r="R1673" s="44" t="s">
        <v>8205</v>
      </c>
      <c r="S1673" s="14">
        <v>50</v>
      </c>
      <c r="T1673" s="5">
        <v>1260</v>
      </c>
      <c r="U1673" s="5">
        <f t="shared" si="79"/>
        <v>63000</v>
      </c>
      <c r="V1673" s="47">
        <f t="shared" si="80"/>
        <v>70560</v>
      </c>
      <c r="W1673" s="48"/>
      <c r="X1673" s="49">
        <v>2017</v>
      </c>
      <c r="Y1673" s="50" t="s">
        <v>5516</v>
      </c>
      <c r="Z1673" s="51">
        <f t="shared" si="78"/>
        <v>175</v>
      </c>
      <c r="AA1673" s="16">
        <f t="shared" si="78"/>
        <v>196</v>
      </c>
    </row>
    <row r="1674" spans="2:27" ht="20.25" x14ac:dyDescent="0.3">
      <c r="B1674" s="43" t="s">
        <v>1716</v>
      </c>
      <c r="C1674" s="14" t="s">
        <v>4521</v>
      </c>
      <c r="D1674" s="14" t="s">
        <v>5299</v>
      </c>
      <c r="E1674" s="14" t="s">
        <v>8084</v>
      </c>
      <c r="F1674" s="14" t="s">
        <v>8085</v>
      </c>
      <c r="G1674" s="14" t="s">
        <v>7166</v>
      </c>
      <c r="H1674" s="44" t="s">
        <v>3466</v>
      </c>
      <c r="I1674" s="45">
        <v>0</v>
      </c>
      <c r="J1674" s="14">
        <v>150000000</v>
      </c>
      <c r="K1674" s="14" t="s">
        <v>3458</v>
      </c>
      <c r="L1674" s="46" t="s">
        <v>5087</v>
      </c>
      <c r="M1674" s="14" t="s">
        <v>12072</v>
      </c>
      <c r="N1674" s="14" t="s">
        <v>3833</v>
      </c>
      <c r="O1674" s="14" t="s">
        <v>5087</v>
      </c>
      <c r="P1674" s="14" t="s">
        <v>12071</v>
      </c>
      <c r="Q1674" s="44" t="s">
        <v>8226</v>
      </c>
      <c r="R1674" s="44" t="s">
        <v>8205</v>
      </c>
      <c r="S1674" s="14">
        <v>0.2</v>
      </c>
      <c r="T1674" s="5">
        <v>1320</v>
      </c>
      <c r="U1674" s="5">
        <f t="shared" si="79"/>
        <v>264</v>
      </c>
      <c r="V1674" s="47">
        <f t="shared" si="80"/>
        <v>295.68</v>
      </c>
      <c r="W1674" s="48"/>
      <c r="X1674" s="49">
        <v>2017</v>
      </c>
      <c r="Y1674" s="50" t="s">
        <v>5516</v>
      </c>
      <c r="Z1674" s="51">
        <f t="shared" si="78"/>
        <v>0.73333333333333328</v>
      </c>
      <c r="AA1674" s="16">
        <f t="shared" si="78"/>
        <v>0.82133333333333336</v>
      </c>
    </row>
    <row r="1675" spans="2:27" ht="20.25" x14ac:dyDescent="0.3">
      <c r="B1675" s="43" t="s">
        <v>1717</v>
      </c>
      <c r="C1675" s="14" t="s">
        <v>4521</v>
      </c>
      <c r="D1675" s="14" t="s">
        <v>5300</v>
      </c>
      <c r="E1675" s="14" t="s">
        <v>8086</v>
      </c>
      <c r="F1675" s="14" t="s">
        <v>8087</v>
      </c>
      <c r="G1675" s="14" t="s">
        <v>7167</v>
      </c>
      <c r="H1675" s="44" t="s">
        <v>3466</v>
      </c>
      <c r="I1675" s="45">
        <v>0</v>
      </c>
      <c r="J1675" s="14">
        <v>150000000</v>
      </c>
      <c r="K1675" s="14" t="s">
        <v>3458</v>
      </c>
      <c r="L1675" s="46" t="s">
        <v>5087</v>
      </c>
      <c r="M1675" s="14" t="s">
        <v>12072</v>
      </c>
      <c r="N1675" s="14" t="s">
        <v>3833</v>
      </c>
      <c r="O1675" s="14" t="s">
        <v>5087</v>
      </c>
      <c r="P1675" s="14" t="s">
        <v>12071</v>
      </c>
      <c r="Q1675" s="44" t="s">
        <v>8226</v>
      </c>
      <c r="R1675" s="44" t="s">
        <v>8205</v>
      </c>
      <c r="S1675" s="14">
        <v>0.5</v>
      </c>
      <c r="T1675" s="5">
        <v>6000</v>
      </c>
      <c r="U1675" s="5">
        <f t="shared" si="79"/>
        <v>3000</v>
      </c>
      <c r="V1675" s="47">
        <f t="shared" si="80"/>
        <v>3360.0000000000005</v>
      </c>
      <c r="W1675" s="48"/>
      <c r="X1675" s="49">
        <v>2017</v>
      </c>
      <c r="Y1675" s="50" t="s">
        <v>5516</v>
      </c>
      <c r="Z1675" s="51">
        <f t="shared" si="78"/>
        <v>8.3333333333333339</v>
      </c>
      <c r="AA1675" s="16">
        <f t="shared" si="78"/>
        <v>9.3333333333333339</v>
      </c>
    </row>
    <row r="1676" spans="2:27" ht="20.25" x14ac:dyDescent="0.3">
      <c r="B1676" s="43" t="s">
        <v>1718</v>
      </c>
      <c r="C1676" s="14" t="s">
        <v>4521</v>
      </c>
      <c r="D1676" s="14" t="s">
        <v>5301</v>
      </c>
      <c r="E1676" s="14" t="s">
        <v>8088</v>
      </c>
      <c r="F1676" s="14" t="s">
        <v>5302</v>
      </c>
      <c r="G1676" s="14" t="s">
        <v>7168</v>
      </c>
      <c r="H1676" s="44" t="s">
        <v>3466</v>
      </c>
      <c r="I1676" s="45">
        <v>0</v>
      </c>
      <c r="J1676" s="14">
        <v>150000000</v>
      </c>
      <c r="K1676" s="14" t="s">
        <v>3458</v>
      </c>
      <c r="L1676" s="46" t="s">
        <v>5087</v>
      </c>
      <c r="M1676" s="14" t="s">
        <v>12072</v>
      </c>
      <c r="N1676" s="14" t="s">
        <v>3833</v>
      </c>
      <c r="O1676" s="14" t="s">
        <v>5087</v>
      </c>
      <c r="P1676" s="14" t="s">
        <v>12071</v>
      </c>
      <c r="Q1676" s="44" t="s">
        <v>8226</v>
      </c>
      <c r="R1676" s="44" t="s">
        <v>8205</v>
      </c>
      <c r="S1676" s="14">
        <v>0.5</v>
      </c>
      <c r="T1676" s="5">
        <v>2016</v>
      </c>
      <c r="U1676" s="5">
        <f t="shared" si="79"/>
        <v>1008</v>
      </c>
      <c r="V1676" s="47">
        <f t="shared" si="80"/>
        <v>1128.96</v>
      </c>
      <c r="W1676" s="48"/>
      <c r="X1676" s="49">
        <v>2017</v>
      </c>
      <c r="Y1676" s="50" t="s">
        <v>5516</v>
      </c>
      <c r="Z1676" s="51">
        <f t="shared" si="78"/>
        <v>2.8</v>
      </c>
      <c r="AA1676" s="16">
        <f t="shared" si="78"/>
        <v>3.1360000000000001</v>
      </c>
    </row>
    <row r="1677" spans="2:27" ht="20.25" x14ac:dyDescent="0.3">
      <c r="B1677" s="43" t="s">
        <v>1719</v>
      </c>
      <c r="C1677" s="14" t="s">
        <v>4521</v>
      </c>
      <c r="D1677" s="14" t="s">
        <v>5303</v>
      </c>
      <c r="E1677" s="14" t="s">
        <v>8089</v>
      </c>
      <c r="F1677" s="14" t="s">
        <v>8056</v>
      </c>
      <c r="G1677" s="14" t="s">
        <v>7169</v>
      </c>
      <c r="H1677" s="44" t="s">
        <v>3466</v>
      </c>
      <c r="I1677" s="45">
        <v>0</v>
      </c>
      <c r="J1677" s="14">
        <v>150000000</v>
      </c>
      <c r="K1677" s="14" t="s">
        <v>3458</v>
      </c>
      <c r="L1677" s="46" t="s">
        <v>5087</v>
      </c>
      <c r="M1677" s="14" t="s">
        <v>12072</v>
      </c>
      <c r="N1677" s="14" t="s">
        <v>3833</v>
      </c>
      <c r="O1677" s="14" t="s">
        <v>5087</v>
      </c>
      <c r="P1677" s="14" t="s">
        <v>12071</v>
      </c>
      <c r="Q1677" s="44" t="s">
        <v>8227</v>
      </c>
      <c r="R1677" s="44" t="s">
        <v>8206</v>
      </c>
      <c r="S1677" s="14">
        <v>2</v>
      </c>
      <c r="T1677" s="5">
        <v>39024</v>
      </c>
      <c r="U1677" s="5">
        <f t="shared" si="79"/>
        <v>78048</v>
      </c>
      <c r="V1677" s="47">
        <f t="shared" si="80"/>
        <v>87413.760000000009</v>
      </c>
      <c r="W1677" s="48"/>
      <c r="X1677" s="49">
        <v>2017</v>
      </c>
      <c r="Y1677" s="50" t="s">
        <v>5516</v>
      </c>
      <c r="Z1677" s="51">
        <f t="shared" si="78"/>
        <v>216.8</v>
      </c>
      <c r="AA1677" s="16">
        <f t="shared" si="78"/>
        <v>242.81600000000003</v>
      </c>
    </row>
    <row r="1678" spans="2:27" ht="20.25" x14ac:dyDescent="0.3">
      <c r="B1678" s="43" t="s">
        <v>1720</v>
      </c>
      <c r="C1678" s="14" t="s">
        <v>4521</v>
      </c>
      <c r="D1678" s="14" t="s">
        <v>5304</v>
      </c>
      <c r="E1678" s="14" t="s">
        <v>8090</v>
      </c>
      <c r="F1678" s="14" t="s">
        <v>5305</v>
      </c>
      <c r="G1678" s="14" t="s">
        <v>7170</v>
      </c>
      <c r="H1678" s="44" t="s">
        <v>3466</v>
      </c>
      <c r="I1678" s="45">
        <v>0</v>
      </c>
      <c r="J1678" s="14">
        <v>150000000</v>
      </c>
      <c r="K1678" s="14" t="s">
        <v>3458</v>
      </c>
      <c r="L1678" s="46" t="s">
        <v>5087</v>
      </c>
      <c r="M1678" s="14" t="s">
        <v>12072</v>
      </c>
      <c r="N1678" s="14" t="s">
        <v>3833</v>
      </c>
      <c r="O1678" s="14" t="s">
        <v>5087</v>
      </c>
      <c r="P1678" s="14" t="s">
        <v>12071</v>
      </c>
      <c r="Q1678" s="44" t="s">
        <v>8242</v>
      </c>
      <c r="R1678" s="44" t="s">
        <v>8220</v>
      </c>
      <c r="S1678" s="14">
        <v>300</v>
      </c>
      <c r="T1678" s="5">
        <v>7.2</v>
      </c>
      <c r="U1678" s="5">
        <f t="shared" si="79"/>
        <v>2160</v>
      </c>
      <c r="V1678" s="47">
        <f t="shared" si="80"/>
        <v>2419.2000000000003</v>
      </c>
      <c r="W1678" s="48"/>
      <c r="X1678" s="49">
        <v>2017</v>
      </c>
      <c r="Y1678" s="50" t="s">
        <v>5516</v>
      </c>
      <c r="Z1678" s="51">
        <f t="shared" si="78"/>
        <v>6</v>
      </c>
      <c r="AA1678" s="16">
        <f t="shared" si="78"/>
        <v>6.7200000000000006</v>
      </c>
    </row>
    <row r="1679" spans="2:27" ht="20.25" x14ac:dyDescent="0.3">
      <c r="B1679" s="43" t="s">
        <v>1721</v>
      </c>
      <c r="C1679" s="14" t="s">
        <v>4521</v>
      </c>
      <c r="D1679" s="14" t="s">
        <v>5306</v>
      </c>
      <c r="E1679" s="14" t="s">
        <v>5307</v>
      </c>
      <c r="F1679" s="14" t="s">
        <v>8091</v>
      </c>
      <c r="G1679" s="14" t="s">
        <v>7171</v>
      </c>
      <c r="H1679" s="44" t="s">
        <v>3466</v>
      </c>
      <c r="I1679" s="45">
        <v>0</v>
      </c>
      <c r="J1679" s="14">
        <v>150000000</v>
      </c>
      <c r="K1679" s="14" t="s">
        <v>3458</v>
      </c>
      <c r="L1679" s="46" t="s">
        <v>5087</v>
      </c>
      <c r="M1679" s="14" t="s">
        <v>12072</v>
      </c>
      <c r="N1679" s="14" t="s">
        <v>3833</v>
      </c>
      <c r="O1679" s="14" t="s">
        <v>5087</v>
      </c>
      <c r="P1679" s="14" t="s">
        <v>12071</v>
      </c>
      <c r="Q1679" s="44" t="s">
        <v>8226</v>
      </c>
      <c r="R1679" s="44" t="s">
        <v>8205</v>
      </c>
      <c r="S1679" s="14">
        <v>3</v>
      </c>
      <c r="T1679" s="5">
        <v>1448.4</v>
      </c>
      <c r="U1679" s="5">
        <f t="shared" si="79"/>
        <v>4345.2000000000007</v>
      </c>
      <c r="V1679" s="47">
        <f t="shared" si="80"/>
        <v>4866.6240000000016</v>
      </c>
      <c r="W1679" s="48"/>
      <c r="X1679" s="49">
        <v>2017</v>
      </c>
      <c r="Y1679" s="50" t="s">
        <v>5516</v>
      </c>
      <c r="Z1679" s="51">
        <f t="shared" si="78"/>
        <v>12.070000000000002</v>
      </c>
      <c r="AA1679" s="16">
        <f t="shared" si="78"/>
        <v>13.518400000000005</v>
      </c>
    </row>
    <row r="1680" spans="2:27" ht="20.25" x14ac:dyDescent="0.3">
      <c r="B1680" s="43" t="s">
        <v>1722</v>
      </c>
      <c r="C1680" s="14" t="s">
        <v>4521</v>
      </c>
      <c r="D1680" s="14" t="s">
        <v>4659</v>
      </c>
      <c r="E1680" s="14" t="s">
        <v>7751</v>
      </c>
      <c r="F1680" s="14" t="s">
        <v>7754</v>
      </c>
      <c r="G1680" s="14" t="s">
        <v>7172</v>
      </c>
      <c r="H1680" s="44" t="s">
        <v>3466</v>
      </c>
      <c r="I1680" s="45">
        <v>0</v>
      </c>
      <c r="J1680" s="14">
        <v>150000000</v>
      </c>
      <c r="K1680" s="14" t="s">
        <v>3458</v>
      </c>
      <c r="L1680" s="46" t="s">
        <v>5087</v>
      </c>
      <c r="M1680" s="14" t="s">
        <v>12072</v>
      </c>
      <c r="N1680" s="14" t="s">
        <v>3833</v>
      </c>
      <c r="O1680" s="14" t="s">
        <v>5087</v>
      </c>
      <c r="P1680" s="14" t="s">
        <v>12071</v>
      </c>
      <c r="Q1680" s="44" t="s">
        <v>8226</v>
      </c>
      <c r="R1680" s="44" t="s">
        <v>8205</v>
      </c>
      <c r="S1680" s="14">
        <v>2</v>
      </c>
      <c r="T1680" s="5">
        <v>960</v>
      </c>
      <c r="U1680" s="5">
        <f t="shared" si="79"/>
        <v>1920</v>
      </c>
      <c r="V1680" s="47">
        <f t="shared" si="80"/>
        <v>2150.4</v>
      </c>
      <c r="W1680" s="48"/>
      <c r="X1680" s="49">
        <v>2017</v>
      </c>
      <c r="Y1680" s="50" t="s">
        <v>5516</v>
      </c>
      <c r="Z1680" s="51">
        <f t="shared" si="78"/>
        <v>5.333333333333333</v>
      </c>
      <c r="AA1680" s="16">
        <f t="shared" si="78"/>
        <v>5.9733333333333336</v>
      </c>
    </row>
    <row r="1681" spans="2:27" ht="20.25" x14ac:dyDescent="0.3">
      <c r="B1681" s="43" t="s">
        <v>1723</v>
      </c>
      <c r="C1681" s="14" t="s">
        <v>4521</v>
      </c>
      <c r="D1681" s="14" t="s">
        <v>7367</v>
      </c>
      <c r="E1681" s="14" t="s">
        <v>8092</v>
      </c>
      <c r="F1681" s="14" t="s">
        <v>8093</v>
      </c>
      <c r="G1681" s="14" t="s">
        <v>7173</v>
      </c>
      <c r="H1681" s="44" t="s">
        <v>3466</v>
      </c>
      <c r="I1681" s="45">
        <v>0</v>
      </c>
      <c r="J1681" s="14">
        <v>150000000</v>
      </c>
      <c r="K1681" s="14" t="s">
        <v>3458</v>
      </c>
      <c r="L1681" s="46" t="s">
        <v>5087</v>
      </c>
      <c r="M1681" s="14" t="s">
        <v>12072</v>
      </c>
      <c r="N1681" s="14" t="s">
        <v>3833</v>
      </c>
      <c r="O1681" s="14" t="s">
        <v>5087</v>
      </c>
      <c r="P1681" s="14" t="s">
        <v>12071</v>
      </c>
      <c r="Q1681" s="44" t="s">
        <v>8226</v>
      </c>
      <c r="R1681" s="44" t="s">
        <v>8205</v>
      </c>
      <c r="S1681" s="14">
        <v>0.3</v>
      </c>
      <c r="T1681" s="5">
        <v>5850</v>
      </c>
      <c r="U1681" s="5">
        <f t="shared" si="79"/>
        <v>1755</v>
      </c>
      <c r="V1681" s="47">
        <f t="shared" si="80"/>
        <v>1965.6000000000001</v>
      </c>
      <c r="W1681" s="48"/>
      <c r="X1681" s="49">
        <v>2017</v>
      </c>
      <c r="Y1681" s="50" t="s">
        <v>5516</v>
      </c>
      <c r="Z1681" s="51">
        <f t="shared" si="78"/>
        <v>4.875</v>
      </c>
      <c r="AA1681" s="16">
        <f t="shared" si="78"/>
        <v>5.46</v>
      </c>
    </row>
    <row r="1682" spans="2:27" ht="20.25" x14ac:dyDescent="0.3">
      <c r="B1682" s="43" t="s">
        <v>1724</v>
      </c>
      <c r="C1682" s="14" t="s">
        <v>4521</v>
      </c>
      <c r="D1682" s="14" t="s">
        <v>5308</v>
      </c>
      <c r="E1682" s="14" t="s">
        <v>8094</v>
      </c>
      <c r="F1682" s="14" t="s">
        <v>8095</v>
      </c>
      <c r="G1682" s="14" t="s">
        <v>7174</v>
      </c>
      <c r="H1682" s="44" t="s">
        <v>3466</v>
      </c>
      <c r="I1682" s="45">
        <v>0</v>
      </c>
      <c r="J1682" s="14">
        <v>150000000</v>
      </c>
      <c r="K1682" s="14" t="s">
        <v>3458</v>
      </c>
      <c r="L1682" s="46" t="s">
        <v>5087</v>
      </c>
      <c r="M1682" s="14" t="s">
        <v>12072</v>
      </c>
      <c r="N1682" s="14" t="s">
        <v>3833</v>
      </c>
      <c r="O1682" s="14" t="s">
        <v>5087</v>
      </c>
      <c r="P1682" s="14" t="s">
        <v>12071</v>
      </c>
      <c r="Q1682" s="44" t="s">
        <v>8226</v>
      </c>
      <c r="R1682" s="44" t="s">
        <v>8205</v>
      </c>
      <c r="S1682" s="14">
        <v>0.3</v>
      </c>
      <c r="T1682" s="5">
        <v>4800</v>
      </c>
      <c r="U1682" s="5">
        <f t="shared" si="79"/>
        <v>1440</v>
      </c>
      <c r="V1682" s="47">
        <f t="shared" si="80"/>
        <v>1612.8000000000002</v>
      </c>
      <c r="W1682" s="48"/>
      <c r="X1682" s="49">
        <v>2017</v>
      </c>
      <c r="Y1682" s="50" t="s">
        <v>5516</v>
      </c>
      <c r="Z1682" s="51">
        <f t="shared" si="78"/>
        <v>4</v>
      </c>
      <c r="AA1682" s="16">
        <f t="shared" si="78"/>
        <v>4.4800000000000004</v>
      </c>
    </row>
    <row r="1683" spans="2:27" ht="20.25" x14ac:dyDescent="0.3">
      <c r="B1683" s="43" t="s">
        <v>1725</v>
      </c>
      <c r="C1683" s="14" t="s">
        <v>4521</v>
      </c>
      <c r="D1683" s="14" t="s">
        <v>5309</v>
      </c>
      <c r="E1683" s="14" t="s">
        <v>8096</v>
      </c>
      <c r="F1683" s="14" t="s">
        <v>5310</v>
      </c>
      <c r="G1683" s="14" t="s">
        <v>7175</v>
      </c>
      <c r="H1683" s="44" t="s">
        <v>3466</v>
      </c>
      <c r="I1683" s="45">
        <v>0</v>
      </c>
      <c r="J1683" s="14">
        <v>150000000</v>
      </c>
      <c r="K1683" s="14" t="s">
        <v>3458</v>
      </c>
      <c r="L1683" s="46" t="s">
        <v>5087</v>
      </c>
      <c r="M1683" s="14" t="s">
        <v>12072</v>
      </c>
      <c r="N1683" s="14" t="s">
        <v>3833</v>
      </c>
      <c r="O1683" s="14" t="s">
        <v>5087</v>
      </c>
      <c r="P1683" s="14" t="s">
        <v>12071</v>
      </c>
      <c r="Q1683" s="44" t="s">
        <v>8226</v>
      </c>
      <c r="R1683" s="44" t="s">
        <v>8205</v>
      </c>
      <c r="S1683" s="14">
        <v>0.3</v>
      </c>
      <c r="T1683" s="5">
        <v>851.35135135135135</v>
      </c>
      <c r="U1683" s="5">
        <f t="shared" si="79"/>
        <v>255.40540540540539</v>
      </c>
      <c r="V1683" s="47">
        <f t="shared" si="80"/>
        <v>286.05405405405406</v>
      </c>
      <c r="W1683" s="48"/>
      <c r="X1683" s="49">
        <v>2017</v>
      </c>
      <c r="Y1683" s="50" t="s">
        <v>5516</v>
      </c>
      <c r="Z1683" s="51">
        <f t="shared" si="78"/>
        <v>0.70945945945945943</v>
      </c>
      <c r="AA1683" s="16">
        <f t="shared" si="78"/>
        <v>0.79459459459459458</v>
      </c>
    </row>
    <row r="1684" spans="2:27" ht="20.25" x14ac:dyDescent="0.3">
      <c r="B1684" s="43" t="s">
        <v>1726</v>
      </c>
      <c r="C1684" s="14" t="s">
        <v>4521</v>
      </c>
      <c r="D1684" s="14" t="s">
        <v>5311</v>
      </c>
      <c r="E1684" s="14" t="s">
        <v>8097</v>
      </c>
      <c r="F1684" s="14" t="s">
        <v>8098</v>
      </c>
      <c r="G1684" s="14" t="s">
        <v>7176</v>
      </c>
      <c r="H1684" s="44" t="s">
        <v>3466</v>
      </c>
      <c r="I1684" s="45">
        <v>0</v>
      </c>
      <c r="J1684" s="14">
        <v>150000000</v>
      </c>
      <c r="K1684" s="14" t="s">
        <v>3458</v>
      </c>
      <c r="L1684" s="46" t="s">
        <v>5087</v>
      </c>
      <c r="M1684" s="14" t="s">
        <v>12072</v>
      </c>
      <c r="N1684" s="14" t="s">
        <v>3833</v>
      </c>
      <c r="O1684" s="14" t="s">
        <v>5087</v>
      </c>
      <c r="P1684" s="14" t="s">
        <v>12071</v>
      </c>
      <c r="Q1684" s="44" t="s">
        <v>8226</v>
      </c>
      <c r="R1684" s="44" t="s">
        <v>8205</v>
      </c>
      <c r="S1684" s="14">
        <v>0.5</v>
      </c>
      <c r="T1684" s="5">
        <v>979.2</v>
      </c>
      <c r="U1684" s="5">
        <f t="shared" si="79"/>
        <v>489.6</v>
      </c>
      <c r="V1684" s="47">
        <f t="shared" si="80"/>
        <v>548.35200000000009</v>
      </c>
      <c r="W1684" s="48"/>
      <c r="X1684" s="49">
        <v>2017</v>
      </c>
      <c r="Y1684" s="50" t="s">
        <v>5516</v>
      </c>
      <c r="Z1684" s="51">
        <f t="shared" si="78"/>
        <v>1.36</v>
      </c>
      <c r="AA1684" s="16">
        <f t="shared" si="78"/>
        <v>1.5232000000000003</v>
      </c>
    </row>
    <row r="1685" spans="2:27" ht="20.25" x14ac:dyDescent="0.3">
      <c r="B1685" s="43" t="s">
        <v>1727</v>
      </c>
      <c r="C1685" s="14" t="s">
        <v>4521</v>
      </c>
      <c r="D1685" s="14" t="s">
        <v>5312</v>
      </c>
      <c r="E1685" s="14" t="s">
        <v>8099</v>
      </c>
      <c r="F1685" s="14" t="s">
        <v>5313</v>
      </c>
      <c r="G1685" s="14" t="s">
        <v>7177</v>
      </c>
      <c r="H1685" s="44" t="s">
        <v>3466</v>
      </c>
      <c r="I1685" s="45">
        <v>0</v>
      </c>
      <c r="J1685" s="14">
        <v>150000000</v>
      </c>
      <c r="K1685" s="14" t="s">
        <v>3458</v>
      </c>
      <c r="L1685" s="46" t="s">
        <v>5087</v>
      </c>
      <c r="M1685" s="14" t="s">
        <v>12072</v>
      </c>
      <c r="N1685" s="14" t="s">
        <v>3833</v>
      </c>
      <c r="O1685" s="14" t="s">
        <v>5087</v>
      </c>
      <c r="P1685" s="14" t="s">
        <v>12071</v>
      </c>
      <c r="Q1685" s="44" t="s">
        <v>8226</v>
      </c>
      <c r="R1685" s="44" t="s">
        <v>8205</v>
      </c>
      <c r="S1685" s="14">
        <v>0.3</v>
      </c>
      <c r="T1685" s="5">
        <v>2820</v>
      </c>
      <c r="U1685" s="5">
        <f t="shared" si="79"/>
        <v>846</v>
      </c>
      <c r="V1685" s="47">
        <f t="shared" si="80"/>
        <v>947.5200000000001</v>
      </c>
      <c r="W1685" s="48"/>
      <c r="X1685" s="49">
        <v>2017</v>
      </c>
      <c r="Y1685" s="50" t="s">
        <v>5516</v>
      </c>
      <c r="Z1685" s="51">
        <f t="shared" si="78"/>
        <v>2.35</v>
      </c>
      <c r="AA1685" s="16">
        <f t="shared" si="78"/>
        <v>2.6320000000000001</v>
      </c>
    </row>
    <row r="1686" spans="2:27" ht="20.25" x14ac:dyDescent="0.3">
      <c r="B1686" s="43" t="s">
        <v>1728</v>
      </c>
      <c r="C1686" s="14" t="s">
        <v>4521</v>
      </c>
      <c r="D1686" s="14" t="s">
        <v>5314</v>
      </c>
      <c r="E1686" s="14" t="s">
        <v>8100</v>
      </c>
      <c r="F1686" s="14" t="s">
        <v>8101</v>
      </c>
      <c r="G1686" s="14" t="s">
        <v>7178</v>
      </c>
      <c r="H1686" s="44" t="s">
        <v>3466</v>
      </c>
      <c r="I1686" s="45">
        <v>0</v>
      </c>
      <c r="J1686" s="14">
        <v>150000000</v>
      </c>
      <c r="K1686" s="14" t="s">
        <v>3458</v>
      </c>
      <c r="L1686" s="46" t="s">
        <v>5087</v>
      </c>
      <c r="M1686" s="14" t="s">
        <v>12072</v>
      </c>
      <c r="N1686" s="14" t="s">
        <v>3833</v>
      </c>
      <c r="O1686" s="14" t="s">
        <v>5087</v>
      </c>
      <c r="P1686" s="14" t="s">
        <v>12071</v>
      </c>
      <c r="Q1686" s="44" t="s">
        <v>8226</v>
      </c>
      <c r="R1686" s="44" t="s">
        <v>8205</v>
      </c>
      <c r="S1686" s="14">
        <v>4</v>
      </c>
      <c r="T1686" s="5">
        <v>3507.6</v>
      </c>
      <c r="U1686" s="5">
        <f t="shared" si="79"/>
        <v>14030.4</v>
      </c>
      <c r="V1686" s="47">
        <f t="shared" si="80"/>
        <v>15714.048000000001</v>
      </c>
      <c r="W1686" s="48"/>
      <c r="X1686" s="49">
        <v>2017</v>
      </c>
      <c r="Y1686" s="50" t="s">
        <v>5516</v>
      </c>
      <c r="Z1686" s="51">
        <f t="shared" si="78"/>
        <v>38.973333333333329</v>
      </c>
      <c r="AA1686" s="16">
        <f t="shared" si="78"/>
        <v>43.650133333333336</v>
      </c>
    </row>
    <row r="1687" spans="2:27" ht="20.25" x14ac:dyDescent="0.3">
      <c r="B1687" s="43" t="s">
        <v>1729</v>
      </c>
      <c r="C1687" s="14" t="s">
        <v>4521</v>
      </c>
      <c r="D1687" s="14" t="s">
        <v>5315</v>
      </c>
      <c r="E1687" s="14" t="s">
        <v>8102</v>
      </c>
      <c r="F1687" s="14" t="s">
        <v>5316</v>
      </c>
      <c r="G1687" s="14" t="s">
        <v>7179</v>
      </c>
      <c r="H1687" s="44" t="s">
        <v>3466</v>
      </c>
      <c r="I1687" s="45">
        <v>0</v>
      </c>
      <c r="J1687" s="14">
        <v>150000000</v>
      </c>
      <c r="K1687" s="14" t="s">
        <v>3458</v>
      </c>
      <c r="L1687" s="46" t="s">
        <v>5087</v>
      </c>
      <c r="M1687" s="14" t="s">
        <v>12072</v>
      </c>
      <c r="N1687" s="14" t="s">
        <v>3833</v>
      </c>
      <c r="O1687" s="14" t="s">
        <v>5087</v>
      </c>
      <c r="P1687" s="14" t="s">
        <v>12071</v>
      </c>
      <c r="Q1687" s="44" t="s">
        <v>8226</v>
      </c>
      <c r="R1687" s="44" t="s">
        <v>8205</v>
      </c>
      <c r="S1687" s="14">
        <v>0.8</v>
      </c>
      <c r="T1687" s="5">
        <v>1140</v>
      </c>
      <c r="U1687" s="5">
        <f t="shared" si="79"/>
        <v>912</v>
      </c>
      <c r="V1687" s="47">
        <f t="shared" si="80"/>
        <v>1021.44</v>
      </c>
      <c r="W1687" s="48"/>
      <c r="X1687" s="49">
        <v>2017</v>
      </c>
      <c r="Y1687" s="50" t="s">
        <v>5516</v>
      </c>
      <c r="Z1687" s="51">
        <f t="shared" si="78"/>
        <v>2.5333333333333332</v>
      </c>
      <c r="AA1687" s="16">
        <f t="shared" si="78"/>
        <v>2.8373333333333335</v>
      </c>
    </row>
    <row r="1688" spans="2:27" ht="20.25" x14ac:dyDescent="0.3">
      <c r="B1688" s="43" t="s">
        <v>1730</v>
      </c>
      <c r="C1688" s="14" t="s">
        <v>4521</v>
      </c>
      <c r="D1688" s="14" t="s">
        <v>5317</v>
      </c>
      <c r="E1688" s="14" t="s">
        <v>8103</v>
      </c>
      <c r="F1688" s="14" t="s">
        <v>8049</v>
      </c>
      <c r="G1688" s="14" t="s">
        <v>7180</v>
      </c>
      <c r="H1688" s="44" t="s">
        <v>3466</v>
      </c>
      <c r="I1688" s="45">
        <v>0</v>
      </c>
      <c r="J1688" s="14">
        <v>150000000</v>
      </c>
      <c r="K1688" s="14" t="s">
        <v>3458</v>
      </c>
      <c r="L1688" s="46" t="s">
        <v>5087</v>
      </c>
      <c r="M1688" s="14" t="s">
        <v>12072</v>
      </c>
      <c r="N1688" s="14" t="s">
        <v>3833</v>
      </c>
      <c r="O1688" s="14" t="s">
        <v>5087</v>
      </c>
      <c r="P1688" s="14" t="s">
        <v>12071</v>
      </c>
      <c r="Q1688" s="44" t="s">
        <v>8226</v>
      </c>
      <c r="R1688" s="44" t="s">
        <v>8205</v>
      </c>
      <c r="S1688" s="14">
        <v>1</v>
      </c>
      <c r="T1688" s="5">
        <v>1140</v>
      </c>
      <c r="U1688" s="5">
        <f t="shared" si="79"/>
        <v>1140</v>
      </c>
      <c r="V1688" s="47">
        <f t="shared" si="80"/>
        <v>1276.8000000000002</v>
      </c>
      <c r="W1688" s="48"/>
      <c r="X1688" s="49">
        <v>2017</v>
      </c>
      <c r="Y1688" s="50" t="s">
        <v>5516</v>
      </c>
      <c r="Z1688" s="51">
        <f t="shared" si="78"/>
        <v>3.1666666666666665</v>
      </c>
      <c r="AA1688" s="16">
        <f t="shared" si="78"/>
        <v>3.5466666666666673</v>
      </c>
    </row>
    <row r="1689" spans="2:27" ht="20.25" x14ac:dyDescent="0.3">
      <c r="B1689" s="43" t="s">
        <v>1731</v>
      </c>
      <c r="C1689" s="14" t="s">
        <v>4521</v>
      </c>
      <c r="D1689" s="14" t="s">
        <v>5318</v>
      </c>
      <c r="E1689" s="14" t="s">
        <v>8104</v>
      </c>
      <c r="F1689" s="14" t="s">
        <v>5238</v>
      </c>
      <c r="G1689" s="14" t="s">
        <v>7181</v>
      </c>
      <c r="H1689" s="44" t="s">
        <v>3466</v>
      </c>
      <c r="I1689" s="45">
        <v>0</v>
      </c>
      <c r="J1689" s="14">
        <v>150000000</v>
      </c>
      <c r="K1689" s="14" t="s">
        <v>3458</v>
      </c>
      <c r="L1689" s="46" t="s">
        <v>5087</v>
      </c>
      <c r="M1689" s="14" t="s">
        <v>12072</v>
      </c>
      <c r="N1689" s="14" t="s">
        <v>3833</v>
      </c>
      <c r="O1689" s="14" t="s">
        <v>5087</v>
      </c>
      <c r="P1689" s="14" t="s">
        <v>12071</v>
      </c>
      <c r="Q1689" s="44" t="s">
        <v>8226</v>
      </c>
      <c r="R1689" s="44" t="s">
        <v>8205</v>
      </c>
      <c r="S1689" s="14">
        <v>4</v>
      </c>
      <c r="T1689" s="5">
        <v>2420.27027027027</v>
      </c>
      <c r="U1689" s="5">
        <f t="shared" si="79"/>
        <v>9681.0810810810799</v>
      </c>
      <c r="V1689" s="47">
        <f t="shared" si="80"/>
        <v>10842.81081081081</v>
      </c>
      <c r="W1689" s="48"/>
      <c r="X1689" s="49">
        <v>2017</v>
      </c>
      <c r="Y1689" s="50" t="s">
        <v>5516</v>
      </c>
      <c r="Z1689" s="51">
        <f t="shared" si="78"/>
        <v>26.891891891891888</v>
      </c>
      <c r="AA1689" s="16">
        <f t="shared" si="78"/>
        <v>30.118918918918915</v>
      </c>
    </row>
    <row r="1690" spans="2:27" ht="20.25" x14ac:dyDescent="0.3">
      <c r="B1690" s="43" t="s">
        <v>1732</v>
      </c>
      <c r="C1690" s="14" t="s">
        <v>4521</v>
      </c>
      <c r="D1690" s="14" t="s">
        <v>5319</v>
      </c>
      <c r="E1690" s="14" t="s">
        <v>8057</v>
      </c>
      <c r="F1690" s="14" t="s">
        <v>5320</v>
      </c>
      <c r="G1690" s="14" t="s">
        <v>7182</v>
      </c>
      <c r="H1690" s="44" t="s">
        <v>3466</v>
      </c>
      <c r="I1690" s="45">
        <v>0</v>
      </c>
      <c r="J1690" s="14">
        <v>150000000</v>
      </c>
      <c r="K1690" s="14" t="s">
        <v>3458</v>
      </c>
      <c r="L1690" s="46" t="s">
        <v>5087</v>
      </c>
      <c r="M1690" s="14" t="s">
        <v>12072</v>
      </c>
      <c r="N1690" s="14" t="s">
        <v>3833</v>
      </c>
      <c r="O1690" s="14" t="s">
        <v>5087</v>
      </c>
      <c r="P1690" s="14" t="s">
        <v>12071</v>
      </c>
      <c r="Q1690" s="44" t="s">
        <v>8226</v>
      </c>
      <c r="R1690" s="44" t="s">
        <v>8205</v>
      </c>
      <c r="S1690" s="14">
        <v>1</v>
      </c>
      <c r="T1690" s="5">
        <v>1297.2972972972973</v>
      </c>
      <c r="U1690" s="5">
        <f t="shared" si="79"/>
        <v>1297.2972972972973</v>
      </c>
      <c r="V1690" s="47">
        <f t="shared" si="80"/>
        <v>1452.9729729729731</v>
      </c>
      <c r="W1690" s="48"/>
      <c r="X1690" s="49">
        <v>2017</v>
      </c>
      <c r="Y1690" s="50" t="s">
        <v>5516</v>
      </c>
      <c r="Z1690" s="51">
        <f t="shared" si="78"/>
        <v>3.6036036036036037</v>
      </c>
      <c r="AA1690" s="16">
        <f t="shared" si="78"/>
        <v>4.0360360360360366</v>
      </c>
    </row>
    <row r="1691" spans="2:27" ht="20.25" x14ac:dyDescent="0.3">
      <c r="B1691" s="43" t="s">
        <v>1733</v>
      </c>
      <c r="C1691" s="14" t="s">
        <v>4521</v>
      </c>
      <c r="D1691" s="14" t="s">
        <v>5321</v>
      </c>
      <c r="E1691" s="14" t="s">
        <v>8105</v>
      </c>
      <c r="F1691" s="14" t="s">
        <v>5322</v>
      </c>
      <c r="G1691" s="14" t="s">
        <v>7183</v>
      </c>
      <c r="H1691" s="44" t="s">
        <v>3466</v>
      </c>
      <c r="I1691" s="45">
        <v>0</v>
      </c>
      <c r="J1691" s="14">
        <v>150000000</v>
      </c>
      <c r="K1691" s="14" t="s">
        <v>3458</v>
      </c>
      <c r="L1691" s="46" t="s">
        <v>5087</v>
      </c>
      <c r="M1691" s="14" t="s">
        <v>12072</v>
      </c>
      <c r="N1691" s="14" t="s">
        <v>3833</v>
      </c>
      <c r="O1691" s="14" t="s">
        <v>5087</v>
      </c>
      <c r="P1691" s="14" t="s">
        <v>12071</v>
      </c>
      <c r="Q1691" s="44" t="s">
        <v>8226</v>
      </c>
      <c r="R1691" s="44" t="s">
        <v>8205</v>
      </c>
      <c r="S1691" s="14">
        <v>1</v>
      </c>
      <c r="T1691" s="5">
        <v>6081.0810810810808</v>
      </c>
      <c r="U1691" s="5">
        <f t="shared" si="79"/>
        <v>6081.0810810810808</v>
      </c>
      <c r="V1691" s="47">
        <f t="shared" si="80"/>
        <v>6810.8108108108108</v>
      </c>
      <c r="W1691" s="48"/>
      <c r="X1691" s="49">
        <v>2017</v>
      </c>
      <c r="Y1691" s="50" t="s">
        <v>5516</v>
      </c>
      <c r="Z1691" s="51">
        <f t="shared" si="78"/>
        <v>16.891891891891891</v>
      </c>
      <c r="AA1691" s="16">
        <f t="shared" si="78"/>
        <v>18.918918918918919</v>
      </c>
    </row>
    <row r="1692" spans="2:27" ht="20.25" x14ac:dyDescent="0.3">
      <c r="B1692" s="43" t="s">
        <v>1734</v>
      </c>
      <c r="C1692" s="14" t="s">
        <v>4521</v>
      </c>
      <c r="D1692" s="14" t="s">
        <v>7368</v>
      </c>
      <c r="E1692" s="14" t="s">
        <v>8106</v>
      </c>
      <c r="F1692" s="14" t="s">
        <v>8107</v>
      </c>
      <c r="G1692" s="14" t="s">
        <v>7184</v>
      </c>
      <c r="H1692" s="44" t="s">
        <v>3466</v>
      </c>
      <c r="I1692" s="45">
        <v>0</v>
      </c>
      <c r="J1692" s="14">
        <v>150000000</v>
      </c>
      <c r="K1692" s="14" t="s">
        <v>3458</v>
      </c>
      <c r="L1692" s="46" t="s">
        <v>5087</v>
      </c>
      <c r="M1692" s="14" t="s">
        <v>12072</v>
      </c>
      <c r="N1692" s="14" t="s">
        <v>3833</v>
      </c>
      <c r="O1692" s="14" t="s">
        <v>5087</v>
      </c>
      <c r="P1692" s="14" t="s">
        <v>12071</v>
      </c>
      <c r="Q1692" s="44" t="s">
        <v>8226</v>
      </c>
      <c r="R1692" s="44" t="s">
        <v>8205</v>
      </c>
      <c r="S1692" s="14">
        <v>2</v>
      </c>
      <c r="T1692" s="5">
        <v>1168.918918918919</v>
      </c>
      <c r="U1692" s="5">
        <f t="shared" si="79"/>
        <v>2337.8378378378379</v>
      </c>
      <c r="V1692" s="47">
        <f t="shared" si="80"/>
        <v>2618.3783783783788</v>
      </c>
      <c r="W1692" s="48"/>
      <c r="X1692" s="49">
        <v>2017</v>
      </c>
      <c r="Y1692" s="50" t="s">
        <v>5516</v>
      </c>
      <c r="Z1692" s="51">
        <f t="shared" si="78"/>
        <v>6.4939939939939944</v>
      </c>
      <c r="AA1692" s="16">
        <f t="shared" si="78"/>
        <v>7.2732732732732748</v>
      </c>
    </row>
    <row r="1693" spans="2:27" ht="20.25" x14ac:dyDescent="0.3">
      <c r="B1693" s="43" t="s">
        <v>1735</v>
      </c>
      <c r="C1693" s="14" t="s">
        <v>4521</v>
      </c>
      <c r="D1693" s="14" t="s">
        <v>5323</v>
      </c>
      <c r="E1693" s="14" t="s">
        <v>8088</v>
      </c>
      <c r="F1693" s="14" t="s">
        <v>8108</v>
      </c>
      <c r="G1693" s="14" t="s">
        <v>7185</v>
      </c>
      <c r="H1693" s="44" t="s">
        <v>3466</v>
      </c>
      <c r="I1693" s="45">
        <v>0</v>
      </c>
      <c r="J1693" s="14">
        <v>150000000</v>
      </c>
      <c r="K1693" s="14" t="s">
        <v>3458</v>
      </c>
      <c r="L1693" s="46" t="s">
        <v>5087</v>
      </c>
      <c r="M1693" s="14" t="s">
        <v>12072</v>
      </c>
      <c r="N1693" s="14" t="s">
        <v>3833</v>
      </c>
      <c r="O1693" s="14" t="s">
        <v>5087</v>
      </c>
      <c r="P1693" s="14" t="s">
        <v>12071</v>
      </c>
      <c r="Q1693" s="44" t="s">
        <v>8243</v>
      </c>
      <c r="R1693" s="44" t="s">
        <v>8221</v>
      </c>
      <c r="S1693" s="14">
        <v>30</v>
      </c>
      <c r="T1693" s="5">
        <v>9600</v>
      </c>
      <c r="U1693" s="5">
        <f t="shared" si="79"/>
        <v>288000</v>
      </c>
      <c r="V1693" s="47">
        <f t="shared" si="80"/>
        <v>322560.00000000006</v>
      </c>
      <c r="W1693" s="48"/>
      <c r="X1693" s="49">
        <v>2017</v>
      </c>
      <c r="Y1693" s="50" t="s">
        <v>5516</v>
      </c>
      <c r="Z1693" s="51">
        <f t="shared" si="78"/>
        <v>800</v>
      </c>
      <c r="AA1693" s="16">
        <f t="shared" si="78"/>
        <v>896.00000000000011</v>
      </c>
    </row>
    <row r="1694" spans="2:27" ht="20.25" x14ac:dyDescent="0.3">
      <c r="B1694" s="43" t="s">
        <v>1736</v>
      </c>
      <c r="C1694" s="14" t="s">
        <v>4521</v>
      </c>
      <c r="D1694" s="14" t="s">
        <v>5324</v>
      </c>
      <c r="E1694" s="14" t="s">
        <v>8109</v>
      </c>
      <c r="F1694" s="14" t="s">
        <v>5325</v>
      </c>
      <c r="G1694" s="14" t="s">
        <v>7186</v>
      </c>
      <c r="H1694" s="44" t="s">
        <v>3466</v>
      </c>
      <c r="I1694" s="45">
        <v>0</v>
      </c>
      <c r="J1694" s="14">
        <v>150000000</v>
      </c>
      <c r="K1694" s="14" t="s">
        <v>3458</v>
      </c>
      <c r="L1694" s="46" t="s">
        <v>5087</v>
      </c>
      <c r="M1694" s="14" t="s">
        <v>12072</v>
      </c>
      <c r="N1694" s="14" t="s">
        <v>3833</v>
      </c>
      <c r="O1694" s="14" t="s">
        <v>5087</v>
      </c>
      <c r="P1694" s="14" t="s">
        <v>12071</v>
      </c>
      <c r="Q1694" s="44" t="s">
        <v>8226</v>
      </c>
      <c r="R1694" s="44" t="s">
        <v>8205</v>
      </c>
      <c r="S1694" s="14">
        <v>0.8</v>
      </c>
      <c r="T1694" s="5">
        <v>1050</v>
      </c>
      <c r="U1694" s="5">
        <f t="shared" si="79"/>
        <v>840</v>
      </c>
      <c r="V1694" s="47">
        <f t="shared" si="80"/>
        <v>940.80000000000007</v>
      </c>
      <c r="W1694" s="48"/>
      <c r="X1694" s="49">
        <v>2017</v>
      </c>
      <c r="Y1694" s="50" t="s">
        <v>5516</v>
      </c>
      <c r="Z1694" s="51">
        <f t="shared" si="78"/>
        <v>2.3333333333333335</v>
      </c>
      <c r="AA1694" s="16">
        <f t="shared" si="78"/>
        <v>2.6133333333333337</v>
      </c>
    </row>
    <row r="1695" spans="2:27" ht="20.25" x14ac:dyDescent="0.3">
      <c r="B1695" s="43" t="s">
        <v>1737</v>
      </c>
      <c r="C1695" s="14" t="s">
        <v>4521</v>
      </c>
      <c r="D1695" s="14" t="s">
        <v>5326</v>
      </c>
      <c r="E1695" s="14" t="s">
        <v>8110</v>
      </c>
      <c r="F1695" s="14" t="s">
        <v>8111</v>
      </c>
      <c r="G1695" s="14" t="s">
        <v>7187</v>
      </c>
      <c r="H1695" s="44" t="s">
        <v>3466</v>
      </c>
      <c r="I1695" s="45">
        <v>0</v>
      </c>
      <c r="J1695" s="14">
        <v>150000000</v>
      </c>
      <c r="K1695" s="14" t="s">
        <v>3458</v>
      </c>
      <c r="L1695" s="46" t="s">
        <v>5087</v>
      </c>
      <c r="M1695" s="14" t="s">
        <v>12072</v>
      </c>
      <c r="N1695" s="14" t="s">
        <v>3833</v>
      </c>
      <c r="O1695" s="14" t="s">
        <v>5087</v>
      </c>
      <c r="P1695" s="14" t="s">
        <v>12071</v>
      </c>
      <c r="Q1695" s="44" t="s">
        <v>8226</v>
      </c>
      <c r="R1695" s="44" t="s">
        <v>8205</v>
      </c>
      <c r="S1695" s="14">
        <v>2</v>
      </c>
      <c r="T1695" s="5">
        <v>11160</v>
      </c>
      <c r="U1695" s="5">
        <f t="shared" si="79"/>
        <v>22320</v>
      </c>
      <c r="V1695" s="47">
        <f t="shared" si="80"/>
        <v>24998.400000000001</v>
      </c>
      <c r="W1695" s="48"/>
      <c r="X1695" s="49">
        <v>2017</v>
      </c>
      <c r="Y1695" s="50" t="s">
        <v>5516</v>
      </c>
      <c r="Z1695" s="51">
        <f t="shared" si="78"/>
        <v>62</v>
      </c>
      <c r="AA1695" s="16">
        <f t="shared" si="78"/>
        <v>69.44</v>
      </c>
    </row>
    <row r="1696" spans="2:27" ht="20.25" x14ac:dyDescent="0.3">
      <c r="B1696" s="43" t="s">
        <v>1738</v>
      </c>
      <c r="C1696" s="14" t="s">
        <v>4521</v>
      </c>
      <c r="D1696" s="14" t="s">
        <v>5327</v>
      </c>
      <c r="E1696" s="14" t="s">
        <v>8084</v>
      </c>
      <c r="F1696" s="14" t="s">
        <v>8112</v>
      </c>
      <c r="G1696" s="14" t="s">
        <v>7188</v>
      </c>
      <c r="H1696" s="44" t="s">
        <v>3466</v>
      </c>
      <c r="I1696" s="45">
        <v>0</v>
      </c>
      <c r="J1696" s="14">
        <v>150000000</v>
      </c>
      <c r="K1696" s="14" t="s">
        <v>3458</v>
      </c>
      <c r="L1696" s="46" t="s">
        <v>5087</v>
      </c>
      <c r="M1696" s="14" t="s">
        <v>12072</v>
      </c>
      <c r="N1696" s="14" t="s">
        <v>3833</v>
      </c>
      <c r="O1696" s="14" t="s">
        <v>5087</v>
      </c>
      <c r="P1696" s="14" t="s">
        <v>12071</v>
      </c>
      <c r="Q1696" s="44" t="s">
        <v>8226</v>
      </c>
      <c r="R1696" s="44" t="s">
        <v>8205</v>
      </c>
      <c r="S1696" s="14">
        <v>0.5</v>
      </c>
      <c r="T1696" s="5">
        <v>1486.4864864864865</v>
      </c>
      <c r="U1696" s="5">
        <f t="shared" si="79"/>
        <v>743.24324324324323</v>
      </c>
      <c r="V1696" s="47">
        <f t="shared" si="80"/>
        <v>832.43243243243251</v>
      </c>
      <c r="W1696" s="48"/>
      <c r="X1696" s="49">
        <v>2017</v>
      </c>
      <c r="Y1696" s="50" t="s">
        <v>5516</v>
      </c>
      <c r="Z1696" s="51">
        <f t="shared" si="78"/>
        <v>2.0645645645645647</v>
      </c>
      <c r="AA1696" s="16">
        <f t="shared" si="78"/>
        <v>2.3123123123123124</v>
      </c>
    </row>
    <row r="1697" spans="2:27" ht="20.25" x14ac:dyDescent="0.3">
      <c r="B1697" s="43" t="s">
        <v>1739</v>
      </c>
      <c r="C1697" s="14" t="s">
        <v>4521</v>
      </c>
      <c r="D1697" s="14" t="s">
        <v>5328</v>
      </c>
      <c r="E1697" s="14" t="s">
        <v>8113</v>
      </c>
      <c r="F1697" s="14" t="s">
        <v>5329</v>
      </c>
      <c r="G1697" s="14" t="s">
        <v>7189</v>
      </c>
      <c r="H1697" s="44" t="s">
        <v>3466</v>
      </c>
      <c r="I1697" s="45">
        <v>0</v>
      </c>
      <c r="J1697" s="14">
        <v>150000000</v>
      </c>
      <c r="K1697" s="14" t="s">
        <v>3458</v>
      </c>
      <c r="L1697" s="46" t="s">
        <v>5087</v>
      </c>
      <c r="M1697" s="14" t="s">
        <v>12072</v>
      </c>
      <c r="N1697" s="14" t="s">
        <v>3833</v>
      </c>
      <c r="O1697" s="14" t="s">
        <v>5087</v>
      </c>
      <c r="P1697" s="14" t="s">
        <v>12071</v>
      </c>
      <c r="Q1697" s="44" t="s">
        <v>8226</v>
      </c>
      <c r="R1697" s="44" t="s">
        <v>8205</v>
      </c>
      <c r="S1697" s="14">
        <v>2</v>
      </c>
      <c r="T1697" s="5">
        <v>880</v>
      </c>
      <c r="U1697" s="5">
        <f t="shared" si="79"/>
        <v>1760</v>
      </c>
      <c r="V1697" s="47">
        <f t="shared" si="80"/>
        <v>1971.2000000000003</v>
      </c>
      <c r="W1697" s="48"/>
      <c r="X1697" s="49">
        <v>2017</v>
      </c>
      <c r="Y1697" s="50" t="s">
        <v>5516</v>
      </c>
      <c r="Z1697" s="51">
        <f t="shared" ref="Z1697:AA1760" si="81">U1697/360</f>
        <v>4.8888888888888893</v>
      </c>
      <c r="AA1697" s="16">
        <f t="shared" si="81"/>
        <v>5.4755555555555562</v>
      </c>
    </row>
    <row r="1698" spans="2:27" ht="20.25" x14ac:dyDescent="0.3">
      <c r="B1698" s="43" t="s">
        <v>1740</v>
      </c>
      <c r="C1698" s="14" t="s">
        <v>4521</v>
      </c>
      <c r="D1698" s="14" t="s">
        <v>5330</v>
      </c>
      <c r="E1698" s="14" t="s">
        <v>8114</v>
      </c>
      <c r="F1698" s="14" t="s">
        <v>8115</v>
      </c>
      <c r="G1698" s="14" t="s">
        <v>7190</v>
      </c>
      <c r="H1698" s="44" t="s">
        <v>3466</v>
      </c>
      <c r="I1698" s="45">
        <v>0</v>
      </c>
      <c r="J1698" s="14">
        <v>150000000</v>
      </c>
      <c r="K1698" s="14" t="s">
        <v>3458</v>
      </c>
      <c r="L1698" s="46" t="s">
        <v>5087</v>
      </c>
      <c r="M1698" s="14" t="s">
        <v>12072</v>
      </c>
      <c r="N1698" s="14" t="s">
        <v>3833</v>
      </c>
      <c r="O1698" s="14" t="s">
        <v>5087</v>
      </c>
      <c r="P1698" s="14" t="s">
        <v>12071</v>
      </c>
      <c r="Q1698" s="44" t="s">
        <v>8224</v>
      </c>
      <c r="R1698" s="44" t="s">
        <v>8203</v>
      </c>
      <c r="S1698" s="14">
        <v>80</v>
      </c>
      <c r="T1698" s="5">
        <v>792</v>
      </c>
      <c r="U1698" s="5">
        <f t="shared" ref="U1698:U1761" si="82">S1698*T1698</f>
        <v>63360</v>
      </c>
      <c r="V1698" s="47">
        <f t="shared" ref="V1698:V1761" si="83">U1698*1.12</f>
        <v>70963.200000000012</v>
      </c>
      <c r="W1698" s="48"/>
      <c r="X1698" s="49">
        <v>2017</v>
      </c>
      <c r="Y1698" s="50" t="s">
        <v>5516</v>
      </c>
      <c r="Z1698" s="51">
        <f t="shared" si="81"/>
        <v>176</v>
      </c>
      <c r="AA1698" s="16">
        <f t="shared" si="81"/>
        <v>197.12000000000003</v>
      </c>
    </row>
    <row r="1699" spans="2:27" ht="20.25" x14ac:dyDescent="0.3">
      <c r="B1699" s="43" t="s">
        <v>1741</v>
      </c>
      <c r="C1699" s="14" t="s">
        <v>4521</v>
      </c>
      <c r="D1699" s="14" t="s">
        <v>5224</v>
      </c>
      <c r="E1699" s="14" t="s">
        <v>8031</v>
      </c>
      <c r="F1699" s="14" t="s">
        <v>8032</v>
      </c>
      <c r="G1699" s="14" t="s">
        <v>7191</v>
      </c>
      <c r="H1699" s="44" t="s">
        <v>3466</v>
      </c>
      <c r="I1699" s="45">
        <v>0</v>
      </c>
      <c r="J1699" s="14">
        <v>150000000</v>
      </c>
      <c r="K1699" s="14" t="s">
        <v>3458</v>
      </c>
      <c r="L1699" s="46" t="s">
        <v>5087</v>
      </c>
      <c r="M1699" s="14" t="s">
        <v>12072</v>
      </c>
      <c r="N1699" s="14" t="s">
        <v>3833</v>
      </c>
      <c r="O1699" s="14" t="s">
        <v>5087</v>
      </c>
      <c r="P1699" s="14" t="s">
        <v>12071</v>
      </c>
      <c r="Q1699" s="44" t="s">
        <v>8224</v>
      </c>
      <c r="R1699" s="44" t="s">
        <v>8203</v>
      </c>
      <c r="S1699" s="14">
        <v>90</v>
      </c>
      <c r="T1699" s="5">
        <v>498</v>
      </c>
      <c r="U1699" s="5">
        <f t="shared" si="82"/>
        <v>44820</v>
      </c>
      <c r="V1699" s="47">
        <f t="shared" si="83"/>
        <v>50198.400000000001</v>
      </c>
      <c r="W1699" s="48"/>
      <c r="X1699" s="49">
        <v>2017</v>
      </c>
      <c r="Y1699" s="50" t="s">
        <v>5516</v>
      </c>
      <c r="Z1699" s="51">
        <f t="shared" si="81"/>
        <v>124.5</v>
      </c>
      <c r="AA1699" s="16">
        <f t="shared" si="81"/>
        <v>139.44</v>
      </c>
    </row>
    <row r="1700" spans="2:27" ht="20.25" x14ac:dyDescent="0.3">
      <c r="B1700" s="43" t="s">
        <v>1742</v>
      </c>
      <c r="C1700" s="14" t="s">
        <v>4521</v>
      </c>
      <c r="D1700" s="14" t="s">
        <v>5410</v>
      </c>
      <c r="E1700" s="14" t="s">
        <v>8116</v>
      </c>
      <c r="F1700" s="14" t="s">
        <v>5411</v>
      </c>
      <c r="G1700" s="14" t="s">
        <v>7192</v>
      </c>
      <c r="H1700" s="44" t="s">
        <v>3466</v>
      </c>
      <c r="I1700" s="45">
        <v>0</v>
      </c>
      <c r="J1700" s="14">
        <v>150000000</v>
      </c>
      <c r="K1700" s="14" t="s">
        <v>3458</v>
      </c>
      <c r="L1700" s="46" t="s">
        <v>5087</v>
      </c>
      <c r="M1700" s="14" t="s">
        <v>12072</v>
      </c>
      <c r="N1700" s="14" t="s">
        <v>3833</v>
      </c>
      <c r="O1700" s="14" t="s">
        <v>5087</v>
      </c>
      <c r="P1700" s="14" t="s">
        <v>12071</v>
      </c>
      <c r="Q1700" s="44" t="s">
        <v>8224</v>
      </c>
      <c r="R1700" s="44" t="s">
        <v>8203</v>
      </c>
      <c r="S1700" s="14">
        <v>40</v>
      </c>
      <c r="T1700" s="5">
        <v>1566</v>
      </c>
      <c r="U1700" s="5">
        <f t="shared" si="82"/>
        <v>62640</v>
      </c>
      <c r="V1700" s="47">
        <f t="shared" si="83"/>
        <v>70156.800000000003</v>
      </c>
      <c r="W1700" s="48"/>
      <c r="X1700" s="49">
        <v>2017</v>
      </c>
      <c r="Y1700" s="50" t="s">
        <v>5516</v>
      </c>
      <c r="Z1700" s="51">
        <f t="shared" si="81"/>
        <v>174</v>
      </c>
      <c r="AA1700" s="16">
        <f t="shared" si="81"/>
        <v>194.88</v>
      </c>
    </row>
    <row r="1701" spans="2:27" ht="20.25" x14ac:dyDescent="0.3">
      <c r="B1701" s="43" t="s">
        <v>1743</v>
      </c>
      <c r="C1701" s="14" t="s">
        <v>4521</v>
      </c>
      <c r="D1701" s="14" t="s">
        <v>7369</v>
      </c>
      <c r="E1701" s="14" t="s">
        <v>8117</v>
      </c>
      <c r="F1701" s="14" t="s">
        <v>8118</v>
      </c>
      <c r="G1701" s="14" t="s">
        <v>7193</v>
      </c>
      <c r="H1701" s="44" t="s">
        <v>3466</v>
      </c>
      <c r="I1701" s="45">
        <v>0</v>
      </c>
      <c r="J1701" s="14">
        <v>150000000</v>
      </c>
      <c r="K1701" s="14" t="s">
        <v>3458</v>
      </c>
      <c r="L1701" s="46" t="s">
        <v>5087</v>
      </c>
      <c r="M1701" s="14" t="s">
        <v>12072</v>
      </c>
      <c r="N1701" s="14" t="s">
        <v>3833</v>
      </c>
      <c r="O1701" s="14" t="s">
        <v>5087</v>
      </c>
      <c r="P1701" s="14" t="s">
        <v>12071</v>
      </c>
      <c r="Q1701" s="44" t="s">
        <v>8224</v>
      </c>
      <c r="R1701" s="44" t="s">
        <v>8203</v>
      </c>
      <c r="S1701" s="14">
        <v>80</v>
      </c>
      <c r="T1701" s="5">
        <v>5040</v>
      </c>
      <c r="U1701" s="5">
        <f t="shared" si="82"/>
        <v>403200</v>
      </c>
      <c r="V1701" s="47">
        <f t="shared" si="83"/>
        <v>451584.00000000006</v>
      </c>
      <c r="W1701" s="48"/>
      <c r="X1701" s="49">
        <v>2017</v>
      </c>
      <c r="Y1701" s="50" t="s">
        <v>5516</v>
      </c>
      <c r="Z1701" s="51">
        <f t="shared" si="81"/>
        <v>1120</v>
      </c>
      <c r="AA1701" s="16">
        <f t="shared" si="81"/>
        <v>1254.4000000000001</v>
      </c>
    </row>
    <row r="1702" spans="2:27" ht="20.25" x14ac:dyDescent="0.3">
      <c r="B1702" s="43" t="s">
        <v>7341</v>
      </c>
      <c r="C1702" s="14" t="s">
        <v>4521</v>
      </c>
      <c r="D1702" s="14" t="s">
        <v>3764</v>
      </c>
      <c r="E1702" s="14" t="s">
        <v>3765</v>
      </c>
      <c r="F1702" s="14" t="s">
        <v>3766</v>
      </c>
      <c r="G1702" s="14" t="s">
        <v>7194</v>
      </c>
      <c r="H1702" s="44" t="s">
        <v>3466</v>
      </c>
      <c r="I1702" s="45">
        <v>0</v>
      </c>
      <c r="J1702" s="14">
        <v>150000000</v>
      </c>
      <c r="K1702" s="14" t="s">
        <v>3458</v>
      </c>
      <c r="L1702" s="46" t="s">
        <v>5087</v>
      </c>
      <c r="M1702" s="14" t="s">
        <v>12072</v>
      </c>
      <c r="N1702" s="14" t="s">
        <v>3833</v>
      </c>
      <c r="O1702" s="14" t="s">
        <v>5087</v>
      </c>
      <c r="P1702" s="14" t="s">
        <v>12071</v>
      </c>
      <c r="Q1702" s="44" t="s">
        <v>8224</v>
      </c>
      <c r="R1702" s="44" t="s">
        <v>8203</v>
      </c>
      <c r="S1702" s="14">
        <v>15</v>
      </c>
      <c r="T1702" s="5">
        <v>3522</v>
      </c>
      <c r="U1702" s="5">
        <f t="shared" si="82"/>
        <v>52830</v>
      </c>
      <c r="V1702" s="47">
        <f t="shared" si="83"/>
        <v>59169.600000000006</v>
      </c>
      <c r="W1702" s="48"/>
      <c r="X1702" s="49">
        <v>2017</v>
      </c>
      <c r="Y1702" s="50" t="s">
        <v>5516</v>
      </c>
      <c r="Z1702" s="51">
        <f t="shared" si="81"/>
        <v>146.75</v>
      </c>
      <c r="AA1702" s="16">
        <f t="shared" si="81"/>
        <v>164.36</v>
      </c>
    </row>
    <row r="1703" spans="2:27" ht="20.25" x14ac:dyDescent="0.3">
      <c r="B1703" s="43" t="s">
        <v>7342</v>
      </c>
      <c r="C1703" s="14" t="s">
        <v>4521</v>
      </c>
      <c r="D1703" s="14" t="s">
        <v>5331</v>
      </c>
      <c r="E1703" s="14" t="s">
        <v>4269</v>
      </c>
      <c r="F1703" s="14" t="s">
        <v>5332</v>
      </c>
      <c r="G1703" s="14" t="s">
        <v>7195</v>
      </c>
      <c r="H1703" s="44" t="s">
        <v>3466</v>
      </c>
      <c r="I1703" s="45">
        <v>0</v>
      </c>
      <c r="J1703" s="14">
        <v>150000000</v>
      </c>
      <c r="K1703" s="14" t="s">
        <v>3458</v>
      </c>
      <c r="L1703" s="46" t="s">
        <v>5087</v>
      </c>
      <c r="M1703" s="14" t="s">
        <v>12072</v>
      </c>
      <c r="N1703" s="14" t="s">
        <v>3833</v>
      </c>
      <c r="O1703" s="14" t="s">
        <v>5087</v>
      </c>
      <c r="P1703" s="14" t="s">
        <v>12071</v>
      </c>
      <c r="Q1703" s="44" t="s">
        <v>8224</v>
      </c>
      <c r="R1703" s="44" t="s">
        <v>8203</v>
      </c>
      <c r="S1703" s="14">
        <v>25</v>
      </c>
      <c r="T1703" s="5">
        <v>894</v>
      </c>
      <c r="U1703" s="5">
        <f t="shared" si="82"/>
        <v>22350</v>
      </c>
      <c r="V1703" s="47">
        <f t="shared" si="83"/>
        <v>25032.000000000004</v>
      </c>
      <c r="W1703" s="48"/>
      <c r="X1703" s="49">
        <v>2017</v>
      </c>
      <c r="Y1703" s="50" t="s">
        <v>5516</v>
      </c>
      <c r="Z1703" s="51">
        <f t="shared" si="81"/>
        <v>62.083333333333336</v>
      </c>
      <c r="AA1703" s="16">
        <f t="shared" si="81"/>
        <v>69.533333333333346</v>
      </c>
    </row>
    <row r="1704" spans="2:27" ht="20.25" x14ac:dyDescent="0.3">
      <c r="B1704" s="43" t="s">
        <v>1744</v>
      </c>
      <c r="C1704" s="14" t="s">
        <v>4521</v>
      </c>
      <c r="D1704" s="14" t="s">
        <v>5333</v>
      </c>
      <c r="E1704" s="14" t="s">
        <v>4269</v>
      </c>
      <c r="F1704" s="14" t="s">
        <v>5334</v>
      </c>
      <c r="G1704" s="14" t="s">
        <v>7196</v>
      </c>
      <c r="H1704" s="44" t="s">
        <v>3466</v>
      </c>
      <c r="I1704" s="45">
        <v>0</v>
      </c>
      <c r="J1704" s="14">
        <v>150000000</v>
      </c>
      <c r="K1704" s="14" t="s">
        <v>3458</v>
      </c>
      <c r="L1704" s="46" t="s">
        <v>5087</v>
      </c>
      <c r="M1704" s="14" t="s">
        <v>12072</v>
      </c>
      <c r="N1704" s="14" t="s">
        <v>3833</v>
      </c>
      <c r="O1704" s="14" t="s">
        <v>5087</v>
      </c>
      <c r="P1704" s="14" t="s">
        <v>12071</v>
      </c>
      <c r="Q1704" s="44" t="s">
        <v>8224</v>
      </c>
      <c r="R1704" s="44" t="s">
        <v>8203</v>
      </c>
      <c r="S1704" s="14">
        <v>25</v>
      </c>
      <c r="T1704" s="5">
        <v>1122</v>
      </c>
      <c r="U1704" s="5">
        <f t="shared" si="82"/>
        <v>28050</v>
      </c>
      <c r="V1704" s="47">
        <f t="shared" si="83"/>
        <v>31416.000000000004</v>
      </c>
      <c r="W1704" s="48"/>
      <c r="X1704" s="49">
        <v>2017</v>
      </c>
      <c r="Y1704" s="50" t="s">
        <v>5516</v>
      </c>
      <c r="Z1704" s="51">
        <f t="shared" si="81"/>
        <v>77.916666666666671</v>
      </c>
      <c r="AA1704" s="16">
        <f t="shared" si="81"/>
        <v>87.26666666666668</v>
      </c>
    </row>
    <row r="1705" spans="2:27" ht="20.25" x14ac:dyDescent="0.3">
      <c r="B1705" s="43" t="s">
        <v>1745</v>
      </c>
      <c r="C1705" s="14" t="s">
        <v>4521</v>
      </c>
      <c r="D1705" s="14" t="s">
        <v>5335</v>
      </c>
      <c r="E1705" s="14" t="s">
        <v>4269</v>
      </c>
      <c r="F1705" s="14" t="s">
        <v>5336</v>
      </c>
      <c r="G1705" s="14" t="s">
        <v>7197</v>
      </c>
      <c r="H1705" s="44" t="s">
        <v>3466</v>
      </c>
      <c r="I1705" s="45">
        <v>0</v>
      </c>
      <c r="J1705" s="14">
        <v>150000000</v>
      </c>
      <c r="K1705" s="14" t="s">
        <v>3458</v>
      </c>
      <c r="L1705" s="46" t="s">
        <v>5087</v>
      </c>
      <c r="M1705" s="14" t="s">
        <v>12072</v>
      </c>
      <c r="N1705" s="14" t="s">
        <v>3833</v>
      </c>
      <c r="O1705" s="14" t="s">
        <v>5087</v>
      </c>
      <c r="P1705" s="14" t="s">
        <v>12071</v>
      </c>
      <c r="Q1705" s="44" t="s">
        <v>8224</v>
      </c>
      <c r="R1705" s="44" t="s">
        <v>8203</v>
      </c>
      <c r="S1705" s="14">
        <v>45</v>
      </c>
      <c r="T1705" s="5">
        <v>1104</v>
      </c>
      <c r="U1705" s="5">
        <f t="shared" si="82"/>
        <v>49680</v>
      </c>
      <c r="V1705" s="47">
        <f t="shared" si="83"/>
        <v>55641.600000000006</v>
      </c>
      <c r="W1705" s="48"/>
      <c r="X1705" s="49">
        <v>2017</v>
      </c>
      <c r="Y1705" s="50" t="s">
        <v>5516</v>
      </c>
      <c r="Z1705" s="51">
        <f t="shared" si="81"/>
        <v>138</v>
      </c>
      <c r="AA1705" s="16">
        <f t="shared" si="81"/>
        <v>154.56</v>
      </c>
    </row>
    <row r="1706" spans="2:27" ht="20.25" x14ac:dyDescent="0.3">
      <c r="B1706" s="43" t="s">
        <v>1746</v>
      </c>
      <c r="C1706" s="14" t="s">
        <v>4521</v>
      </c>
      <c r="D1706" s="14" t="s">
        <v>7370</v>
      </c>
      <c r="E1706" s="14" t="s">
        <v>8119</v>
      </c>
      <c r="F1706" s="14" t="s">
        <v>8120</v>
      </c>
      <c r="G1706" s="14" t="s">
        <v>7198</v>
      </c>
      <c r="H1706" s="44" t="s">
        <v>3466</v>
      </c>
      <c r="I1706" s="45">
        <v>0</v>
      </c>
      <c r="J1706" s="14">
        <v>150000000</v>
      </c>
      <c r="K1706" s="14" t="s">
        <v>3458</v>
      </c>
      <c r="L1706" s="46" t="s">
        <v>5087</v>
      </c>
      <c r="M1706" s="14" t="s">
        <v>12072</v>
      </c>
      <c r="N1706" s="14" t="s">
        <v>3833</v>
      </c>
      <c r="O1706" s="14" t="s">
        <v>5087</v>
      </c>
      <c r="P1706" s="14" t="s">
        <v>12071</v>
      </c>
      <c r="Q1706" s="44" t="s">
        <v>8224</v>
      </c>
      <c r="R1706" s="44" t="s">
        <v>8203</v>
      </c>
      <c r="S1706" s="14">
        <v>5</v>
      </c>
      <c r="T1706" s="5">
        <v>5868</v>
      </c>
      <c r="U1706" s="5">
        <f t="shared" si="82"/>
        <v>29340</v>
      </c>
      <c r="V1706" s="47">
        <f t="shared" si="83"/>
        <v>32860.800000000003</v>
      </c>
      <c r="W1706" s="48"/>
      <c r="X1706" s="49">
        <v>2017</v>
      </c>
      <c r="Y1706" s="50" t="s">
        <v>5516</v>
      </c>
      <c r="Z1706" s="51">
        <f t="shared" si="81"/>
        <v>81.5</v>
      </c>
      <c r="AA1706" s="16">
        <f t="shared" si="81"/>
        <v>91.28</v>
      </c>
    </row>
    <row r="1707" spans="2:27" ht="20.25" x14ac:dyDescent="0.3">
      <c r="B1707" s="43" t="s">
        <v>1747</v>
      </c>
      <c r="C1707" s="14" t="s">
        <v>4521</v>
      </c>
      <c r="D1707" s="14" t="s">
        <v>7371</v>
      </c>
      <c r="E1707" s="14" t="s">
        <v>8121</v>
      </c>
      <c r="F1707" s="14" t="s">
        <v>8122</v>
      </c>
      <c r="G1707" s="14" t="s">
        <v>7199</v>
      </c>
      <c r="H1707" s="44" t="s">
        <v>3466</v>
      </c>
      <c r="I1707" s="45">
        <v>0</v>
      </c>
      <c r="J1707" s="14">
        <v>150000000</v>
      </c>
      <c r="K1707" s="14" t="s">
        <v>3458</v>
      </c>
      <c r="L1707" s="46" t="s">
        <v>5087</v>
      </c>
      <c r="M1707" s="14" t="s">
        <v>12072</v>
      </c>
      <c r="N1707" s="14" t="s">
        <v>3833</v>
      </c>
      <c r="O1707" s="14" t="s">
        <v>5087</v>
      </c>
      <c r="P1707" s="14" t="s">
        <v>12071</v>
      </c>
      <c r="Q1707" s="44" t="s">
        <v>8224</v>
      </c>
      <c r="R1707" s="44" t="s">
        <v>8203</v>
      </c>
      <c r="S1707" s="14">
        <v>8</v>
      </c>
      <c r="T1707" s="5">
        <v>4514.3999999999996</v>
      </c>
      <c r="U1707" s="5">
        <f t="shared" si="82"/>
        <v>36115.199999999997</v>
      </c>
      <c r="V1707" s="47">
        <f t="shared" si="83"/>
        <v>40449.023999999998</v>
      </c>
      <c r="W1707" s="48"/>
      <c r="X1707" s="49">
        <v>2017</v>
      </c>
      <c r="Y1707" s="50" t="s">
        <v>5516</v>
      </c>
      <c r="Z1707" s="51">
        <f t="shared" si="81"/>
        <v>100.32</v>
      </c>
      <c r="AA1707" s="16">
        <f t="shared" si="81"/>
        <v>112.35839999999999</v>
      </c>
    </row>
    <row r="1708" spans="2:27" ht="20.25" x14ac:dyDescent="0.3">
      <c r="B1708" s="43" t="s">
        <v>1748</v>
      </c>
      <c r="C1708" s="14" t="s">
        <v>4521</v>
      </c>
      <c r="D1708" s="14" t="s">
        <v>5337</v>
      </c>
      <c r="E1708" s="14" t="s">
        <v>8123</v>
      </c>
      <c r="F1708" s="14" t="s">
        <v>5338</v>
      </c>
      <c r="G1708" s="14" t="s">
        <v>7200</v>
      </c>
      <c r="H1708" s="44" t="s">
        <v>3466</v>
      </c>
      <c r="I1708" s="45">
        <v>0</v>
      </c>
      <c r="J1708" s="14">
        <v>150000000</v>
      </c>
      <c r="K1708" s="14" t="s">
        <v>3458</v>
      </c>
      <c r="L1708" s="46" t="s">
        <v>5087</v>
      </c>
      <c r="M1708" s="14" t="s">
        <v>12072</v>
      </c>
      <c r="N1708" s="14" t="s">
        <v>3833</v>
      </c>
      <c r="O1708" s="14" t="s">
        <v>5087</v>
      </c>
      <c r="P1708" s="14" t="s">
        <v>12071</v>
      </c>
      <c r="Q1708" s="44" t="s">
        <v>8224</v>
      </c>
      <c r="R1708" s="44" t="s">
        <v>8203</v>
      </c>
      <c r="S1708" s="14">
        <v>2</v>
      </c>
      <c r="T1708" s="5">
        <v>4440</v>
      </c>
      <c r="U1708" s="5">
        <f t="shared" si="82"/>
        <v>8880</v>
      </c>
      <c r="V1708" s="47">
        <f t="shared" si="83"/>
        <v>9945.6</v>
      </c>
      <c r="W1708" s="48"/>
      <c r="X1708" s="49">
        <v>2017</v>
      </c>
      <c r="Y1708" s="50" t="s">
        <v>5516</v>
      </c>
      <c r="Z1708" s="51">
        <f t="shared" si="81"/>
        <v>24.666666666666668</v>
      </c>
      <c r="AA1708" s="16">
        <f t="shared" si="81"/>
        <v>27.626666666666669</v>
      </c>
    </row>
    <row r="1709" spans="2:27" ht="20.25" x14ac:dyDescent="0.3">
      <c r="B1709" s="43" t="s">
        <v>1749</v>
      </c>
      <c r="C1709" s="14" t="s">
        <v>4521</v>
      </c>
      <c r="D1709" s="14" t="s">
        <v>5339</v>
      </c>
      <c r="E1709" s="14" t="s">
        <v>8123</v>
      </c>
      <c r="F1709" s="14" t="s">
        <v>5340</v>
      </c>
      <c r="G1709" s="14" t="s">
        <v>7201</v>
      </c>
      <c r="H1709" s="44" t="s">
        <v>3466</v>
      </c>
      <c r="I1709" s="45">
        <v>0</v>
      </c>
      <c r="J1709" s="14">
        <v>150000000</v>
      </c>
      <c r="K1709" s="14" t="s">
        <v>3458</v>
      </c>
      <c r="L1709" s="46" t="s">
        <v>5087</v>
      </c>
      <c r="M1709" s="14" t="s">
        <v>12072</v>
      </c>
      <c r="N1709" s="14" t="s">
        <v>3833</v>
      </c>
      <c r="O1709" s="14" t="s">
        <v>5087</v>
      </c>
      <c r="P1709" s="14" t="s">
        <v>12071</v>
      </c>
      <c r="Q1709" s="44" t="s">
        <v>8224</v>
      </c>
      <c r="R1709" s="44" t="s">
        <v>8203</v>
      </c>
      <c r="S1709" s="14">
        <v>3</v>
      </c>
      <c r="T1709" s="5">
        <v>1440</v>
      </c>
      <c r="U1709" s="5">
        <f t="shared" si="82"/>
        <v>4320</v>
      </c>
      <c r="V1709" s="47">
        <f t="shared" si="83"/>
        <v>4838.4000000000005</v>
      </c>
      <c r="W1709" s="48"/>
      <c r="X1709" s="49">
        <v>2017</v>
      </c>
      <c r="Y1709" s="50" t="s">
        <v>5516</v>
      </c>
      <c r="Z1709" s="51">
        <f t="shared" si="81"/>
        <v>12</v>
      </c>
      <c r="AA1709" s="16">
        <f t="shared" si="81"/>
        <v>13.440000000000001</v>
      </c>
    </row>
    <row r="1710" spans="2:27" ht="20.25" x14ac:dyDescent="0.3">
      <c r="B1710" s="43" t="s">
        <v>1750</v>
      </c>
      <c r="C1710" s="14" t="s">
        <v>4521</v>
      </c>
      <c r="D1710" s="14" t="s">
        <v>5341</v>
      </c>
      <c r="E1710" s="14" t="s">
        <v>8123</v>
      </c>
      <c r="F1710" s="14" t="s">
        <v>5342</v>
      </c>
      <c r="G1710" s="14" t="s">
        <v>7202</v>
      </c>
      <c r="H1710" s="44" t="s">
        <v>3466</v>
      </c>
      <c r="I1710" s="45">
        <v>0</v>
      </c>
      <c r="J1710" s="14">
        <v>150000000</v>
      </c>
      <c r="K1710" s="14" t="s">
        <v>3458</v>
      </c>
      <c r="L1710" s="46" t="s">
        <v>5087</v>
      </c>
      <c r="M1710" s="14" t="s">
        <v>12072</v>
      </c>
      <c r="N1710" s="14" t="s">
        <v>3833</v>
      </c>
      <c r="O1710" s="14" t="s">
        <v>5087</v>
      </c>
      <c r="P1710" s="14" t="s">
        <v>12071</v>
      </c>
      <c r="Q1710" s="44" t="s">
        <v>8224</v>
      </c>
      <c r="R1710" s="44" t="s">
        <v>8203</v>
      </c>
      <c r="S1710" s="14">
        <v>3</v>
      </c>
      <c r="T1710" s="5">
        <v>1440</v>
      </c>
      <c r="U1710" s="5">
        <f t="shared" si="82"/>
        <v>4320</v>
      </c>
      <c r="V1710" s="47">
        <f t="shared" si="83"/>
        <v>4838.4000000000005</v>
      </c>
      <c r="W1710" s="48"/>
      <c r="X1710" s="49">
        <v>2017</v>
      </c>
      <c r="Y1710" s="50" t="s">
        <v>5516</v>
      </c>
      <c r="Z1710" s="51">
        <f t="shared" si="81"/>
        <v>12</v>
      </c>
      <c r="AA1710" s="16">
        <f t="shared" si="81"/>
        <v>13.440000000000001</v>
      </c>
    </row>
    <row r="1711" spans="2:27" ht="20.25" x14ac:dyDescent="0.3">
      <c r="B1711" s="43" t="s">
        <v>1751</v>
      </c>
      <c r="C1711" s="14" t="s">
        <v>4521</v>
      </c>
      <c r="D1711" s="14" t="s">
        <v>5343</v>
      </c>
      <c r="E1711" s="14" t="s">
        <v>8123</v>
      </c>
      <c r="F1711" s="14" t="s">
        <v>5344</v>
      </c>
      <c r="G1711" s="14" t="s">
        <v>7203</v>
      </c>
      <c r="H1711" s="44" t="s">
        <v>3466</v>
      </c>
      <c r="I1711" s="45">
        <v>0</v>
      </c>
      <c r="J1711" s="14">
        <v>150000000</v>
      </c>
      <c r="K1711" s="14" t="s">
        <v>3458</v>
      </c>
      <c r="L1711" s="46" t="s">
        <v>5087</v>
      </c>
      <c r="M1711" s="14" t="s">
        <v>12072</v>
      </c>
      <c r="N1711" s="14" t="s">
        <v>3833</v>
      </c>
      <c r="O1711" s="14" t="s">
        <v>5087</v>
      </c>
      <c r="P1711" s="14" t="s">
        <v>12071</v>
      </c>
      <c r="Q1711" s="44" t="s">
        <v>8224</v>
      </c>
      <c r="R1711" s="44" t="s">
        <v>8203</v>
      </c>
      <c r="S1711" s="14">
        <v>3</v>
      </c>
      <c r="T1711" s="5">
        <v>1440</v>
      </c>
      <c r="U1711" s="5">
        <f t="shared" si="82"/>
        <v>4320</v>
      </c>
      <c r="V1711" s="47">
        <f t="shared" si="83"/>
        <v>4838.4000000000005</v>
      </c>
      <c r="W1711" s="48"/>
      <c r="X1711" s="49">
        <v>2017</v>
      </c>
      <c r="Y1711" s="50" t="s">
        <v>5516</v>
      </c>
      <c r="Z1711" s="51">
        <f t="shared" si="81"/>
        <v>12</v>
      </c>
      <c r="AA1711" s="16">
        <f t="shared" si="81"/>
        <v>13.440000000000001</v>
      </c>
    </row>
    <row r="1712" spans="2:27" ht="20.25" x14ac:dyDescent="0.3">
      <c r="B1712" s="43" t="s">
        <v>1752</v>
      </c>
      <c r="C1712" s="14" t="s">
        <v>4521</v>
      </c>
      <c r="D1712" s="14" t="s">
        <v>5345</v>
      </c>
      <c r="E1712" s="14" t="s">
        <v>8123</v>
      </c>
      <c r="F1712" s="14" t="s">
        <v>5346</v>
      </c>
      <c r="G1712" s="14" t="s">
        <v>7204</v>
      </c>
      <c r="H1712" s="44" t="s">
        <v>3466</v>
      </c>
      <c r="I1712" s="45">
        <v>0</v>
      </c>
      <c r="J1712" s="14">
        <v>150000000</v>
      </c>
      <c r="K1712" s="14" t="s">
        <v>3458</v>
      </c>
      <c r="L1712" s="46" t="s">
        <v>5087</v>
      </c>
      <c r="M1712" s="14" t="s">
        <v>12072</v>
      </c>
      <c r="N1712" s="14" t="s">
        <v>3833</v>
      </c>
      <c r="O1712" s="14" t="s">
        <v>5087</v>
      </c>
      <c r="P1712" s="14" t="s">
        <v>12071</v>
      </c>
      <c r="Q1712" s="44" t="s">
        <v>8224</v>
      </c>
      <c r="R1712" s="44" t="s">
        <v>8203</v>
      </c>
      <c r="S1712" s="14">
        <v>3</v>
      </c>
      <c r="T1712" s="5">
        <v>1440</v>
      </c>
      <c r="U1712" s="5">
        <f t="shared" si="82"/>
        <v>4320</v>
      </c>
      <c r="V1712" s="47">
        <f t="shared" si="83"/>
        <v>4838.4000000000005</v>
      </c>
      <c r="W1712" s="48"/>
      <c r="X1712" s="49">
        <v>2017</v>
      </c>
      <c r="Y1712" s="50" t="s">
        <v>5516</v>
      </c>
      <c r="Z1712" s="51">
        <f t="shared" si="81"/>
        <v>12</v>
      </c>
      <c r="AA1712" s="16">
        <f t="shared" si="81"/>
        <v>13.440000000000001</v>
      </c>
    </row>
    <row r="1713" spans="2:27" ht="20.25" x14ac:dyDescent="0.3">
      <c r="B1713" s="43" t="s">
        <v>1753</v>
      </c>
      <c r="C1713" s="14" t="s">
        <v>4521</v>
      </c>
      <c r="D1713" s="14" t="s">
        <v>5347</v>
      </c>
      <c r="E1713" s="14" t="s">
        <v>8116</v>
      </c>
      <c r="F1713" s="14" t="s">
        <v>5348</v>
      </c>
      <c r="G1713" s="14" t="s">
        <v>7205</v>
      </c>
      <c r="H1713" s="44" t="s">
        <v>3466</v>
      </c>
      <c r="I1713" s="45">
        <v>0</v>
      </c>
      <c r="J1713" s="14">
        <v>150000000</v>
      </c>
      <c r="K1713" s="14" t="s">
        <v>3458</v>
      </c>
      <c r="L1713" s="46" t="s">
        <v>5087</v>
      </c>
      <c r="M1713" s="14" t="s">
        <v>12072</v>
      </c>
      <c r="N1713" s="14" t="s">
        <v>3833</v>
      </c>
      <c r="O1713" s="14" t="s">
        <v>5087</v>
      </c>
      <c r="P1713" s="14" t="s">
        <v>12071</v>
      </c>
      <c r="Q1713" s="44" t="s">
        <v>8224</v>
      </c>
      <c r="R1713" s="44" t="s">
        <v>8203</v>
      </c>
      <c r="S1713" s="14">
        <v>30</v>
      </c>
      <c r="T1713" s="5">
        <v>672</v>
      </c>
      <c r="U1713" s="5">
        <f t="shared" si="82"/>
        <v>20160</v>
      </c>
      <c r="V1713" s="47">
        <f t="shared" si="83"/>
        <v>22579.200000000001</v>
      </c>
      <c r="W1713" s="48"/>
      <c r="X1713" s="49">
        <v>2017</v>
      </c>
      <c r="Y1713" s="50" t="s">
        <v>5516</v>
      </c>
      <c r="Z1713" s="51">
        <f t="shared" si="81"/>
        <v>56</v>
      </c>
      <c r="AA1713" s="16">
        <f t="shared" si="81"/>
        <v>62.72</v>
      </c>
    </row>
    <row r="1714" spans="2:27" ht="20.25" x14ac:dyDescent="0.3">
      <c r="B1714" s="43" t="s">
        <v>1754</v>
      </c>
      <c r="C1714" s="14" t="s">
        <v>4521</v>
      </c>
      <c r="D1714" s="14" t="s">
        <v>5349</v>
      </c>
      <c r="E1714" s="14" t="s">
        <v>8116</v>
      </c>
      <c r="F1714" s="14" t="s">
        <v>8124</v>
      </c>
      <c r="G1714" s="14" t="s">
        <v>7206</v>
      </c>
      <c r="H1714" s="44" t="s">
        <v>3466</v>
      </c>
      <c r="I1714" s="45">
        <v>0</v>
      </c>
      <c r="J1714" s="14">
        <v>150000000</v>
      </c>
      <c r="K1714" s="14" t="s">
        <v>3458</v>
      </c>
      <c r="L1714" s="46" t="s">
        <v>5087</v>
      </c>
      <c r="M1714" s="14" t="s">
        <v>12072</v>
      </c>
      <c r="N1714" s="14" t="s">
        <v>3833</v>
      </c>
      <c r="O1714" s="14" t="s">
        <v>5087</v>
      </c>
      <c r="P1714" s="14" t="s">
        <v>12071</v>
      </c>
      <c r="Q1714" s="44" t="s">
        <v>8224</v>
      </c>
      <c r="R1714" s="44" t="s">
        <v>8203</v>
      </c>
      <c r="S1714" s="14">
        <v>3</v>
      </c>
      <c r="T1714" s="5">
        <v>3540</v>
      </c>
      <c r="U1714" s="5">
        <f t="shared" si="82"/>
        <v>10620</v>
      </c>
      <c r="V1714" s="47">
        <f t="shared" si="83"/>
        <v>11894.400000000001</v>
      </c>
      <c r="W1714" s="48"/>
      <c r="X1714" s="49">
        <v>2017</v>
      </c>
      <c r="Y1714" s="50" t="s">
        <v>5516</v>
      </c>
      <c r="Z1714" s="51">
        <f t="shared" si="81"/>
        <v>29.5</v>
      </c>
      <c r="AA1714" s="16">
        <f t="shared" si="81"/>
        <v>33.040000000000006</v>
      </c>
    </row>
    <row r="1715" spans="2:27" ht="20.25" x14ac:dyDescent="0.3">
      <c r="B1715" s="43" t="s">
        <v>1755</v>
      </c>
      <c r="C1715" s="14" t="s">
        <v>4521</v>
      </c>
      <c r="D1715" s="14" t="s">
        <v>5349</v>
      </c>
      <c r="E1715" s="14" t="s">
        <v>8116</v>
      </c>
      <c r="F1715" s="14" t="s">
        <v>8124</v>
      </c>
      <c r="G1715" s="14" t="s">
        <v>7207</v>
      </c>
      <c r="H1715" s="44" t="s">
        <v>3466</v>
      </c>
      <c r="I1715" s="45">
        <v>0</v>
      </c>
      <c r="J1715" s="14">
        <v>150000000</v>
      </c>
      <c r="K1715" s="14" t="s">
        <v>3458</v>
      </c>
      <c r="L1715" s="46" t="s">
        <v>5087</v>
      </c>
      <c r="M1715" s="14" t="s">
        <v>12072</v>
      </c>
      <c r="N1715" s="14" t="s">
        <v>3833</v>
      </c>
      <c r="O1715" s="14" t="s">
        <v>5087</v>
      </c>
      <c r="P1715" s="14" t="s">
        <v>12071</v>
      </c>
      <c r="Q1715" s="44" t="s">
        <v>8224</v>
      </c>
      <c r="R1715" s="44" t="s">
        <v>8203</v>
      </c>
      <c r="S1715" s="14">
        <v>3</v>
      </c>
      <c r="T1715" s="5">
        <v>1332</v>
      </c>
      <c r="U1715" s="5">
        <f t="shared" si="82"/>
        <v>3996</v>
      </c>
      <c r="V1715" s="47">
        <f t="shared" si="83"/>
        <v>4475.5200000000004</v>
      </c>
      <c r="W1715" s="48"/>
      <c r="X1715" s="49">
        <v>2017</v>
      </c>
      <c r="Y1715" s="50" t="s">
        <v>5516</v>
      </c>
      <c r="Z1715" s="51">
        <f t="shared" si="81"/>
        <v>11.1</v>
      </c>
      <c r="AA1715" s="16">
        <f t="shared" si="81"/>
        <v>12.432</v>
      </c>
    </row>
    <row r="1716" spans="2:27" ht="20.25" x14ac:dyDescent="0.3">
      <c r="B1716" s="43" t="s">
        <v>1756</v>
      </c>
      <c r="C1716" s="14" t="s">
        <v>4521</v>
      </c>
      <c r="D1716" s="14" t="s">
        <v>5349</v>
      </c>
      <c r="E1716" s="14" t="s">
        <v>8116</v>
      </c>
      <c r="F1716" s="14" t="s">
        <v>8124</v>
      </c>
      <c r="G1716" s="14" t="s">
        <v>7208</v>
      </c>
      <c r="H1716" s="44" t="s">
        <v>3466</v>
      </c>
      <c r="I1716" s="45">
        <v>0</v>
      </c>
      <c r="J1716" s="14">
        <v>150000000</v>
      </c>
      <c r="K1716" s="14" t="s">
        <v>3458</v>
      </c>
      <c r="L1716" s="46" t="s">
        <v>5087</v>
      </c>
      <c r="M1716" s="14" t="s">
        <v>12072</v>
      </c>
      <c r="N1716" s="14" t="s">
        <v>3833</v>
      </c>
      <c r="O1716" s="14" t="s">
        <v>5087</v>
      </c>
      <c r="P1716" s="14" t="s">
        <v>12071</v>
      </c>
      <c r="Q1716" s="44" t="s">
        <v>8224</v>
      </c>
      <c r="R1716" s="44" t="s">
        <v>8203</v>
      </c>
      <c r="S1716" s="14">
        <v>3</v>
      </c>
      <c r="T1716" s="5">
        <v>1080</v>
      </c>
      <c r="U1716" s="5">
        <f t="shared" si="82"/>
        <v>3240</v>
      </c>
      <c r="V1716" s="47">
        <f t="shared" si="83"/>
        <v>3628.8</v>
      </c>
      <c r="W1716" s="48"/>
      <c r="X1716" s="49">
        <v>2017</v>
      </c>
      <c r="Y1716" s="50" t="s">
        <v>5516</v>
      </c>
      <c r="Z1716" s="51">
        <f t="shared" si="81"/>
        <v>9</v>
      </c>
      <c r="AA1716" s="16">
        <f t="shared" si="81"/>
        <v>10.08</v>
      </c>
    </row>
    <row r="1717" spans="2:27" ht="20.25" x14ac:dyDescent="0.3">
      <c r="B1717" s="43" t="s">
        <v>1757</v>
      </c>
      <c r="C1717" s="14" t="s">
        <v>4521</v>
      </c>
      <c r="D1717" s="14" t="s">
        <v>5349</v>
      </c>
      <c r="E1717" s="14" t="s">
        <v>8116</v>
      </c>
      <c r="F1717" s="14" t="s">
        <v>8124</v>
      </c>
      <c r="G1717" s="14" t="s">
        <v>7209</v>
      </c>
      <c r="H1717" s="44" t="s">
        <v>3466</v>
      </c>
      <c r="I1717" s="45">
        <v>0</v>
      </c>
      <c r="J1717" s="14">
        <v>150000000</v>
      </c>
      <c r="K1717" s="14" t="s">
        <v>3458</v>
      </c>
      <c r="L1717" s="46" t="s">
        <v>5087</v>
      </c>
      <c r="M1717" s="14" t="s">
        <v>12072</v>
      </c>
      <c r="N1717" s="14" t="s">
        <v>3833</v>
      </c>
      <c r="O1717" s="14" t="s">
        <v>5087</v>
      </c>
      <c r="P1717" s="14" t="s">
        <v>12071</v>
      </c>
      <c r="Q1717" s="44" t="s">
        <v>8224</v>
      </c>
      <c r="R1717" s="44" t="s">
        <v>8203</v>
      </c>
      <c r="S1717" s="14">
        <v>20</v>
      </c>
      <c r="T1717" s="5">
        <v>1944</v>
      </c>
      <c r="U1717" s="5">
        <f t="shared" si="82"/>
        <v>38880</v>
      </c>
      <c r="V1717" s="47">
        <f t="shared" si="83"/>
        <v>43545.600000000006</v>
      </c>
      <c r="W1717" s="48"/>
      <c r="X1717" s="49">
        <v>2017</v>
      </c>
      <c r="Y1717" s="50" t="s">
        <v>5516</v>
      </c>
      <c r="Z1717" s="51">
        <f t="shared" si="81"/>
        <v>108</v>
      </c>
      <c r="AA1717" s="16">
        <f t="shared" si="81"/>
        <v>120.96000000000002</v>
      </c>
    </row>
    <row r="1718" spans="2:27" ht="20.25" x14ac:dyDescent="0.3">
      <c r="B1718" s="43" t="s">
        <v>1758</v>
      </c>
      <c r="C1718" s="14" t="s">
        <v>4521</v>
      </c>
      <c r="D1718" s="14" t="s">
        <v>5347</v>
      </c>
      <c r="E1718" s="14" t="s">
        <v>8116</v>
      </c>
      <c r="F1718" s="14" t="s">
        <v>5348</v>
      </c>
      <c r="G1718" s="14" t="s">
        <v>7210</v>
      </c>
      <c r="H1718" s="44" t="s">
        <v>3466</v>
      </c>
      <c r="I1718" s="45">
        <v>0</v>
      </c>
      <c r="J1718" s="14">
        <v>150000000</v>
      </c>
      <c r="K1718" s="14" t="s">
        <v>3458</v>
      </c>
      <c r="L1718" s="46" t="s">
        <v>5087</v>
      </c>
      <c r="M1718" s="14" t="s">
        <v>12072</v>
      </c>
      <c r="N1718" s="14" t="s">
        <v>3833</v>
      </c>
      <c r="O1718" s="14" t="s">
        <v>5087</v>
      </c>
      <c r="P1718" s="14" t="s">
        <v>12071</v>
      </c>
      <c r="Q1718" s="44" t="s">
        <v>8224</v>
      </c>
      <c r="R1718" s="44" t="s">
        <v>8203</v>
      </c>
      <c r="S1718" s="14">
        <v>20</v>
      </c>
      <c r="T1718" s="5">
        <v>792</v>
      </c>
      <c r="U1718" s="5">
        <f t="shared" si="82"/>
        <v>15840</v>
      </c>
      <c r="V1718" s="47">
        <f t="shared" si="83"/>
        <v>17740.800000000003</v>
      </c>
      <c r="W1718" s="48"/>
      <c r="X1718" s="49">
        <v>2017</v>
      </c>
      <c r="Y1718" s="50" t="s">
        <v>5516</v>
      </c>
      <c r="Z1718" s="51">
        <f t="shared" si="81"/>
        <v>44</v>
      </c>
      <c r="AA1718" s="16">
        <f t="shared" si="81"/>
        <v>49.280000000000008</v>
      </c>
    </row>
    <row r="1719" spans="2:27" ht="20.25" x14ac:dyDescent="0.3">
      <c r="B1719" s="43" t="s">
        <v>1759</v>
      </c>
      <c r="C1719" s="14" t="s">
        <v>4521</v>
      </c>
      <c r="D1719" s="14" t="s">
        <v>5347</v>
      </c>
      <c r="E1719" s="14" t="s">
        <v>8116</v>
      </c>
      <c r="F1719" s="14" t="s">
        <v>5348</v>
      </c>
      <c r="G1719" s="14" t="s">
        <v>7211</v>
      </c>
      <c r="H1719" s="44" t="s">
        <v>3466</v>
      </c>
      <c r="I1719" s="45">
        <v>0</v>
      </c>
      <c r="J1719" s="14">
        <v>150000000</v>
      </c>
      <c r="K1719" s="14" t="s">
        <v>3458</v>
      </c>
      <c r="L1719" s="46" t="s">
        <v>5087</v>
      </c>
      <c r="M1719" s="14" t="s">
        <v>12072</v>
      </c>
      <c r="N1719" s="14" t="s">
        <v>3833</v>
      </c>
      <c r="O1719" s="14" t="s">
        <v>5087</v>
      </c>
      <c r="P1719" s="14" t="s">
        <v>12071</v>
      </c>
      <c r="Q1719" s="44" t="s">
        <v>8224</v>
      </c>
      <c r="R1719" s="44" t="s">
        <v>8203</v>
      </c>
      <c r="S1719" s="14">
        <v>20</v>
      </c>
      <c r="T1719" s="5">
        <v>1416</v>
      </c>
      <c r="U1719" s="5">
        <f t="shared" si="82"/>
        <v>28320</v>
      </c>
      <c r="V1719" s="47">
        <f t="shared" si="83"/>
        <v>31718.400000000001</v>
      </c>
      <c r="W1719" s="48"/>
      <c r="X1719" s="49">
        <v>2017</v>
      </c>
      <c r="Y1719" s="50" t="s">
        <v>5516</v>
      </c>
      <c r="Z1719" s="51">
        <f t="shared" si="81"/>
        <v>78.666666666666671</v>
      </c>
      <c r="AA1719" s="16">
        <f t="shared" si="81"/>
        <v>88.106666666666669</v>
      </c>
    </row>
    <row r="1720" spans="2:27" ht="20.25" x14ac:dyDescent="0.3">
      <c r="B1720" s="43" t="s">
        <v>1760</v>
      </c>
      <c r="C1720" s="14" t="s">
        <v>4521</v>
      </c>
      <c r="D1720" s="14" t="s">
        <v>5347</v>
      </c>
      <c r="E1720" s="14" t="s">
        <v>8116</v>
      </c>
      <c r="F1720" s="14" t="s">
        <v>5348</v>
      </c>
      <c r="G1720" s="14" t="s">
        <v>7212</v>
      </c>
      <c r="H1720" s="44" t="s">
        <v>3466</v>
      </c>
      <c r="I1720" s="45">
        <v>0</v>
      </c>
      <c r="J1720" s="14">
        <v>150000000</v>
      </c>
      <c r="K1720" s="14" t="s">
        <v>3458</v>
      </c>
      <c r="L1720" s="46" t="s">
        <v>5087</v>
      </c>
      <c r="M1720" s="14" t="s">
        <v>12072</v>
      </c>
      <c r="N1720" s="14" t="s">
        <v>3833</v>
      </c>
      <c r="O1720" s="14" t="s">
        <v>5087</v>
      </c>
      <c r="P1720" s="14" t="s">
        <v>12071</v>
      </c>
      <c r="Q1720" s="44" t="s">
        <v>8224</v>
      </c>
      <c r="R1720" s="44" t="s">
        <v>8203</v>
      </c>
      <c r="S1720" s="14">
        <v>20</v>
      </c>
      <c r="T1720" s="5">
        <v>1159.2</v>
      </c>
      <c r="U1720" s="5">
        <f t="shared" si="82"/>
        <v>23184</v>
      </c>
      <c r="V1720" s="47">
        <f t="shared" si="83"/>
        <v>25966.080000000002</v>
      </c>
      <c r="W1720" s="48"/>
      <c r="X1720" s="49">
        <v>2017</v>
      </c>
      <c r="Y1720" s="50" t="s">
        <v>5516</v>
      </c>
      <c r="Z1720" s="51">
        <f t="shared" si="81"/>
        <v>64.400000000000006</v>
      </c>
      <c r="AA1720" s="16">
        <f t="shared" si="81"/>
        <v>72.128</v>
      </c>
    </row>
    <row r="1721" spans="2:27" ht="20.25" x14ac:dyDescent="0.3">
      <c r="B1721" s="43" t="s">
        <v>1761</v>
      </c>
      <c r="C1721" s="14" t="s">
        <v>4521</v>
      </c>
      <c r="D1721" s="14" t="s">
        <v>5350</v>
      </c>
      <c r="E1721" s="14" t="s">
        <v>8125</v>
      </c>
      <c r="F1721" s="14" t="s">
        <v>5351</v>
      </c>
      <c r="G1721" s="14" t="s">
        <v>7213</v>
      </c>
      <c r="H1721" s="44" t="s">
        <v>3466</v>
      </c>
      <c r="I1721" s="45">
        <v>0</v>
      </c>
      <c r="J1721" s="14">
        <v>150000000</v>
      </c>
      <c r="K1721" s="14" t="s">
        <v>3458</v>
      </c>
      <c r="L1721" s="46" t="s">
        <v>5087</v>
      </c>
      <c r="M1721" s="14" t="s">
        <v>12072</v>
      </c>
      <c r="N1721" s="14" t="s">
        <v>3833</v>
      </c>
      <c r="O1721" s="14" t="s">
        <v>5087</v>
      </c>
      <c r="P1721" s="14" t="s">
        <v>12071</v>
      </c>
      <c r="Q1721" s="44" t="s">
        <v>8224</v>
      </c>
      <c r="R1721" s="44" t="s">
        <v>8203</v>
      </c>
      <c r="S1721" s="14">
        <v>10</v>
      </c>
      <c r="T1721" s="5">
        <v>2520</v>
      </c>
      <c r="U1721" s="5">
        <f t="shared" si="82"/>
        <v>25200</v>
      </c>
      <c r="V1721" s="47">
        <f t="shared" si="83"/>
        <v>28224.000000000004</v>
      </c>
      <c r="W1721" s="48"/>
      <c r="X1721" s="49">
        <v>2017</v>
      </c>
      <c r="Y1721" s="50" t="s">
        <v>5516</v>
      </c>
      <c r="Z1721" s="51">
        <f t="shared" si="81"/>
        <v>70</v>
      </c>
      <c r="AA1721" s="16">
        <f t="shared" si="81"/>
        <v>78.400000000000006</v>
      </c>
    </row>
    <row r="1722" spans="2:27" ht="20.25" x14ac:dyDescent="0.3">
      <c r="B1722" s="43" t="s">
        <v>1762</v>
      </c>
      <c r="C1722" s="14" t="s">
        <v>4521</v>
      </c>
      <c r="D1722" s="14" t="s">
        <v>5352</v>
      </c>
      <c r="E1722" s="14" t="s">
        <v>8126</v>
      </c>
      <c r="F1722" s="14" t="s">
        <v>5353</v>
      </c>
      <c r="G1722" s="14" t="s">
        <v>7214</v>
      </c>
      <c r="H1722" s="44" t="s">
        <v>3466</v>
      </c>
      <c r="I1722" s="45">
        <v>0</v>
      </c>
      <c r="J1722" s="14">
        <v>150000000</v>
      </c>
      <c r="K1722" s="14" t="s">
        <v>3458</v>
      </c>
      <c r="L1722" s="46" t="s">
        <v>5087</v>
      </c>
      <c r="M1722" s="14" t="s">
        <v>12072</v>
      </c>
      <c r="N1722" s="14" t="s">
        <v>3833</v>
      </c>
      <c r="O1722" s="14" t="s">
        <v>5087</v>
      </c>
      <c r="P1722" s="14" t="s">
        <v>12071</v>
      </c>
      <c r="Q1722" s="44" t="s">
        <v>8224</v>
      </c>
      <c r="R1722" s="44" t="s">
        <v>8203</v>
      </c>
      <c r="S1722" s="14">
        <v>20</v>
      </c>
      <c r="T1722" s="5">
        <v>1329.7297297297298</v>
      </c>
      <c r="U1722" s="5">
        <f t="shared" si="82"/>
        <v>26594.594594594597</v>
      </c>
      <c r="V1722" s="47">
        <f t="shared" si="83"/>
        <v>29785.94594594595</v>
      </c>
      <c r="W1722" s="48"/>
      <c r="X1722" s="49">
        <v>2017</v>
      </c>
      <c r="Y1722" s="50" t="s">
        <v>5516</v>
      </c>
      <c r="Z1722" s="51">
        <f t="shared" si="81"/>
        <v>73.873873873873876</v>
      </c>
      <c r="AA1722" s="16">
        <f t="shared" si="81"/>
        <v>82.738738738738746</v>
      </c>
    </row>
    <row r="1723" spans="2:27" ht="20.25" x14ac:dyDescent="0.3">
      <c r="B1723" s="43" t="s">
        <v>1763</v>
      </c>
      <c r="C1723" s="14" t="s">
        <v>4521</v>
      </c>
      <c r="D1723" s="14" t="s">
        <v>5354</v>
      </c>
      <c r="E1723" s="14" t="s">
        <v>8126</v>
      </c>
      <c r="F1723" s="14" t="s">
        <v>8127</v>
      </c>
      <c r="G1723" s="14" t="s">
        <v>7215</v>
      </c>
      <c r="H1723" s="44" t="s">
        <v>3466</v>
      </c>
      <c r="I1723" s="45">
        <v>0</v>
      </c>
      <c r="J1723" s="14">
        <v>150000000</v>
      </c>
      <c r="K1723" s="14" t="s">
        <v>3458</v>
      </c>
      <c r="L1723" s="46" t="s">
        <v>5087</v>
      </c>
      <c r="M1723" s="14" t="s">
        <v>12072</v>
      </c>
      <c r="N1723" s="14" t="s">
        <v>3833</v>
      </c>
      <c r="O1723" s="14" t="s">
        <v>5087</v>
      </c>
      <c r="P1723" s="14" t="s">
        <v>12071</v>
      </c>
      <c r="Q1723" s="44" t="s">
        <v>8224</v>
      </c>
      <c r="R1723" s="44" t="s">
        <v>8203</v>
      </c>
      <c r="S1723" s="14">
        <v>10</v>
      </c>
      <c r="T1723" s="5">
        <v>1329.7297297297298</v>
      </c>
      <c r="U1723" s="5">
        <f t="shared" si="82"/>
        <v>13297.297297297298</v>
      </c>
      <c r="V1723" s="47">
        <f t="shared" si="83"/>
        <v>14892.972972972975</v>
      </c>
      <c r="W1723" s="48"/>
      <c r="X1723" s="49">
        <v>2017</v>
      </c>
      <c r="Y1723" s="50" t="s">
        <v>5516</v>
      </c>
      <c r="Z1723" s="51">
        <f t="shared" si="81"/>
        <v>36.936936936936938</v>
      </c>
      <c r="AA1723" s="16">
        <f t="shared" si="81"/>
        <v>41.369369369369373</v>
      </c>
    </row>
    <row r="1724" spans="2:27" ht="20.25" x14ac:dyDescent="0.3">
      <c r="B1724" s="43" t="s">
        <v>1764</v>
      </c>
      <c r="C1724" s="14" t="s">
        <v>4521</v>
      </c>
      <c r="D1724" s="14" t="s">
        <v>5355</v>
      </c>
      <c r="E1724" s="14" t="s">
        <v>8126</v>
      </c>
      <c r="F1724" s="14" t="s">
        <v>8128</v>
      </c>
      <c r="G1724" s="14" t="s">
        <v>7216</v>
      </c>
      <c r="H1724" s="44" t="s">
        <v>3466</v>
      </c>
      <c r="I1724" s="45">
        <v>0</v>
      </c>
      <c r="J1724" s="14">
        <v>150000000</v>
      </c>
      <c r="K1724" s="14" t="s">
        <v>3458</v>
      </c>
      <c r="L1724" s="46" t="s">
        <v>5087</v>
      </c>
      <c r="M1724" s="14" t="s">
        <v>12072</v>
      </c>
      <c r="N1724" s="14" t="s">
        <v>3833</v>
      </c>
      <c r="O1724" s="14" t="s">
        <v>5087</v>
      </c>
      <c r="P1724" s="14" t="s">
        <v>12071</v>
      </c>
      <c r="Q1724" s="44" t="s">
        <v>8224</v>
      </c>
      <c r="R1724" s="44" t="s">
        <v>8203</v>
      </c>
      <c r="S1724" s="14">
        <v>10</v>
      </c>
      <c r="T1724" s="5">
        <v>984</v>
      </c>
      <c r="U1724" s="5">
        <f t="shared" si="82"/>
        <v>9840</v>
      </c>
      <c r="V1724" s="47">
        <f t="shared" si="83"/>
        <v>11020.800000000001</v>
      </c>
      <c r="W1724" s="48"/>
      <c r="X1724" s="49">
        <v>2017</v>
      </c>
      <c r="Y1724" s="50" t="s">
        <v>5516</v>
      </c>
      <c r="Z1724" s="51">
        <f t="shared" si="81"/>
        <v>27.333333333333332</v>
      </c>
      <c r="AA1724" s="16">
        <f t="shared" si="81"/>
        <v>30.613333333333337</v>
      </c>
    </row>
    <row r="1725" spans="2:27" ht="20.25" x14ac:dyDescent="0.3">
      <c r="B1725" s="43" t="s">
        <v>1765</v>
      </c>
      <c r="C1725" s="14" t="s">
        <v>4521</v>
      </c>
      <c r="D1725" s="14" t="s">
        <v>5356</v>
      </c>
      <c r="E1725" s="14" t="s">
        <v>8126</v>
      </c>
      <c r="F1725" s="14" t="s">
        <v>8129</v>
      </c>
      <c r="G1725" s="14" t="s">
        <v>7217</v>
      </c>
      <c r="H1725" s="44" t="s">
        <v>3466</v>
      </c>
      <c r="I1725" s="45">
        <v>0</v>
      </c>
      <c r="J1725" s="14">
        <v>150000000</v>
      </c>
      <c r="K1725" s="14" t="s">
        <v>3458</v>
      </c>
      <c r="L1725" s="46" t="s">
        <v>5087</v>
      </c>
      <c r="M1725" s="14" t="s">
        <v>12072</v>
      </c>
      <c r="N1725" s="14" t="s">
        <v>3833</v>
      </c>
      <c r="O1725" s="14" t="s">
        <v>5087</v>
      </c>
      <c r="P1725" s="14" t="s">
        <v>12071</v>
      </c>
      <c r="Q1725" s="44" t="s">
        <v>8224</v>
      </c>
      <c r="R1725" s="44" t="s">
        <v>8203</v>
      </c>
      <c r="S1725" s="14">
        <v>10</v>
      </c>
      <c r="T1725" s="5">
        <v>624</v>
      </c>
      <c r="U1725" s="5">
        <f t="shared" si="82"/>
        <v>6240</v>
      </c>
      <c r="V1725" s="47">
        <f t="shared" si="83"/>
        <v>6988.8000000000011</v>
      </c>
      <c r="W1725" s="48"/>
      <c r="X1725" s="49">
        <v>2017</v>
      </c>
      <c r="Y1725" s="50" t="s">
        <v>5516</v>
      </c>
      <c r="Z1725" s="51">
        <f t="shared" si="81"/>
        <v>17.333333333333332</v>
      </c>
      <c r="AA1725" s="16">
        <f t="shared" si="81"/>
        <v>19.413333333333338</v>
      </c>
    </row>
    <row r="1726" spans="2:27" ht="20.25" x14ac:dyDescent="0.3">
      <c r="B1726" s="43" t="s">
        <v>1766</v>
      </c>
      <c r="C1726" s="14" t="s">
        <v>4521</v>
      </c>
      <c r="D1726" s="14" t="s">
        <v>5357</v>
      </c>
      <c r="E1726" s="14" t="s">
        <v>8130</v>
      </c>
      <c r="F1726" s="14" t="s">
        <v>8131</v>
      </c>
      <c r="G1726" s="14" t="s">
        <v>7218</v>
      </c>
      <c r="H1726" s="44" t="s">
        <v>3466</v>
      </c>
      <c r="I1726" s="45">
        <v>0</v>
      </c>
      <c r="J1726" s="14">
        <v>150000000</v>
      </c>
      <c r="K1726" s="14" t="s">
        <v>3458</v>
      </c>
      <c r="L1726" s="46" t="s">
        <v>5087</v>
      </c>
      <c r="M1726" s="14" t="s">
        <v>12072</v>
      </c>
      <c r="N1726" s="14" t="s">
        <v>3833</v>
      </c>
      <c r="O1726" s="14" t="s">
        <v>5087</v>
      </c>
      <c r="P1726" s="14" t="s">
        <v>12071</v>
      </c>
      <c r="Q1726" s="44" t="s">
        <v>8224</v>
      </c>
      <c r="R1726" s="44" t="s">
        <v>8203</v>
      </c>
      <c r="S1726" s="14">
        <v>3</v>
      </c>
      <c r="T1726" s="5">
        <v>336</v>
      </c>
      <c r="U1726" s="5">
        <f t="shared" si="82"/>
        <v>1008</v>
      </c>
      <c r="V1726" s="47">
        <f t="shared" si="83"/>
        <v>1128.96</v>
      </c>
      <c r="W1726" s="48"/>
      <c r="X1726" s="49">
        <v>2017</v>
      </c>
      <c r="Y1726" s="50" t="s">
        <v>5516</v>
      </c>
      <c r="Z1726" s="51">
        <f t="shared" si="81"/>
        <v>2.8</v>
      </c>
      <c r="AA1726" s="16">
        <f t="shared" si="81"/>
        <v>3.1360000000000001</v>
      </c>
    </row>
    <row r="1727" spans="2:27" ht="20.25" x14ac:dyDescent="0.3">
      <c r="B1727" s="43" t="s">
        <v>1767</v>
      </c>
      <c r="C1727" s="14" t="s">
        <v>4521</v>
      </c>
      <c r="D1727" s="14" t="s">
        <v>5357</v>
      </c>
      <c r="E1727" s="14" t="s">
        <v>8130</v>
      </c>
      <c r="F1727" s="14" t="s">
        <v>8131</v>
      </c>
      <c r="G1727" s="14" t="s">
        <v>7219</v>
      </c>
      <c r="H1727" s="44" t="s">
        <v>3466</v>
      </c>
      <c r="I1727" s="45">
        <v>0</v>
      </c>
      <c r="J1727" s="14">
        <v>150000000</v>
      </c>
      <c r="K1727" s="14" t="s">
        <v>3458</v>
      </c>
      <c r="L1727" s="46" t="s">
        <v>5087</v>
      </c>
      <c r="M1727" s="14" t="s">
        <v>12072</v>
      </c>
      <c r="N1727" s="14" t="s">
        <v>3833</v>
      </c>
      <c r="O1727" s="14" t="s">
        <v>5087</v>
      </c>
      <c r="P1727" s="14" t="s">
        <v>12071</v>
      </c>
      <c r="Q1727" s="44" t="s">
        <v>8224</v>
      </c>
      <c r="R1727" s="44" t="s">
        <v>8203</v>
      </c>
      <c r="S1727" s="14">
        <v>7</v>
      </c>
      <c r="T1727" s="5">
        <v>576</v>
      </c>
      <c r="U1727" s="5">
        <f t="shared" si="82"/>
        <v>4032</v>
      </c>
      <c r="V1727" s="47">
        <f t="shared" si="83"/>
        <v>4515.84</v>
      </c>
      <c r="W1727" s="48"/>
      <c r="X1727" s="49">
        <v>2017</v>
      </c>
      <c r="Y1727" s="50" t="s">
        <v>5516</v>
      </c>
      <c r="Z1727" s="51">
        <f t="shared" si="81"/>
        <v>11.2</v>
      </c>
      <c r="AA1727" s="16">
        <f t="shared" si="81"/>
        <v>12.544</v>
      </c>
    </row>
    <row r="1728" spans="2:27" ht="20.25" x14ac:dyDescent="0.3">
      <c r="B1728" s="43" t="s">
        <v>1768</v>
      </c>
      <c r="C1728" s="14" t="s">
        <v>4521</v>
      </c>
      <c r="D1728" s="14" t="s">
        <v>5357</v>
      </c>
      <c r="E1728" s="14" t="s">
        <v>8130</v>
      </c>
      <c r="F1728" s="14" t="s">
        <v>8131</v>
      </c>
      <c r="G1728" s="14" t="s">
        <v>7220</v>
      </c>
      <c r="H1728" s="44" t="s">
        <v>3466</v>
      </c>
      <c r="I1728" s="45">
        <v>0</v>
      </c>
      <c r="J1728" s="14">
        <v>150000000</v>
      </c>
      <c r="K1728" s="14" t="s">
        <v>3458</v>
      </c>
      <c r="L1728" s="46" t="s">
        <v>5087</v>
      </c>
      <c r="M1728" s="14" t="s">
        <v>12072</v>
      </c>
      <c r="N1728" s="14" t="s">
        <v>3833</v>
      </c>
      <c r="O1728" s="14" t="s">
        <v>5087</v>
      </c>
      <c r="P1728" s="14" t="s">
        <v>12071</v>
      </c>
      <c r="Q1728" s="44" t="s">
        <v>8224</v>
      </c>
      <c r="R1728" s="44" t="s">
        <v>8203</v>
      </c>
      <c r="S1728" s="14">
        <v>10</v>
      </c>
      <c r="T1728" s="5">
        <v>456</v>
      </c>
      <c r="U1728" s="5">
        <f t="shared" si="82"/>
        <v>4560</v>
      </c>
      <c r="V1728" s="47">
        <f t="shared" si="83"/>
        <v>5107.2000000000007</v>
      </c>
      <c r="W1728" s="48"/>
      <c r="X1728" s="49">
        <v>2017</v>
      </c>
      <c r="Y1728" s="50" t="s">
        <v>5516</v>
      </c>
      <c r="Z1728" s="51">
        <f t="shared" si="81"/>
        <v>12.666666666666666</v>
      </c>
      <c r="AA1728" s="16">
        <f t="shared" si="81"/>
        <v>14.186666666666669</v>
      </c>
    </row>
    <row r="1729" spans="2:27" ht="20.25" x14ac:dyDescent="0.3">
      <c r="B1729" s="43" t="s">
        <v>1769</v>
      </c>
      <c r="C1729" s="14" t="s">
        <v>4521</v>
      </c>
      <c r="D1729" s="14" t="s">
        <v>5357</v>
      </c>
      <c r="E1729" s="14" t="s">
        <v>8130</v>
      </c>
      <c r="F1729" s="14" t="s">
        <v>8131</v>
      </c>
      <c r="G1729" s="14" t="s">
        <v>7221</v>
      </c>
      <c r="H1729" s="44" t="s">
        <v>3466</v>
      </c>
      <c r="I1729" s="45">
        <v>0</v>
      </c>
      <c r="J1729" s="14">
        <v>150000000</v>
      </c>
      <c r="K1729" s="14" t="s">
        <v>3458</v>
      </c>
      <c r="L1729" s="46" t="s">
        <v>5087</v>
      </c>
      <c r="M1729" s="14" t="s">
        <v>12072</v>
      </c>
      <c r="N1729" s="14" t="s">
        <v>3833</v>
      </c>
      <c r="O1729" s="14" t="s">
        <v>5087</v>
      </c>
      <c r="P1729" s="14" t="s">
        <v>12071</v>
      </c>
      <c r="Q1729" s="44" t="s">
        <v>8224</v>
      </c>
      <c r="R1729" s="44" t="s">
        <v>8203</v>
      </c>
      <c r="S1729" s="14">
        <v>15</v>
      </c>
      <c r="T1729" s="5">
        <v>432</v>
      </c>
      <c r="U1729" s="5">
        <f t="shared" si="82"/>
        <v>6480</v>
      </c>
      <c r="V1729" s="47">
        <f t="shared" si="83"/>
        <v>7257.6</v>
      </c>
      <c r="W1729" s="48"/>
      <c r="X1729" s="49">
        <v>2017</v>
      </c>
      <c r="Y1729" s="50" t="s">
        <v>5516</v>
      </c>
      <c r="Z1729" s="51">
        <f t="shared" si="81"/>
        <v>18</v>
      </c>
      <c r="AA1729" s="16">
        <f t="shared" si="81"/>
        <v>20.16</v>
      </c>
    </row>
    <row r="1730" spans="2:27" ht="20.25" x14ac:dyDescent="0.3">
      <c r="B1730" s="43" t="s">
        <v>1770</v>
      </c>
      <c r="C1730" s="14" t="s">
        <v>4521</v>
      </c>
      <c r="D1730" s="14" t="s">
        <v>5358</v>
      </c>
      <c r="E1730" s="14" t="s">
        <v>8125</v>
      </c>
      <c r="F1730" s="14" t="s">
        <v>5359</v>
      </c>
      <c r="G1730" s="14" t="s">
        <v>7222</v>
      </c>
      <c r="H1730" s="44" t="s">
        <v>3466</v>
      </c>
      <c r="I1730" s="45">
        <v>0</v>
      </c>
      <c r="J1730" s="14">
        <v>150000000</v>
      </c>
      <c r="K1730" s="14" t="s">
        <v>3458</v>
      </c>
      <c r="L1730" s="46" t="s">
        <v>5087</v>
      </c>
      <c r="M1730" s="14" t="s">
        <v>12072</v>
      </c>
      <c r="N1730" s="14" t="s">
        <v>3833</v>
      </c>
      <c r="O1730" s="14" t="s">
        <v>5087</v>
      </c>
      <c r="P1730" s="14" t="s">
        <v>12071</v>
      </c>
      <c r="Q1730" s="44" t="s">
        <v>8224</v>
      </c>
      <c r="R1730" s="44" t="s">
        <v>8203</v>
      </c>
      <c r="S1730" s="14">
        <v>20</v>
      </c>
      <c r="T1730" s="5">
        <v>210</v>
      </c>
      <c r="U1730" s="5">
        <f t="shared" si="82"/>
        <v>4200</v>
      </c>
      <c r="V1730" s="47">
        <f t="shared" si="83"/>
        <v>4704</v>
      </c>
      <c r="W1730" s="48"/>
      <c r="X1730" s="49">
        <v>2017</v>
      </c>
      <c r="Y1730" s="50" t="s">
        <v>5516</v>
      </c>
      <c r="Z1730" s="51">
        <f t="shared" si="81"/>
        <v>11.666666666666666</v>
      </c>
      <c r="AA1730" s="16">
        <f t="shared" si="81"/>
        <v>13.066666666666666</v>
      </c>
    </row>
    <row r="1731" spans="2:27" ht="20.25" x14ac:dyDescent="0.3">
      <c r="B1731" s="43" t="s">
        <v>1771</v>
      </c>
      <c r="C1731" s="14" t="s">
        <v>4521</v>
      </c>
      <c r="D1731" s="14" t="s">
        <v>5360</v>
      </c>
      <c r="E1731" s="14" t="s">
        <v>8125</v>
      </c>
      <c r="F1731" s="14" t="s">
        <v>5361</v>
      </c>
      <c r="G1731" s="14" t="s">
        <v>7223</v>
      </c>
      <c r="H1731" s="44" t="s">
        <v>3466</v>
      </c>
      <c r="I1731" s="45">
        <v>0</v>
      </c>
      <c r="J1731" s="14">
        <v>150000000</v>
      </c>
      <c r="K1731" s="14" t="s">
        <v>3458</v>
      </c>
      <c r="L1731" s="46" t="s">
        <v>5087</v>
      </c>
      <c r="M1731" s="14" t="s">
        <v>12072</v>
      </c>
      <c r="N1731" s="14" t="s">
        <v>3833</v>
      </c>
      <c r="O1731" s="14" t="s">
        <v>5087</v>
      </c>
      <c r="P1731" s="14" t="s">
        <v>12071</v>
      </c>
      <c r="Q1731" s="44" t="s">
        <v>8224</v>
      </c>
      <c r="R1731" s="44" t="s">
        <v>8203</v>
      </c>
      <c r="S1731" s="14">
        <v>30</v>
      </c>
      <c r="T1731" s="5">
        <v>456</v>
      </c>
      <c r="U1731" s="5">
        <f t="shared" si="82"/>
        <v>13680</v>
      </c>
      <c r="V1731" s="47">
        <f t="shared" si="83"/>
        <v>15321.600000000002</v>
      </c>
      <c r="W1731" s="48"/>
      <c r="X1731" s="49">
        <v>2017</v>
      </c>
      <c r="Y1731" s="50" t="s">
        <v>5516</v>
      </c>
      <c r="Z1731" s="51">
        <f t="shared" si="81"/>
        <v>38</v>
      </c>
      <c r="AA1731" s="16">
        <f t="shared" si="81"/>
        <v>42.560000000000009</v>
      </c>
    </row>
    <row r="1732" spans="2:27" ht="20.25" x14ac:dyDescent="0.3">
      <c r="B1732" s="43" t="s">
        <v>1772</v>
      </c>
      <c r="C1732" s="14" t="s">
        <v>4521</v>
      </c>
      <c r="D1732" s="14" t="s">
        <v>5362</v>
      </c>
      <c r="E1732" s="14" t="s">
        <v>8125</v>
      </c>
      <c r="F1732" s="14" t="s">
        <v>5363</v>
      </c>
      <c r="G1732" s="14" t="s">
        <v>7224</v>
      </c>
      <c r="H1732" s="44" t="s">
        <v>3466</v>
      </c>
      <c r="I1732" s="45">
        <v>0</v>
      </c>
      <c r="J1732" s="14">
        <v>150000000</v>
      </c>
      <c r="K1732" s="14" t="s">
        <v>3458</v>
      </c>
      <c r="L1732" s="46" t="s">
        <v>5087</v>
      </c>
      <c r="M1732" s="14" t="s">
        <v>12072</v>
      </c>
      <c r="N1732" s="14" t="s">
        <v>3833</v>
      </c>
      <c r="O1732" s="14" t="s">
        <v>5087</v>
      </c>
      <c r="P1732" s="14" t="s">
        <v>12071</v>
      </c>
      <c r="Q1732" s="44" t="s">
        <v>8224</v>
      </c>
      <c r="R1732" s="44" t="s">
        <v>8203</v>
      </c>
      <c r="S1732" s="14">
        <v>25</v>
      </c>
      <c r="T1732" s="5">
        <v>432</v>
      </c>
      <c r="U1732" s="5">
        <f t="shared" si="82"/>
        <v>10800</v>
      </c>
      <c r="V1732" s="47">
        <f t="shared" si="83"/>
        <v>12096.000000000002</v>
      </c>
      <c r="W1732" s="48"/>
      <c r="X1732" s="49">
        <v>2017</v>
      </c>
      <c r="Y1732" s="50" t="s">
        <v>5516</v>
      </c>
      <c r="Z1732" s="51">
        <f t="shared" si="81"/>
        <v>30</v>
      </c>
      <c r="AA1732" s="16">
        <f t="shared" si="81"/>
        <v>33.600000000000009</v>
      </c>
    </row>
    <row r="1733" spans="2:27" ht="20.25" x14ac:dyDescent="0.3">
      <c r="B1733" s="43" t="s">
        <v>1773</v>
      </c>
      <c r="C1733" s="14" t="s">
        <v>4521</v>
      </c>
      <c r="D1733" s="14" t="s">
        <v>5364</v>
      </c>
      <c r="E1733" s="14" t="s">
        <v>8125</v>
      </c>
      <c r="F1733" s="14" t="s">
        <v>5365</v>
      </c>
      <c r="G1733" s="14" t="s">
        <v>7225</v>
      </c>
      <c r="H1733" s="44" t="s">
        <v>3466</v>
      </c>
      <c r="I1733" s="45">
        <v>0</v>
      </c>
      <c r="J1733" s="14">
        <v>150000000</v>
      </c>
      <c r="K1733" s="14" t="s">
        <v>3458</v>
      </c>
      <c r="L1733" s="46" t="s">
        <v>5087</v>
      </c>
      <c r="M1733" s="14" t="s">
        <v>12072</v>
      </c>
      <c r="N1733" s="14" t="s">
        <v>3833</v>
      </c>
      <c r="O1733" s="14" t="s">
        <v>5087</v>
      </c>
      <c r="P1733" s="14" t="s">
        <v>12071</v>
      </c>
      <c r="Q1733" s="44" t="s">
        <v>8224</v>
      </c>
      <c r="R1733" s="44" t="s">
        <v>8203</v>
      </c>
      <c r="S1733" s="14">
        <v>15</v>
      </c>
      <c r="T1733" s="5">
        <v>564</v>
      </c>
      <c r="U1733" s="5">
        <f t="shared" si="82"/>
        <v>8460</v>
      </c>
      <c r="V1733" s="47">
        <f t="shared" si="83"/>
        <v>9475.2000000000007</v>
      </c>
      <c r="W1733" s="48"/>
      <c r="X1733" s="49">
        <v>2017</v>
      </c>
      <c r="Y1733" s="50" t="s">
        <v>5516</v>
      </c>
      <c r="Z1733" s="51">
        <f t="shared" si="81"/>
        <v>23.5</v>
      </c>
      <c r="AA1733" s="16">
        <f t="shared" si="81"/>
        <v>26.32</v>
      </c>
    </row>
    <row r="1734" spans="2:27" ht="20.25" x14ac:dyDescent="0.3">
      <c r="B1734" s="43" t="s">
        <v>1774</v>
      </c>
      <c r="C1734" s="14" t="s">
        <v>4521</v>
      </c>
      <c r="D1734" s="14" t="s">
        <v>5366</v>
      </c>
      <c r="E1734" s="14" t="s">
        <v>8125</v>
      </c>
      <c r="F1734" s="14" t="s">
        <v>5367</v>
      </c>
      <c r="G1734" s="14" t="s">
        <v>7226</v>
      </c>
      <c r="H1734" s="44" t="s">
        <v>3466</v>
      </c>
      <c r="I1734" s="45">
        <v>0</v>
      </c>
      <c r="J1734" s="14">
        <v>150000000</v>
      </c>
      <c r="K1734" s="14" t="s">
        <v>3458</v>
      </c>
      <c r="L1734" s="46" t="s">
        <v>5087</v>
      </c>
      <c r="M1734" s="14" t="s">
        <v>12072</v>
      </c>
      <c r="N1734" s="14" t="s">
        <v>3833</v>
      </c>
      <c r="O1734" s="14" t="s">
        <v>5087</v>
      </c>
      <c r="P1734" s="14" t="s">
        <v>12071</v>
      </c>
      <c r="Q1734" s="44" t="s">
        <v>8224</v>
      </c>
      <c r="R1734" s="44" t="s">
        <v>8203</v>
      </c>
      <c r="S1734" s="14">
        <v>25</v>
      </c>
      <c r="T1734" s="5">
        <v>561.6</v>
      </c>
      <c r="U1734" s="5">
        <f t="shared" si="82"/>
        <v>14040</v>
      </c>
      <c r="V1734" s="47">
        <f t="shared" si="83"/>
        <v>15724.800000000001</v>
      </c>
      <c r="W1734" s="48"/>
      <c r="X1734" s="49">
        <v>2017</v>
      </c>
      <c r="Y1734" s="50" t="s">
        <v>5516</v>
      </c>
      <c r="Z1734" s="51">
        <f t="shared" si="81"/>
        <v>39</v>
      </c>
      <c r="AA1734" s="16">
        <f t="shared" si="81"/>
        <v>43.68</v>
      </c>
    </row>
    <row r="1735" spans="2:27" ht="20.25" x14ac:dyDescent="0.3">
      <c r="B1735" s="43" t="s">
        <v>1775</v>
      </c>
      <c r="C1735" s="14" t="s">
        <v>4521</v>
      </c>
      <c r="D1735" s="14" t="s">
        <v>5368</v>
      </c>
      <c r="E1735" s="14" t="s">
        <v>8125</v>
      </c>
      <c r="F1735" s="14" t="s">
        <v>8132</v>
      </c>
      <c r="G1735" s="14" t="s">
        <v>7227</v>
      </c>
      <c r="H1735" s="44" t="s">
        <v>3466</v>
      </c>
      <c r="I1735" s="45">
        <v>0</v>
      </c>
      <c r="J1735" s="14">
        <v>150000000</v>
      </c>
      <c r="K1735" s="14" t="s">
        <v>3458</v>
      </c>
      <c r="L1735" s="46" t="s">
        <v>5087</v>
      </c>
      <c r="M1735" s="14" t="s">
        <v>12072</v>
      </c>
      <c r="N1735" s="14" t="s">
        <v>3833</v>
      </c>
      <c r="O1735" s="14" t="s">
        <v>5087</v>
      </c>
      <c r="P1735" s="14" t="s">
        <v>12071</v>
      </c>
      <c r="Q1735" s="44" t="s">
        <v>8224</v>
      </c>
      <c r="R1735" s="44" t="s">
        <v>8203</v>
      </c>
      <c r="S1735" s="14">
        <v>25</v>
      </c>
      <c r="T1735" s="5">
        <v>372</v>
      </c>
      <c r="U1735" s="5">
        <f t="shared" si="82"/>
        <v>9300</v>
      </c>
      <c r="V1735" s="47">
        <f t="shared" si="83"/>
        <v>10416.000000000002</v>
      </c>
      <c r="W1735" s="48"/>
      <c r="X1735" s="49">
        <v>2017</v>
      </c>
      <c r="Y1735" s="50" t="s">
        <v>5516</v>
      </c>
      <c r="Z1735" s="51">
        <f t="shared" si="81"/>
        <v>25.833333333333332</v>
      </c>
      <c r="AA1735" s="16">
        <f t="shared" si="81"/>
        <v>28.933333333333337</v>
      </c>
    </row>
    <row r="1736" spans="2:27" ht="20.25" x14ac:dyDescent="0.3">
      <c r="B1736" s="43" t="s">
        <v>1776</v>
      </c>
      <c r="C1736" s="14" t="s">
        <v>4521</v>
      </c>
      <c r="D1736" s="14" t="s">
        <v>5369</v>
      </c>
      <c r="E1736" s="14" t="s">
        <v>8125</v>
      </c>
      <c r="F1736" s="14" t="s">
        <v>8133</v>
      </c>
      <c r="G1736" s="14" t="s">
        <v>7228</v>
      </c>
      <c r="H1736" s="44" t="s">
        <v>3466</v>
      </c>
      <c r="I1736" s="45">
        <v>0</v>
      </c>
      <c r="J1736" s="14">
        <v>150000000</v>
      </c>
      <c r="K1736" s="14" t="s">
        <v>3458</v>
      </c>
      <c r="L1736" s="46" t="s">
        <v>5087</v>
      </c>
      <c r="M1736" s="14" t="s">
        <v>12072</v>
      </c>
      <c r="N1736" s="14" t="s">
        <v>3833</v>
      </c>
      <c r="O1736" s="14" t="s">
        <v>5087</v>
      </c>
      <c r="P1736" s="14" t="s">
        <v>12071</v>
      </c>
      <c r="Q1736" s="44" t="s">
        <v>8224</v>
      </c>
      <c r="R1736" s="44" t="s">
        <v>8203</v>
      </c>
      <c r="S1736" s="14">
        <v>25</v>
      </c>
      <c r="T1736" s="5">
        <v>432</v>
      </c>
      <c r="U1736" s="5">
        <f t="shared" si="82"/>
        <v>10800</v>
      </c>
      <c r="V1736" s="47">
        <f t="shared" si="83"/>
        <v>12096.000000000002</v>
      </c>
      <c r="W1736" s="48"/>
      <c r="X1736" s="49">
        <v>2017</v>
      </c>
      <c r="Y1736" s="50" t="s">
        <v>5516</v>
      </c>
      <c r="Z1736" s="51">
        <f t="shared" si="81"/>
        <v>30</v>
      </c>
      <c r="AA1736" s="16">
        <f t="shared" si="81"/>
        <v>33.600000000000009</v>
      </c>
    </row>
    <row r="1737" spans="2:27" ht="20.25" x14ac:dyDescent="0.3">
      <c r="B1737" s="43" t="s">
        <v>1777</v>
      </c>
      <c r="C1737" s="14" t="s">
        <v>4521</v>
      </c>
      <c r="D1737" s="14" t="s">
        <v>5370</v>
      </c>
      <c r="E1737" s="14" t="s">
        <v>8125</v>
      </c>
      <c r="F1737" s="14" t="s">
        <v>5371</v>
      </c>
      <c r="G1737" s="14" t="s">
        <v>7229</v>
      </c>
      <c r="H1737" s="44" t="s">
        <v>3466</v>
      </c>
      <c r="I1737" s="45">
        <v>0</v>
      </c>
      <c r="J1737" s="14">
        <v>150000000</v>
      </c>
      <c r="K1737" s="14" t="s">
        <v>3458</v>
      </c>
      <c r="L1737" s="46" t="s">
        <v>5087</v>
      </c>
      <c r="M1737" s="14" t="s">
        <v>12072</v>
      </c>
      <c r="N1737" s="14" t="s">
        <v>3833</v>
      </c>
      <c r="O1737" s="14" t="s">
        <v>5087</v>
      </c>
      <c r="P1737" s="14" t="s">
        <v>12071</v>
      </c>
      <c r="Q1737" s="44" t="s">
        <v>8224</v>
      </c>
      <c r="R1737" s="44" t="s">
        <v>8203</v>
      </c>
      <c r="S1737" s="14">
        <v>5</v>
      </c>
      <c r="T1737" s="5">
        <v>493.24324324324328</v>
      </c>
      <c r="U1737" s="5">
        <f t="shared" si="82"/>
        <v>2466.2162162162163</v>
      </c>
      <c r="V1737" s="47">
        <f t="shared" si="83"/>
        <v>2762.1621621621625</v>
      </c>
      <c r="W1737" s="48"/>
      <c r="X1737" s="49">
        <v>2017</v>
      </c>
      <c r="Y1737" s="50" t="s">
        <v>5516</v>
      </c>
      <c r="Z1737" s="51">
        <f t="shared" si="81"/>
        <v>6.8506006006006004</v>
      </c>
      <c r="AA1737" s="16">
        <f t="shared" si="81"/>
        <v>7.6726726726726735</v>
      </c>
    </row>
    <row r="1738" spans="2:27" ht="20.25" x14ac:dyDescent="0.3">
      <c r="B1738" s="43" t="s">
        <v>1778</v>
      </c>
      <c r="C1738" s="14" t="s">
        <v>4521</v>
      </c>
      <c r="D1738" s="14" t="s">
        <v>5372</v>
      </c>
      <c r="E1738" s="14" t="s">
        <v>8125</v>
      </c>
      <c r="F1738" s="14" t="s">
        <v>5373</v>
      </c>
      <c r="G1738" s="14" t="s">
        <v>7230</v>
      </c>
      <c r="H1738" s="44" t="s">
        <v>3466</v>
      </c>
      <c r="I1738" s="45">
        <v>0</v>
      </c>
      <c r="J1738" s="14">
        <v>150000000</v>
      </c>
      <c r="K1738" s="14" t="s">
        <v>3458</v>
      </c>
      <c r="L1738" s="46" t="s">
        <v>5087</v>
      </c>
      <c r="M1738" s="14" t="s">
        <v>12072</v>
      </c>
      <c r="N1738" s="14" t="s">
        <v>3833</v>
      </c>
      <c r="O1738" s="14" t="s">
        <v>5087</v>
      </c>
      <c r="P1738" s="14" t="s">
        <v>12071</v>
      </c>
      <c r="Q1738" s="44" t="s">
        <v>8224</v>
      </c>
      <c r="R1738" s="44" t="s">
        <v>8203</v>
      </c>
      <c r="S1738" s="14">
        <v>5</v>
      </c>
      <c r="T1738" s="5">
        <v>828</v>
      </c>
      <c r="U1738" s="5">
        <f t="shared" si="82"/>
        <v>4140</v>
      </c>
      <c r="V1738" s="47">
        <f t="shared" si="83"/>
        <v>4636.8</v>
      </c>
      <c r="W1738" s="48"/>
      <c r="X1738" s="49">
        <v>2017</v>
      </c>
      <c r="Y1738" s="50" t="s">
        <v>5516</v>
      </c>
      <c r="Z1738" s="51">
        <f t="shared" si="81"/>
        <v>11.5</v>
      </c>
      <c r="AA1738" s="16">
        <f t="shared" si="81"/>
        <v>12.88</v>
      </c>
    </row>
    <row r="1739" spans="2:27" ht="20.25" x14ac:dyDescent="0.3">
      <c r="B1739" s="43" t="s">
        <v>1779</v>
      </c>
      <c r="C1739" s="14" t="s">
        <v>4521</v>
      </c>
      <c r="D1739" s="14" t="s">
        <v>5374</v>
      </c>
      <c r="E1739" s="14" t="s">
        <v>8125</v>
      </c>
      <c r="F1739" s="14" t="s">
        <v>5375</v>
      </c>
      <c r="G1739" s="14" t="s">
        <v>7231</v>
      </c>
      <c r="H1739" s="44" t="s">
        <v>3466</v>
      </c>
      <c r="I1739" s="45">
        <v>0</v>
      </c>
      <c r="J1739" s="14">
        <v>150000000</v>
      </c>
      <c r="K1739" s="14" t="s">
        <v>3458</v>
      </c>
      <c r="L1739" s="46" t="s">
        <v>5087</v>
      </c>
      <c r="M1739" s="14" t="s">
        <v>12072</v>
      </c>
      <c r="N1739" s="14" t="s">
        <v>3833</v>
      </c>
      <c r="O1739" s="14" t="s">
        <v>5087</v>
      </c>
      <c r="P1739" s="14" t="s">
        <v>12071</v>
      </c>
      <c r="Q1739" s="44" t="s">
        <v>8224</v>
      </c>
      <c r="R1739" s="44" t="s">
        <v>8203</v>
      </c>
      <c r="S1739" s="14">
        <v>5</v>
      </c>
      <c r="T1739" s="5">
        <v>1463.5135135135135</v>
      </c>
      <c r="U1739" s="5">
        <f t="shared" si="82"/>
        <v>7317.5675675675675</v>
      </c>
      <c r="V1739" s="47">
        <f t="shared" si="83"/>
        <v>8195.6756756756768</v>
      </c>
      <c r="W1739" s="48"/>
      <c r="X1739" s="49">
        <v>2017</v>
      </c>
      <c r="Y1739" s="50" t="s">
        <v>5516</v>
      </c>
      <c r="Z1739" s="51">
        <f t="shared" si="81"/>
        <v>20.326576576576578</v>
      </c>
      <c r="AA1739" s="16">
        <f t="shared" si="81"/>
        <v>22.765765765765767</v>
      </c>
    </row>
    <row r="1740" spans="2:27" ht="20.25" x14ac:dyDescent="0.3">
      <c r="B1740" s="43" t="s">
        <v>1780</v>
      </c>
      <c r="C1740" s="14" t="s">
        <v>4521</v>
      </c>
      <c r="D1740" s="14" t="s">
        <v>5376</v>
      </c>
      <c r="E1740" s="14" t="s">
        <v>8125</v>
      </c>
      <c r="F1740" s="14" t="s">
        <v>5377</v>
      </c>
      <c r="G1740" s="14" t="s">
        <v>7232</v>
      </c>
      <c r="H1740" s="44" t="s">
        <v>3466</v>
      </c>
      <c r="I1740" s="45">
        <v>0</v>
      </c>
      <c r="J1740" s="14">
        <v>150000000</v>
      </c>
      <c r="K1740" s="14" t="s">
        <v>3458</v>
      </c>
      <c r="L1740" s="46" t="s">
        <v>5087</v>
      </c>
      <c r="M1740" s="14" t="s">
        <v>12072</v>
      </c>
      <c r="N1740" s="14" t="s">
        <v>3833</v>
      </c>
      <c r="O1740" s="14" t="s">
        <v>5087</v>
      </c>
      <c r="P1740" s="14" t="s">
        <v>12071</v>
      </c>
      <c r="Q1740" s="44" t="s">
        <v>8224</v>
      </c>
      <c r="R1740" s="44" t="s">
        <v>8203</v>
      </c>
      <c r="S1740" s="14">
        <v>5</v>
      </c>
      <c r="T1740" s="5">
        <v>1463.5135135135135</v>
      </c>
      <c r="U1740" s="5">
        <f t="shared" si="82"/>
        <v>7317.5675675675675</v>
      </c>
      <c r="V1740" s="47">
        <f t="shared" si="83"/>
        <v>8195.6756756756768</v>
      </c>
      <c r="W1740" s="48"/>
      <c r="X1740" s="49">
        <v>2017</v>
      </c>
      <c r="Y1740" s="50" t="s">
        <v>5516</v>
      </c>
      <c r="Z1740" s="51">
        <f t="shared" si="81"/>
        <v>20.326576576576578</v>
      </c>
      <c r="AA1740" s="16">
        <f t="shared" si="81"/>
        <v>22.765765765765767</v>
      </c>
    </row>
    <row r="1741" spans="2:27" ht="20.25" x14ac:dyDescent="0.3">
      <c r="B1741" s="43" t="s">
        <v>1781</v>
      </c>
      <c r="C1741" s="14" t="s">
        <v>4521</v>
      </c>
      <c r="D1741" s="14" t="s">
        <v>5378</v>
      </c>
      <c r="E1741" s="14" t="s">
        <v>8125</v>
      </c>
      <c r="F1741" s="14" t="s">
        <v>5379</v>
      </c>
      <c r="G1741" s="14" t="s">
        <v>7233</v>
      </c>
      <c r="H1741" s="44" t="s">
        <v>3466</v>
      </c>
      <c r="I1741" s="45">
        <v>0</v>
      </c>
      <c r="J1741" s="14">
        <v>150000000</v>
      </c>
      <c r="K1741" s="14" t="s">
        <v>3458</v>
      </c>
      <c r="L1741" s="46" t="s">
        <v>5087</v>
      </c>
      <c r="M1741" s="14" t="s">
        <v>12072</v>
      </c>
      <c r="N1741" s="14" t="s">
        <v>3833</v>
      </c>
      <c r="O1741" s="14" t="s">
        <v>5087</v>
      </c>
      <c r="P1741" s="14" t="s">
        <v>12071</v>
      </c>
      <c r="Q1741" s="44" t="s">
        <v>8224</v>
      </c>
      <c r="R1741" s="44" t="s">
        <v>8203</v>
      </c>
      <c r="S1741" s="14">
        <v>5</v>
      </c>
      <c r="T1741" s="5">
        <v>1200</v>
      </c>
      <c r="U1741" s="5">
        <f t="shared" si="82"/>
        <v>6000</v>
      </c>
      <c r="V1741" s="47">
        <f t="shared" si="83"/>
        <v>6720.0000000000009</v>
      </c>
      <c r="W1741" s="48"/>
      <c r="X1741" s="49">
        <v>2017</v>
      </c>
      <c r="Y1741" s="50" t="s">
        <v>5516</v>
      </c>
      <c r="Z1741" s="51">
        <f t="shared" si="81"/>
        <v>16.666666666666668</v>
      </c>
      <c r="AA1741" s="16">
        <f t="shared" si="81"/>
        <v>18.666666666666668</v>
      </c>
    </row>
    <row r="1742" spans="2:27" ht="20.25" x14ac:dyDescent="0.3">
      <c r="B1742" s="43" t="s">
        <v>1782</v>
      </c>
      <c r="C1742" s="14" t="s">
        <v>4521</v>
      </c>
      <c r="D1742" s="14" t="s">
        <v>5380</v>
      </c>
      <c r="E1742" s="14" t="s">
        <v>8134</v>
      </c>
      <c r="F1742" s="14" t="s">
        <v>5381</v>
      </c>
      <c r="G1742" s="14" t="s">
        <v>7234</v>
      </c>
      <c r="H1742" s="44" t="s">
        <v>3466</v>
      </c>
      <c r="I1742" s="45">
        <v>0</v>
      </c>
      <c r="J1742" s="14">
        <v>150000000</v>
      </c>
      <c r="K1742" s="14" t="s">
        <v>3458</v>
      </c>
      <c r="L1742" s="46" t="s">
        <v>5087</v>
      </c>
      <c r="M1742" s="14" t="s">
        <v>12072</v>
      </c>
      <c r="N1742" s="14" t="s">
        <v>3833</v>
      </c>
      <c r="O1742" s="14" t="s">
        <v>5087</v>
      </c>
      <c r="P1742" s="14" t="s">
        <v>12071</v>
      </c>
      <c r="Q1742" s="44" t="s">
        <v>8224</v>
      </c>
      <c r="R1742" s="44" t="s">
        <v>8203</v>
      </c>
      <c r="S1742" s="14">
        <v>30</v>
      </c>
      <c r="T1742" s="5">
        <v>2742</v>
      </c>
      <c r="U1742" s="5">
        <f t="shared" si="82"/>
        <v>82260</v>
      </c>
      <c r="V1742" s="47">
        <f t="shared" si="83"/>
        <v>92131.200000000012</v>
      </c>
      <c r="W1742" s="48"/>
      <c r="X1742" s="49">
        <v>2017</v>
      </c>
      <c r="Y1742" s="50" t="s">
        <v>5516</v>
      </c>
      <c r="Z1742" s="51">
        <f t="shared" si="81"/>
        <v>228.5</v>
      </c>
      <c r="AA1742" s="16">
        <f t="shared" si="81"/>
        <v>255.92000000000004</v>
      </c>
    </row>
    <row r="1743" spans="2:27" ht="20.25" x14ac:dyDescent="0.3">
      <c r="B1743" s="43" t="s">
        <v>1783</v>
      </c>
      <c r="C1743" s="14" t="s">
        <v>4521</v>
      </c>
      <c r="D1743" s="14" t="s">
        <v>5382</v>
      </c>
      <c r="E1743" s="14" t="s">
        <v>8135</v>
      </c>
      <c r="F1743" s="14" t="s">
        <v>8136</v>
      </c>
      <c r="G1743" s="14" t="s">
        <v>7235</v>
      </c>
      <c r="H1743" s="44" t="s">
        <v>3466</v>
      </c>
      <c r="I1743" s="45">
        <v>0</v>
      </c>
      <c r="J1743" s="14">
        <v>150000000</v>
      </c>
      <c r="K1743" s="14" t="s">
        <v>3458</v>
      </c>
      <c r="L1743" s="46" t="s">
        <v>5087</v>
      </c>
      <c r="M1743" s="14" t="s">
        <v>12072</v>
      </c>
      <c r="N1743" s="14" t="s">
        <v>3833</v>
      </c>
      <c r="O1743" s="14" t="s">
        <v>5087</v>
      </c>
      <c r="P1743" s="14" t="s">
        <v>12071</v>
      </c>
      <c r="Q1743" s="44" t="s">
        <v>8224</v>
      </c>
      <c r="R1743" s="44" t="s">
        <v>8203</v>
      </c>
      <c r="S1743" s="14">
        <v>2</v>
      </c>
      <c r="T1743" s="5">
        <v>79.2</v>
      </c>
      <c r="U1743" s="5">
        <f t="shared" si="82"/>
        <v>158.4</v>
      </c>
      <c r="V1743" s="47">
        <f t="shared" si="83"/>
        <v>177.40800000000002</v>
      </c>
      <c r="W1743" s="48"/>
      <c r="X1743" s="49">
        <v>2017</v>
      </c>
      <c r="Y1743" s="50" t="s">
        <v>5516</v>
      </c>
      <c r="Z1743" s="51">
        <f t="shared" si="81"/>
        <v>0.44</v>
      </c>
      <c r="AA1743" s="16">
        <f t="shared" si="81"/>
        <v>0.49280000000000002</v>
      </c>
    </row>
    <row r="1744" spans="2:27" ht="20.25" x14ac:dyDescent="0.3">
      <c r="B1744" s="43" t="s">
        <v>1784</v>
      </c>
      <c r="C1744" s="14" t="s">
        <v>4521</v>
      </c>
      <c r="D1744" s="14" t="s">
        <v>5382</v>
      </c>
      <c r="E1744" s="14" t="s">
        <v>8135</v>
      </c>
      <c r="F1744" s="14" t="s">
        <v>8136</v>
      </c>
      <c r="G1744" s="14" t="s">
        <v>7236</v>
      </c>
      <c r="H1744" s="44" t="s">
        <v>3466</v>
      </c>
      <c r="I1744" s="45">
        <v>0</v>
      </c>
      <c r="J1744" s="14">
        <v>150000000</v>
      </c>
      <c r="K1744" s="14" t="s">
        <v>3458</v>
      </c>
      <c r="L1744" s="46" t="s">
        <v>5087</v>
      </c>
      <c r="M1744" s="14" t="s">
        <v>12072</v>
      </c>
      <c r="N1744" s="14" t="s">
        <v>3833</v>
      </c>
      <c r="O1744" s="14" t="s">
        <v>5087</v>
      </c>
      <c r="P1744" s="14" t="s">
        <v>12071</v>
      </c>
      <c r="Q1744" s="44" t="s">
        <v>8224</v>
      </c>
      <c r="R1744" s="44" t="s">
        <v>8203</v>
      </c>
      <c r="S1744" s="14">
        <v>2</v>
      </c>
      <c r="T1744" s="5">
        <v>720</v>
      </c>
      <c r="U1744" s="5">
        <f t="shared" si="82"/>
        <v>1440</v>
      </c>
      <c r="V1744" s="47">
        <f t="shared" si="83"/>
        <v>1612.8000000000002</v>
      </c>
      <c r="W1744" s="48"/>
      <c r="X1744" s="49">
        <v>2017</v>
      </c>
      <c r="Y1744" s="50" t="s">
        <v>5516</v>
      </c>
      <c r="Z1744" s="51">
        <f t="shared" si="81"/>
        <v>4</v>
      </c>
      <c r="AA1744" s="16">
        <f t="shared" si="81"/>
        <v>4.4800000000000004</v>
      </c>
    </row>
    <row r="1745" spans="2:27" ht="20.25" x14ac:dyDescent="0.3">
      <c r="B1745" s="43" t="s">
        <v>1785</v>
      </c>
      <c r="C1745" s="14" t="s">
        <v>4521</v>
      </c>
      <c r="D1745" s="14" t="s">
        <v>5382</v>
      </c>
      <c r="E1745" s="14" t="s">
        <v>8135</v>
      </c>
      <c r="F1745" s="14" t="s">
        <v>8136</v>
      </c>
      <c r="G1745" s="14" t="s">
        <v>7237</v>
      </c>
      <c r="H1745" s="44" t="s">
        <v>3466</v>
      </c>
      <c r="I1745" s="45">
        <v>0</v>
      </c>
      <c r="J1745" s="14">
        <v>150000000</v>
      </c>
      <c r="K1745" s="14" t="s">
        <v>3458</v>
      </c>
      <c r="L1745" s="46" t="s">
        <v>5087</v>
      </c>
      <c r="M1745" s="14" t="s">
        <v>12072</v>
      </c>
      <c r="N1745" s="14" t="s">
        <v>3833</v>
      </c>
      <c r="O1745" s="14" t="s">
        <v>5087</v>
      </c>
      <c r="P1745" s="14" t="s">
        <v>12071</v>
      </c>
      <c r="Q1745" s="44" t="s">
        <v>8224</v>
      </c>
      <c r="R1745" s="44" t="s">
        <v>8203</v>
      </c>
      <c r="S1745" s="14">
        <v>2</v>
      </c>
      <c r="T1745" s="5">
        <v>840</v>
      </c>
      <c r="U1745" s="5">
        <f t="shared" si="82"/>
        <v>1680</v>
      </c>
      <c r="V1745" s="47">
        <f t="shared" si="83"/>
        <v>1881.6000000000001</v>
      </c>
      <c r="W1745" s="48"/>
      <c r="X1745" s="49">
        <v>2017</v>
      </c>
      <c r="Y1745" s="50" t="s">
        <v>5516</v>
      </c>
      <c r="Z1745" s="51">
        <f t="shared" si="81"/>
        <v>4.666666666666667</v>
      </c>
      <c r="AA1745" s="16">
        <f t="shared" si="81"/>
        <v>5.2266666666666675</v>
      </c>
    </row>
    <row r="1746" spans="2:27" ht="20.25" x14ac:dyDescent="0.3">
      <c r="B1746" s="43" t="s">
        <v>1786</v>
      </c>
      <c r="C1746" s="14" t="s">
        <v>4521</v>
      </c>
      <c r="D1746" s="14" t="s">
        <v>8137</v>
      </c>
      <c r="E1746" s="14" t="s">
        <v>8031</v>
      </c>
      <c r="F1746" s="14" t="s">
        <v>5383</v>
      </c>
      <c r="G1746" s="14" t="s">
        <v>7238</v>
      </c>
      <c r="H1746" s="44" t="s">
        <v>3466</v>
      </c>
      <c r="I1746" s="45">
        <v>0</v>
      </c>
      <c r="J1746" s="14">
        <v>150000000</v>
      </c>
      <c r="K1746" s="14" t="s">
        <v>3458</v>
      </c>
      <c r="L1746" s="46" t="s">
        <v>5087</v>
      </c>
      <c r="M1746" s="14" t="s">
        <v>12072</v>
      </c>
      <c r="N1746" s="14" t="s">
        <v>3833</v>
      </c>
      <c r="O1746" s="14" t="s">
        <v>5087</v>
      </c>
      <c r="P1746" s="14" t="s">
        <v>12071</v>
      </c>
      <c r="Q1746" s="44" t="s">
        <v>8224</v>
      </c>
      <c r="R1746" s="44" t="s">
        <v>8203</v>
      </c>
      <c r="S1746" s="14">
        <v>1</v>
      </c>
      <c r="T1746" s="5">
        <v>1140</v>
      </c>
      <c r="U1746" s="5">
        <f t="shared" si="82"/>
        <v>1140</v>
      </c>
      <c r="V1746" s="47">
        <f t="shared" si="83"/>
        <v>1276.8000000000002</v>
      </c>
      <c r="W1746" s="48"/>
      <c r="X1746" s="49">
        <v>2017</v>
      </c>
      <c r="Y1746" s="50" t="s">
        <v>5516</v>
      </c>
      <c r="Z1746" s="51">
        <f t="shared" si="81"/>
        <v>3.1666666666666665</v>
      </c>
      <c r="AA1746" s="16">
        <f t="shared" si="81"/>
        <v>3.5466666666666673</v>
      </c>
    </row>
    <row r="1747" spans="2:27" ht="20.25" x14ac:dyDescent="0.3">
      <c r="B1747" s="43" t="s">
        <v>1787</v>
      </c>
      <c r="C1747" s="14" t="s">
        <v>4521</v>
      </c>
      <c r="D1747" s="14" t="s">
        <v>5384</v>
      </c>
      <c r="E1747" s="14" t="s">
        <v>4854</v>
      </c>
      <c r="F1747" s="14" t="s">
        <v>5385</v>
      </c>
      <c r="G1747" s="14" t="s">
        <v>7239</v>
      </c>
      <c r="H1747" s="44" t="s">
        <v>3466</v>
      </c>
      <c r="I1747" s="45">
        <v>0</v>
      </c>
      <c r="J1747" s="14">
        <v>150000000</v>
      </c>
      <c r="K1747" s="14" t="s">
        <v>3458</v>
      </c>
      <c r="L1747" s="46" t="s">
        <v>5087</v>
      </c>
      <c r="M1747" s="14" t="s">
        <v>12072</v>
      </c>
      <c r="N1747" s="14" t="s">
        <v>3833</v>
      </c>
      <c r="O1747" s="14" t="s">
        <v>5087</v>
      </c>
      <c r="P1747" s="14" t="s">
        <v>12071</v>
      </c>
      <c r="Q1747" s="44" t="s">
        <v>8224</v>
      </c>
      <c r="R1747" s="44" t="s">
        <v>8203</v>
      </c>
      <c r="S1747" s="14">
        <v>1</v>
      </c>
      <c r="T1747" s="5">
        <v>3228</v>
      </c>
      <c r="U1747" s="5">
        <f t="shared" si="82"/>
        <v>3228</v>
      </c>
      <c r="V1747" s="47">
        <f t="shared" si="83"/>
        <v>3615.36</v>
      </c>
      <c r="W1747" s="48"/>
      <c r="X1747" s="49">
        <v>2017</v>
      </c>
      <c r="Y1747" s="50" t="s">
        <v>5516</v>
      </c>
      <c r="Z1747" s="51">
        <f t="shared" si="81"/>
        <v>8.9666666666666668</v>
      </c>
      <c r="AA1747" s="16">
        <f t="shared" si="81"/>
        <v>10.042666666666667</v>
      </c>
    </row>
    <row r="1748" spans="2:27" ht="20.25" x14ac:dyDescent="0.3">
      <c r="B1748" s="43" t="s">
        <v>1788</v>
      </c>
      <c r="C1748" s="14" t="s">
        <v>4521</v>
      </c>
      <c r="D1748" s="14" t="s">
        <v>5386</v>
      </c>
      <c r="E1748" s="14" t="s">
        <v>4854</v>
      </c>
      <c r="F1748" s="14" t="s">
        <v>8138</v>
      </c>
      <c r="G1748" s="14" t="s">
        <v>7240</v>
      </c>
      <c r="H1748" s="44" t="s">
        <v>3466</v>
      </c>
      <c r="I1748" s="45">
        <v>0</v>
      </c>
      <c r="J1748" s="14">
        <v>150000000</v>
      </c>
      <c r="K1748" s="14" t="s">
        <v>3458</v>
      </c>
      <c r="L1748" s="46" t="s">
        <v>5087</v>
      </c>
      <c r="M1748" s="14" t="s">
        <v>12072</v>
      </c>
      <c r="N1748" s="14" t="s">
        <v>3833</v>
      </c>
      <c r="O1748" s="14" t="s">
        <v>5087</v>
      </c>
      <c r="P1748" s="14" t="s">
        <v>12071</v>
      </c>
      <c r="Q1748" s="44" t="s">
        <v>8224</v>
      </c>
      <c r="R1748" s="44" t="s">
        <v>8203</v>
      </c>
      <c r="S1748" s="14">
        <v>1</v>
      </c>
      <c r="T1748" s="5">
        <v>5726.13</v>
      </c>
      <c r="U1748" s="5">
        <f t="shared" si="82"/>
        <v>5726.13</v>
      </c>
      <c r="V1748" s="47">
        <f t="shared" si="83"/>
        <v>6413.2656000000006</v>
      </c>
      <c r="W1748" s="48"/>
      <c r="X1748" s="49">
        <v>2017</v>
      </c>
      <c r="Y1748" s="50" t="s">
        <v>5516</v>
      </c>
      <c r="Z1748" s="51">
        <f t="shared" si="81"/>
        <v>15.905916666666666</v>
      </c>
      <c r="AA1748" s="16">
        <f t="shared" si="81"/>
        <v>17.814626666666669</v>
      </c>
    </row>
    <row r="1749" spans="2:27" ht="20.25" x14ac:dyDescent="0.3">
      <c r="B1749" s="43" t="s">
        <v>1789</v>
      </c>
      <c r="C1749" s="14" t="s">
        <v>4521</v>
      </c>
      <c r="D1749" s="14" t="s">
        <v>5387</v>
      </c>
      <c r="E1749" s="14" t="s">
        <v>4854</v>
      </c>
      <c r="F1749" s="14" t="s">
        <v>8139</v>
      </c>
      <c r="G1749" s="14" t="s">
        <v>7241</v>
      </c>
      <c r="H1749" s="44" t="s">
        <v>3466</v>
      </c>
      <c r="I1749" s="45">
        <v>0</v>
      </c>
      <c r="J1749" s="14">
        <v>150000000</v>
      </c>
      <c r="K1749" s="14" t="s">
        <v>3458</v>
      </c>
      <c r="L1749" s="46" t="s">
        <v>5087</v>
      </c>
      <c r="M1749" s="14" t="s">
        <v>12072</v>
      </c>
      <c r="N1749" s="14" t="s">
        <v>3833</v>
      </c>
      <c r="O1749" s="14" t="s">
        <v>5087</v>
      </c>
      <c r="P1749" s="14" t="s">
        <v>12071</v>
      </c>
      <c r="Q1749" s="44" t="s">
        <v>8224</v>
      </c>
      <c r="R1749" s="44" t="s">
        <v>8203</v>
      </c>
      <c r="S1749" s="14">
        <v>5</v>
      </c>
      <c r="T1749" s="5">
        <v>6120</v>
      </c>
      <c r="U1749" s="5">
        <f t="shared" si="82"/>
        <v>30600</v>
      </c>
      <c r="V1749" s="47">
        <f t="shared" si="83"/>
        <v>34272</v>
      </c>
      <c r="W1749" s="48"/>
      <c r="X1749" s="49">
        <v>2017</v>
      </c>
      <c r="Y1749" s="50" t="s">
        <v>5516</v>
      </c>
      <c r="Z1749" s="51">
        <f t="shared" si="81"/>
        <v>85</v>
      </c>
      <c r="AA1749" s="16">
        <f t="shared" si="81"/>
        <v>95.2</v>
      </c>
    </row>
    <row r="1750" spans="2:27" ht="20.25" x14ac:dyDescent="0.3">
      <c r="B1750" s="43" t="s">
        <v>1790</v>
      </c>
      <c r="C1750" s="14" t="s">
        <v>4521</v>
      </c>
      <c r="D1750" s="14" t="s">
        <v>5388</v>
      </c>
      <c r="E1750" s="14" t="s">
        <v>4854</v>
      </c>
      <c r="F1750" s="14" t="s">
        <v>8140</v>
      </c>
      <c r="G1750" s="14" t="s">
        <v>7242</v>
      </c>
      <c r="H1750" s="44" t="s">
        <v>3466</v>
      </c>
      <c r="I1750" s="45">
        <v>0</v>
      </c>
      <c r="J1750" s="14">
        <v>150000000</v>
      </c>
      <c r="K1750" s="14" t="s">
        <v>3458</v>
      </c>
      <c r="L1750" s="46" t="s">
        <v>5087</v>
      </c>
      <c r="M1750" s="14" t="s">
        <v>12072</v>
      </c>
      <c r="N1750" s="14" t="s">
        <v>3833</v>
      </c>
      <c r="O1750" s="14" t="s">
        <v>5087</v>
      </c>
      <c r="P1750" s="14" t="s">
        <v>12071</v>
      </c>
      <c r="Q1750" s="44" t="s">
        <v>8224</v>
      </c>
      <c r="R1750" s="44" t="s">
        <v>8203</v>
      </c>
      <c r="S1750" s="14">
        <v>2</v>
      </c>
      <c r="T1750" s="5">
        <v>5726.13</v>
      </c>
      <c r="U1750" s="5">
        <f t="shared" si="82"/>
        <v>11452.26</v>
      </c>
      <c r="V1750" s="47">
        <f t="shared" si="83"/>
        <v>12826.531200000001</v>
      </c>
      <c r="W1750" s="48"/>
      <c r="X1750" s="49">
        <v>2017</v>
      </c>
      <c r="Y1750" s="50" t="s">
        <v>5516</v>
      </c>
      <c r="Z1750" s="51">
        <f t="shared" si="81"/>
        <v>31.811833333333333</v>
      </c>
      <c r="AA1750" s="16">
        <f t="shared" si="81"/>
        <v>35.629253333333338</v>
      </c>
    </row>
    <row r="1751" spans="2:27" ht="20.25" x14ac:dyDescent="0.3">
      <c r="B1751" s="43" t="s">
        <v>1791</v>
      </c>
      <c r="C1751" s="14" t="s">
        <v>4521</v>
      </c>
      <c r="D1751" s="14" t="s">
        <v>5389</v>
      </c>
      <c r="E1751" s="14" t="s">
        <v>8031</v>
      </c>
      <c r="F1751" s="14" t="s">
        <v>5390</v>
      </c>
      <c r="G1751" s="14" t="s">
        <v>7243</v>
      </c>
      <c r="H1751" s="44" t="s">
        <v>3466</v>
      </c>
      <c r="I1751" s="45">
        <v>0</v>
      </c>
      <c r="J1751" s="14">
        <v>150000000</v>
      </c>
      <c r="K1751" s="14" t="s">
        <v>3458</v>
      </c>
      <c r="L1751" s="46" t="s">
        <v>5087</v>
      </c>
      <c r="M1751" s="14" t="s">
        <v>12072</v>
      </c>
      <c r="N1751" s="14" t="s">
        <v>3833</v>
      </c>
      <c r="O1751" s="14" t="s">
        <v>5087</v>
      </c>
      <c r="P1751" s="14" t="s">
        <v>12071</v>
      </c>
      <c r="Q1751" s="44" t="s">
        <v>8224</v>
      </c>
      <c r="R1751" s="44" t="s">
        <v>8203</v>
      </c>
      <c r="S1751" s="14">
        <v>20</v>
      </c>
      <c r="T1751" s="5">
        <v>8350.59</v>
      </c>
      <c r="U1751" s="5">
        <f t="shared" si="82"/>
        <v>167011.79999999999</v>
      </c>
      <c r="V1751" s="47">
        <f t="shared" si="83"/>
        <v>187053.21600000001</v>
      </c>
      <c r="W1751" s="48"/>
      <c r="X1751" s="49">
        <v>2017</v>
      </c>
      <c r="Y1751" s="50" t="s">
        <v>5516</v>
      </c>
      <c r="Z1751" s="51">
        <f t="shared" si="81"/>
        <v>463.92166666666662</v>
      </c>
      <c r="AA1751" s="16">
        <f t="shared" si="81"/>
        <v>519.59226666666666</v>
      </c>
    </row>
    <row r="1752" spans="2:27" ht="20.25" x14ac:dyDescent="0.3">
      <c r="B1752" s="43" t="s">
        <v>1792</v>
      </c>
      <c r="C1752" s="14" t="s">
        <v>4521</v>
      </c>
      <c r="D1752" s="14" t="s">
        <v>5391</v>
      </c>
      <c r="E1752" s="14" t="s">
        <v>8031</v>
      </c>
      <c r="F1752" s="14" t="s">
        <v>5392</v>
      </c>
      <c r="G1752" s="14" t="s">
        <v>7244</v>
      </c>
      <c r="H1752" s="44" t="s">
        <v>3466</v>
      </c>
      <c r="I1752" s="45">
        <v>0</v>
      </c>
      <c r="J1752" s="14">
        <v>150000000</v>
      </c>
      <c r="K1752" s="14" t="s">
        <v>3458</v>
      </c>
      <c r="L1752" s="46" t="s">
        <v>5087</v>
      </c>
      <c r="M1752" s="14" t="s">
        <v>12072</v>
      </c>
      <c r="N1752" s="14" t="s">
        <v>3833</v>
      </c>
      <c r="O1752" s="14" t="s">
        <v>5087</v>
      </c>
      <c r="P1752" s="14" t="s">
        <v>12071</v>
      </c>
      <c r="Q1752" s="44" t="s">
        <v>8224</v>
      </c>
      <c r="R1752" s="44" t="s">
        <v>8203</v>
      </c>
      <c r="S1752" s="14">
        <v>4</v>
      </c>
      <c r="T1752" s="5">
        <v>2520</v>
      </c>
      <c r="U1752" s="5">
        <f t="shared" si="82"/>
        <v>10080</v>
      </c>
      <c r="V1752" s="47">
        <f t="shared" si="83"/>
        <v>11289.6</v>
      </c>
      <c r="W1752" s="48"/>
      <c r="X1752" s="49">
        <v>2017</v>
      </c>
      <c r="Y1752" s="50" t="s">
        <v>5516</v>
      </c>
      <c r="Z1752" s="51">
        <f t="shared" si="81"/>
        <v>28</v>
      </c>
      <c r="AA1752" s="16">
        <f t="shared" si="81"/>
        <v>31.36</v>
      </c>
    </row>
    <row r="1753" spans="2:27" ht="20.25" x14ac:dyDescent="0.3">
      <c r="B1753" s="43" t="s">
        <v>1793</v>
      </c>
      <c r="C1753" s="14" t="s">
        <v>4521</v>
      </c>
      <c r="D1753" s="14" t="s">
        <v>5393</v>
      </c>
      <c r="E1753" s="14" t="s">
        <v>8031</v>
      </c>
      <c r="F1753" s="14" t="s">
        <v>8141</v>
      </c>
      <c r="G1753" s="14" t="s">
        <v>7245</v>
      </c>
      <c r="H1753" s="44" t="s">
        <v>3466</v>
      </c>
      <c r="I1753" s="45">
        <v>0</v>
      </c>
      <c r="J1753" s="14">
        <v>150000000</v>
      </c>
      <c r="K1753" s="14" t="s">
        <v>3458</v>
      </c>
      <c r="L1753" s="46" t="s">
        <v>5087</v>
      </c>
      <c r="M1753" s="14" t="s">
        <v>12072</v>
      </c>
      <c r="N1753" s="14" t="s">
        <v>3833</v>
      </c>
      <c r="O1753" s="14" t="s">
        <v>5087</v>
      </c>
      <c r="P1753" s="14" t="s">
        <v>12071</v>
      </c>
      <c r="Q1753" s="44" t="s">
        <v>8224</v>
      </c>
      <c r="R1753" s="44" t="s">
        <v>8203</v>
      </c>
      <c r="S1753" s="14">
        <v>5</v>
      </c>
      <c r="T1753" s="5">
        <v>3450</v>
      </c>
      <c r="U1753" s="5">
        <f t="shared" si="82"/>
        <v>17250</v>
      </c>
      <c r="V1753" s="47">
        <f t="shared" si="83"/>
        <v>19320.000000000004</v>
      </c>
      <c r="W1753" s="48"/>
      <c r="X1753" s="49">
        <v>2017</v>
      </c>
      <c r="Y1753" s="50" t="s">
        <v>5516</v>
      </c>
      <c r="Z1753" s="51">
        <f t="shared" si="81"/>
        <v>47.916666666666664</v>
      </c>
      <c r="AA1753" s="16">
        <f t="shared" si="81"/>
        <v>53.666666666666679</v>
      </c>
    </row>
    <row r="1754" spans="2:27" ht="20.25" x14ac:dyDescent="0.3">
      <c r="B1754" s="43" t="s">
        <v>1794</v>
      </c>
      <c r="C1754" s="14" t="s">
        <v>4521</v>
      </c>
      <c r="D1754" s="14" t="s">
        <v>5394</v>
      </c>
      <c r="E1754" s="14" t="s">
        <v>8126</v>
      </c>
      <c r="F1754" s="14" t="s">
        <v>5395</v>
      </c>
      <c r="G1754" s="14" t="s">
        <v>7246</v>
      </c>
      <c r="H1754" s="44" t="s">
        <v>3466</v>
      </c>
      <c r="I1754" s="45">
        <v>0</v>
      </c>
      <c r="J1754" s="14">
        <v>150000000</v>
      </c>
      <c r="K1754" s="14" t="s">
        <v>3458</v>
      </c>
      <c r="L1754" s="46" t="s">
        <v>5087</v>
      </c>
      <c r="M1754" s="14" t="s">
        <v>12072</v>
      </c>
      <c r="N1754" s="14" t="s">
        <v>3833</v>
      </c>
      <c r="O1754" s="14" t="s">
        <v>5087</v>
      </c>
      <c r="P1754" s="14" t="s">
        <v>12071</v>
      </c>
      <c r="Q1754" s="44" t="s">
        <v>8224</v>
      </c>
      <c r="R1754" s="44" t="s">
        <v>8203</v>
      </c>
      <c r="S1754" s="14">
        <v>30</v>
      </c>
      <c r="T1754" s="5">
        <v>298.24</v>
      </c>
      <c r="U1754" s="5">
        <f t="shared" si="82"/>
        <v>8947.2000000000007</v>
      </c>
      <c r="V1754" s="47">
        <f t="shared" si="83"/>
        <v>10020.864000000001</v>
      </c>
      <c r="W1754" s="48"/>
      <c r="X1754" s="49">
        <v>2017</v>
      </c>
      <c r="Y1754" s="50" t="s">
        <v>5516</v>
      </c>
      <c r="Z1754" s="51">
        <f t="shared" si="81"/>
        <v>24.853333333333335</v>
      </c>
      <c r="AA1754" s="16">
        <f t="shared" si="81"/>
        <v>27.835733333333337</v>
      </c>
    </row>
    <row r="1755" spans="2:27" ht="20.25" x14ac:dyDescent="0.3">
      <c r="B1755" s="43" t="s">
        <v>1795</v>
      </c>
      <c r="C1755" s="14" t="s">
        <v>4521</v>
      </c>
      <c r="D1755" s="14" t="s">
        <v>5396</v>
      </c>
      <c r="E1755" s="14" t="s">
        <v>8142</v>
      </c>
      <c r="F1755" s="14" t="s">
        <v>5397</v>
      </c>
      <c r="G1755" s="14" t="s">
        <v>7247</v>
      </c>
      <c r="H1755" s="44" t="s">
        <v>3466</v>
      </c>
      <c r="I1755" s="45">
        <v>0</v>
      </c>
      <c r="J1755" s="14">
        <v>150000000</v>
      </c>
      <c r="K1755" s="14" t="s">
        <v>3458</v>
      </c>
      <c r="L1755" s="46" t="s">
        <v>5087</v>
      </c>
      <c r="M1755" s="14" t="s">
        <v>12072</v>
      </c>
      <c r="N1755" s="14" t="s">
        <v>3833</v>
      </c>
      <c r="O1755" s="14" t="s">
        <v>5087</v>
      </c>
      <c r="P1755" s="14" t="s">
        <v>12071</v>
      </c>
      <c r="Q1755" s="44" t="s">
        <v>8224</v>
      </c>
      <c r="R1755" s="44" t="s">
        <v>8203</v>
      </c>
      <c r="S1755" s="14">
        <v>15</v>
      </c>
      <c r="T1755" s="5">
        <v>260</v>
      </c>
      <c r="U1755" s="5">
        <f t="shared" si="82"/>
        <v>3900</v>
      </c>
      <c r="V1755" s="47">
        <f t="shared" si="83"/>
        <v>4368</v>
      </c>
      <c r="W1755" s="48"/>
      <c r="X1755" s="49">
        <v>2017</v>
      </c>
      <c r="Y1755" s="50" t="s">
        <v>5516</v>
      </c>
      <c r="Z1755" s="51">
        <f t="shared" si="81"/>
        <v>10.833333333333334</v>
      </c>
      <c r="AA1755" s="16">
        <f t="shared" si="81"/>
        <v>12.133333333333333</v>
      </c>
    </row>
    <row r="1756" spans="2:27" ht="20.25" x14ac:dyDescent="0.3">
      <c r="B1756" s="43" t="s">
        <v>1796</v>
      </c>
      <c r="C1756" s="14" t="s">
        <v>4521</v>
      </c>
      <c r="D1756" s="14" t="s">
        <v>5398</v>
      </c>
      <c r="E1756" s="14" t="s">
        <v>8143</v>
      </c>
      <c r="F1756" s="14" t="s">
        <v>5399</v>
      </c>
      <c r="G1756" s="14" t="s">
        <v>7248</v>
      </c>
      <c r="H1756" s="44" t="s">
        <v>3466</v>
      </c>
      <c r="I1756" s="45">
        <v>0</v>
      </c>
      <c r="J1756" s="14">
        <v>150000000</v>
      </c>
      <c r="K1756" s="14" t="s">
        <v>3458</v>
      </c>
      <c r="L1756" s="46" t="s">
        <v>5087</v>
      </c>
      <c r="M1756" s="14" t="s">
        <v>12072</v>
      </c>
      <c r="N1756" s="14" t="s">
        <v>3833</v>
      </c>
      <c r="O1756" s="14" t="s">
        <v>5087</v>
      </c>
      <c r="P1756" s="14" t="s">
        <v>12071</v>
      </c>
      <c r="Q1756" s="44" t="s">
        <v>8224</v>
      </c>
      <c r="R1756" s="44" t="s">
        <v>8203</v>
      </c>
      <c r="S1756" s="14">
        <v>45</v>
      </c>
      <c r="T1756" s="5">
        <v>8350.59</v>
      </c>
      <c r="U1756" s="5">
        <f t="shared" si="82"/>
        <v>375776.55</v>
      </c>
      <c r="V1756" s="47">
        <f t="shared" si="83"/>
        <v>420869.73600000003</v>
      </c>
      <c r="W1756" s="48"/>
      <c r="X1756" s="49">
        <v>2017</v>
      </c>
      <c r="Y1756" s="50" t="s">
        <v>5516</v>
      </c>
      <c r="Z1756" s="51">
        <f t="shared" si="81"/>
        <v>1043.82375</v>
      </c>
      <c r="AA1756" s="16">
        <f t="shared" si="81"/>
        <v>1169.0826000000002</v>
      </c>
    </row>
    <row r="1757" spans="2:27" ht="20.25" x14ac:dyDescent="0.3">
      <c r="B1757" s="43" t="s">
        <v>1797</v>
      </c>
      <c r="C1757" s="14" t="s">
        <v>4521</v>
      </c>
      <c r="D1757" s="14" t="s">
        <v>5400</v>
      </c>
      <c r="E1757" s="14" t="s">
        <v>3781</v>
      </c>
      <c r="F1757" s="14" t="s">
        <v>8144</v>
      </c>
      <c r="G1757" s="14" t="s">
        <v>7249</v>
      </c>
      <c r="H1757" s="44" t="s">
        <v>3466</v>
      </c>
      <c r="I1757" s="45">
        <v>0</v>
      </c>
      <c r="J1757" s="14">
        <v>150000000</v>
      </c>
      <c r="K1757" s="14" t="s">
        <v>3458</v>
      </c>
      <c r="L1757" s="46" t="s">
        <v>5087</v>
      </c>
      <c r="M1757" s="14" t="s">
        <v>12072</v>
      </c>
      <c r="N1757" s="14" t="s">
        <v>3833</v>
      </c>
      <c r="O1757" s="14" t="s">
        <v>5087</v>
      </c>
      <c r="P1757" s="14" t="s">
        <v>12071</v>
      </c>
      <c r="Q1757" s="44" t="s">
        <v>8224</v>
      </c>
      <c r="R1757" s="44" t="s">
        <v>8203</v>
      </c>
      <c r="S1757" s="14">
        <v>2</v>
      </c>
      <c r="T1757" s="5">
        <v>10494</v>
      </c>
      <c r="U1757" s="5">
        <f t="shared" si="82"/>
        <v>20988</v>
      </c>
      <c r="V1757" s="47">
        <f t="shared" si="83"/>
        <v>23506.560000000001</v>
      </c>
      <c r="W1757" s="48"/>
      <c r="X1757" s="49">
        <v>2017</v>
      </c>
      <c r="Y1757" s="50" t="s">
        <v>5516</v>
      </c>
      <c r="Z1757" s="51">
        <f t="shared" si="81"/>
        <v>58.3</v>
      </c>
      <c r="AA1757" s="16">
        <f t="shared" si="81"/>
        <v>65.296000000000006</v>
      </c>
    </row>
    <row r="1758" spans="2:27" ht="20.25" x14ac:dyDescent="0.3">
      <c r="B1758" s="43" t="s">
        <v>1798</v>
      </c>
      <c r="C1758" s="14" t="s">
        <v>4521</v>
      </c>
      <c r="D1758" s="14" t="s">
        <v>5401</v>
      </c>
      <c r="E1758" s="14" t="s">
        <v>8145</v>
      </c>
      <c r="F1758" s="14" t="s">
        <v>5402</v>
      </c>
      <c r="G1758" s="14" t="s">
        <v>7250</v>
      </c>
      <c r="H1758" s="44" t="s">
        <v>3466</v>
      </c>
      <c r="I1758" s="45">
        <v>0</v>
      </c>
      <c r="J1758" s="14">
        <v>150000000</v>
      </c>
      <c r="K1758" s="14" t="s">
        <v>3458</v>
      </c>
      <c r="L1758" s="46" t="s">
        <v>5087</v>
      </c>
      <c r="M1758" s="14" t="s">
        <v>12072</v>
      </c>
      <c r="N1758" s="14" t="s">
        <v>3833</v>
      </c>
      <c r="O1758" s="14" t="s">
        <v>5087</v>
      </c>
      <c r="P1758" s="14" t="s">
        <v>12071</v>
      </c>
      <c r="Q1758" s="44" t="s">
        <v>8224</v>
      </c>
      <c r="R1758" s="44" t="s">
        <v>8203</v>
      </c>
      <c r="S1758" s="14">
        <v>3</v>
      </c>
      <c r="T1758" s="5">
        <v>1122</v>
      </c>
      <c r="U1758" s="5">
        <f t="shared" si="82"/>
        <v>3366</v>
      </c>
      <c r="V1758" s="47">
        <f t="shared" si="83"/>
        <v>3769.9200000000005</v>
      </c>
      <c r="W1758" s="48"/>
      <c r="X1758" s="49">
        <v>2017</v>
      </c>
      <c r="Y1758" s="50" t="s">
        <v>5516</v>
      </c>
      <c r="Z1758" s="51">
        <f t="shared" si="81"/>
        <v>9.35</v>
      </c>
      <c r="AA1758" s="16">
        <f t="shared" si="81"/>
        <v>10.472000000000001</v>
      </c>
    </row>
    <row r="1759" spans="2:27" ht="20.25" x14ac:dyDescent="0.3">
      <c r="B1759" s="43" t="s">
        <v>1799</v>
      </c>
      <c r="C1759" s="14" t="s">
        <v>4521</v>
      </c>
      <c r="D1759" s="14" t="s">
        <v>3764</v>
      </c>
      <c r="E1759" s="14" t="s">
        <v>3765</v>
      </c>
      <c r="F1759" s="14" t="s">
        <v>3766</v>
      </c>
      <c r="G1759" s="14" t="s">
        <v>7251</v>
      </c>
      <c r="H1759" s="44" t="s">
        <v>3466</v>
      </c>
      <c r="I1759" s="45">
        <v>0</v>
      </c>
      <c r="J1759" s="14">
        <v>150000000</v>
      </c>
      <c r="K1759" s="14" t="s">
        <v>3458</v>
      </c>
      <c r="L1759" s="46" t="s">
        <v>5087</v>
      </c>
      <c r="M1759" s="14" t="s">
        <v>12072</v>
      </c>
      <c r="N1759" s="14" t="s">
        <v>3833</v>
      </c>
      <c r="O1759" s="14" t="s">
        <v>5087</v>
      </c>
      <c r="P1759" s="14" t="s">
        <v>12071</v>
      </c>
      <c r="Q1759" s="44" t="s">
        <v>8224</v>
      </c>
      <c r="R1759" s="44" t="s">
        <v>8203</v>
      </c>
      <c r="S1759" s="14">
        <v>2</v>
      </c>
      <c r="T1759" s="5">
        <v>2724</v>
      </c>
      <c r="U1759" s="5">
        <f t="shared" si="82"/>
        <v>5448</v>
      </c>
      <c r="V1759" s="47">
        <f t="shared" si="83"/>
        <v>6101.76</v>
      </c>
      <c r="W1759" s="48"/>
      <c r="X1759" s="49">
        <v>2017</v>
      </c>
      <c r="Y1759" s="50" t="s">
        <v>5516</v>
      </c>
      <c r="Z1759" s="51">
        <f t="shared" si="81"/>
        <v>15.133333333333333</v>
      </c>
      <c r="AA1759" s="16">
        <f t="shared" si="81"/>
        <v>16.949333333333335</v>
      </c>
    </row>
    <row r="1760" spans="2:27" ht="20.25" x14ac:dyDescent="0.3">
      <c r="B1760" s="43" t="s">
        <v>1800</v>
      </c>
      <c r="C1760" s="14" t="s">
        <v>4521</v>
      </c>
      <c r="D1760" s="14" t="s">
        <v>5403</v>
      </c>
      <c r="E1760" s="14" t="s">
        <v>8146</v>
      </c>
      <c r="F1760" s="14" t="s">
        <v>5405</v>
      </c>
      <c r="G1760" s="14" t="s">
        <v>7252</v>
      </c>
      <c r="H1760" s="44" t="s">
        <v>3466</v>
      </c>
      <c r="I1760" s="45">
        <v>0</v>
      </c>
      <c r="J1760" s="14">
        <v>150000000</v>
      </c>
      <c r="K1760" s="14" t="s">
        <v>3458</v>
      </c>
      <c r="L1760" s="46" t="s">
        <v>5087</v>
      </c>
      <c r="M1760" s="14" t="s">
        <v>12072</v>
      </c>
      <c r="N1760" s="14" t="s">
        <v>3833</v>
      </c>
      <c r="O1760" s="14" t="s">
        <v>5087</v>
      </c>
      <c r="P1760" s="14" t="s">
        <v>12071</v>
      </c>
      <c r="Q1760" s="44" t="s">
        <v>8224</v>
      </c>
      <c r="R1760" s="44" t="s">
        <v>8203</v>
      </c>
      <c r="S1760" s="14">
        <v>5</v>
      </c>
      <c r="T1760" s="5">
        <v>2020.8</v>
      </c>
      <c r="U1760" s="5">
        <f t="shared" si="82"/>
        <v>10104</v>
      </c>
      <c r="V1760" s="47">
        <f t="shared" si="83"/>
        <v>11316.480000000001</v>
      </c>
      <c r="W1760" s="48"/>
      <c r="X1760" s="49">
        <v>2017</v>
      </c>
      <c r="Y1760" s="50" t="s">
        <v>5516</v>
      </c>
      <c r="Z1760" s="51">
        <f t="shared" si="81"/>
        <v>28.066666666666666</v>
      </c>
      <c r="AA1760" s="16">
        <f t="shared" si="81"/>
        <v>31.434666666666672</v>
      </c>
    </row>
    <row r="1761" spans="2:27" ht="20.25" x14ac:dyDescent="0.3">
      <c r="B1761" s="43" t="s">
        <v>1801</v>
      </c>
      <c r="C1761" s="14" t="s">
        <v>4521</v>
      </c>
      <c r="D1761" s="14" t="s">
        <v>5404</v>
      </c>
      <c r="E1761" s="14" t="s">
        <v>8146</v>
      </c>
      <c r="F1761" s="14" t="s">
        <v>8147</v>
      </c>
      <c r="G1761" s="14" t="s">
        <v>7253</v>
      </c>
      <c r="H1761" s="44" t="s">
        <v>3466</v>
      </c>
      <c r="I1761" s="45">
        <v>0</v>
      </c>
      <c r="J1761" s="14">
        <v>150000000</v>
      </c>
      <c r="K1761" s="14" t="s">
        <v>3458</v>
      </c>
      <c r="L1761" s="46" t="s">
        <v>5087</v>
      </c>
      <c r="M1761" s="14" t="s">
        <v>12072</v>
      </c>
      <c r="N1761" s="14" t="s">
        <v>3833</v>
      </c>
      <c r="O1761" s="14" t="s">
        <v>5087</v>
      </c>
      <c r="P1761" s="14" t="s">
        <v>12071</v>
      </c>
      <c r="Q1761" s="44" t="s">
        <v>8224</v>
      </c>
      <c r="R1761" s="44" t="s">
        <v>8203</v>
      </c>
      <c r="S1761" s="14">
        <v>2</v>
      </c>
      <c r="T1761" s="5">
        <v>7460</v>
      </c>
      <c r="U1761" s="5">
        <f t="shared" si="82"/>
        <v>14920</v>
      </c>
      <c r="V1761" s="47">
        <f t="shared" si="83"/>
        <v>16710.400000000001</v>
      </c>
      <c r="W1761" s="48"/>
      <c r="X1761" s="49">
        <v>2017</v>
      </c>
      <c r="Y1761" s="50" t="s">
        <v>5516</v>
      </c>
      <c r="Z1761" s="51">
        <f t="shared" ref="Z1761:AA1824" si="84">U1761/360</f>
        <v>41.444444444444443</v>
      </c>
      <c r="AA1761" s="16">
        <f t="shared" si="84"/>
        <v>46.417777777777779</v>
      </c>
    </row>
    <row r="1762" spans="2:27" ht="20.25" x14ac:dyDescent="0.3">
      <c r="B1762" s="43" t="s">
        <v>1802</v>
      </c>
      <c r="C1762" s="14" t="s">
        <v>4521</v>
      </c>
      <c r="D1762" s="14" t="s">
        <v>5403</v>
      </c>
      <c r="E1762" s="14" t="s">
        <v>8146</v>
      </c>
      <c r="F1762" s="14" t="s">
        <v>5405</v>
      </c>
      <c r="G1762" s="14" t="s">
        <v>7254</v>
      </c>
      <c r="H1762" s="44" t="s">
        <v>3466</v>
      </c>
      <c r="I1762" s="45">
        <v>0</v>
      </c>
      <c r="J1762" s="14">
        <v>150000000</v>
      </c>
      <c r="K1762" s="14" t="s">
        <v>3458</v>
      </c>
      <c r="L1762" s="46" t="s">
        <v>5087</v>
      </c>
      <c r="M1762" s="14" t="s">
        <v>12072</v>
      </c>
      <c r="N1762" s="14" t="s">
        <v>3833</v>
      </c>
      <c r="O1762" s="14" t="s">
        <v>5087</v>
      </c>
      <c r="P1762" s="14" t="s">
        <v>12071</v>
      </c>
      <c r="Q1762" s="44" t="s">
        <v>8224</v>
      </c>
      <c r="R1762" s="44" t="s">
        <v>8203</v>
      </c>
      <c r="S1762" s="14">
        <v>1</v>
      </c>
      <c r="T1762" s="5">
        <v>6732</v>
      </c>
      <c r="U1762" s="5">
        <f t="shared" ref="U1762:U1825" si="85">S1762*T1762</f>
        <v>6732</v>
      </c>
      <c r="V1762" s="47">
        <f t="shared" ref="V1762:V1825" si="86">U1762*1.12</f>
        <v>7539.8400000000011</v>
      </c>
      <c r="W1762" s="48"/>
      <c r="X1762" s="49">
        <v>2017</v>
      </c>
      <c r="Y1762" s="50" t="s">
        <v>5516</v>
      </c>
      <c r="Z1762" s="51">
        <f t="shared" si="84"/>
        <v>18.7</v>
      </c>
      <c r="AA1762" s="16">
        <f t="shared" si="84"/>
        <v>20.944000000000003</v>
      </c>
    </row>
    <row r="1763" spans="2:27" ht="20.25" x14ac:dyDescent="0.3">
      <c r="B1763" s="43" t="s">
        <v>1803</v>
      </c>
      <c r="C1763" s="14" t="s">
        <v>4521</v>
      </c>
      <c r="D1763" s="14" t="s">
        <v>5406</v>
      </c>
      <c r="E1763" s="14" t="s">
        <v>8146</v>
      </c>
      <c r="F1763" s="14" t="s">
        <v>5407</v>
      </c>
      <c r="G1763" s="14" t="s">
        <v>7255</v>
      </c>
      <c r="H1763" s="44" t="s">
        <v>3466</v>
      </c>
      <c r="I1763" s="45">
        <v>0</v>
      </c>
      <c r="J1763" s="14">
        <v>150000000</v>
      </c>
      <c r="K1763" s="14" t="s">
        <v>3458</v>
      </c>
      <c r="L1763" s="46" t="s">
        <v>5087</v>
      </c>
      <c r="M1763" s="14" t="s">
        <v>12072</v>
      </c>
      <c r="N1763" s="14" t="s">
        <v>3833</v>
      </c>
      <c r="O1763" s="14" t="s">
        <v>5087</v>
      </c>
      <c r="P1763" s="14" t="s">
        <v>12071</v>
      </c>
      <c r="Q1763" s="44" t="s">
        <v>8224</v>
      </c>
      <c r="R1763" s="44" t="s">
        <v>8203</v>
      </c>
      <c r="S1763" s="14">
        <v>1</v>
      </c>
      <c r="T1763" s="5">
        <v>18360</v>
      </c>
      <c r="U1763" s="5">
        <f t="shared" si="85"/>
        <v>18360</v>
      </c>
      <c r="V1763" s="47">
        <f t="shared" si="86"/>
        <v>20563.2</v>
      </c>
      <c r="W1763" s="48"/>
      <c r="X1763" s="49">
        <v>2017</v>
      </c>
      <c r="Y1763" s="50" t="s">
        <v>5516</v>
      </c>
      <c r="Z1763" s="51">
        <f t="shared" si="84"/>
        <v>51</v>
      </c>
      <c r="AA1763" s="16">
        <f t="shared" si="84"/>
        <v>57.120000000000005</v>
      </c>
    </row>
    <row r="1764" spans="2:27" ht="20.25" x14ac:dyDescent="0.3">
      <c r="B1764" s="43" t="s">
        <v>1804</v>
      </c>
      <c r="C1764" s="14" t="s">
        <v>4521</v>
      </c>
      <c r="D1764" s="14" t="s">
        <v>5408</v>
      </c>
      <c r="E1764" s="14" t="s">
        <v>8148</v>
      </c>
      <c r="F1764" s="14" t="s">
        <v>5409</v>
      </c>
      <c r="G1764" s="14" t="s">
        <v>7256</v>
      </c>
      <c r="H1764" s="44" t="s">
        <v>3466</v>
      </c>
      <c r="I1764" s="45">
        <v>0</v>
      </c>
      <c r="J1764" s="14">
        <v>150000000</v>
      </c>
      <c r="K1764" s="14" t="s">
        <v>3458</v>
      </c>
      <c r="L1764" s="46" t="s">
        <v>5087</v>
      </c>
      <c r="M1764" s="14" t="s">
        <v>12072</v>
      </c>
      <c r="N1764" s="14" t="s">
        <v>3833</v>
      </c>
      <c r="O1764" s="14" t="s">
        <v>5087</v>
      </c>
      <c r="P1764" s="14" t="s">
        <v>12071</v>
      </c>
      <c r="Q1764" s="44" t="s">
        <v>8224</v>
      </c>
      <c r="R1764" s="44" t="s">
        <v>8203</v>
      </c>
      <c r="S1764" s="14">
        <v>2</v>
      </c>
      <c r="T1764" s="5">
        <v>11760</v>
      </c>
      <c r="U1764" s="5">
        <f t="shared" si="85"/>
        <v>23520</v>
      </c>
      <c r="V1764" s="47">
        <f t="shared" si="86"/>
        <v>26342.400000000001</v>
      </c>
      <c r="W1764" s="48"/>
      <c r="X1764" s="49">
        <v>2017</v>
      </c>
      <c r="Y1764" s="50" t="s">
        <v>5516</v>
      </c>
      <c r="Z1764" s="51">
        <f t="shared" si="84"/>
        <v>65.333333333333329</v>
      </c>
      <c r="AA1764" s="16">
        <f t="shared" si="84"/>
        <v>73.173333333333332</v>
      </c>
    </row>
    <row r="1765" spans="2:27" ht="20.25" x14ac:dyDescent="0.3">
      <c r="B1765" s="43" t="s">
        <v>1805</v>
      </c>
      <c r="C1765" s="14" t="s">
        <v>4521</v>
      </c>
      <c r="D1765" s="14" t="s">
        <v>5410</v>
      </c>
      <c r="E1765" s="14" t="s">
        <v>8116</v>
      </c>
      <c r="F1765" s="14" t="s">
        <v>5411</v>
      </c>
      <c r="G1765" s="14" t="s">
        <v>7257</v>
      </c>
      <c r="H1765" s="44" t="s">
        <v>3466</v>
      </c>
      <c r="I1765" s="45">
        <v>0</v>
      </c>
      <c r="J1765" s="14">
        <v>150000000</v>
      </c>
      <c r="K1765" s="14" t="s">
        <v>3458</v>
      </c>
      <c r="L1765" s="46" t="s">
        <v>5087</v>
      </c>
      <c r="M1765" s="14" t="s">
        <v>12072</v>
      </c>
      <c r="N1765" s="14" t="s">
        <v>3833</v>
      </c>
      <c r="O1765" s="14" t="s">
        <v>5087</v>
      </c>
      <c r="P1765" s="14" t="s">
        <v>12071</v>
      </c>
      <c r="Q1765" s="44" t="s">
        <v>8224</v>
      </c>
      <c r="R1765" s="44" t="s">
        <v>8203</v>
      </c>
      <c r="S1765" s="14">
        <v>2</v>
      </c>
      <c r="T1765" s="5">
        <v>6852</v>
      </c>
      <c r="U1765" s="5">
        <f t="shared" si="85"/>
        <v>13704</v>
      </c>
      <c r="V1765" s="47">
        <f t="shared" si="86"/>
        <v>15348.480000000001</v>
      </c>
      <c r="W1765" s="48"/>
      <c r="X1765" s="49">
        <v>2017</v>
      </c>
      <c r="Y1765" s="50" t="s">
        <v>5516</v>
      </c>
      <c r="Z1765" s="51">
        <f t="shared" si="84"/>
        <v>38.06666666666667</v>
      </c>
      <c r="AA1765" s="16">
        <f t="shared" si="84"/>
        <v>42.634666666666668</v>
      </c>
    </row>
    <row r="1766" spans="2:27" ht="20.25" x14ac:dyDescent="0.3">
      <c r="B1766" s="43" t="s">
        <v>1806</v>
      </c>
      <c r="C1766" s="14" t="s">
        <v>4521</v>
      </c>
      <c r="D1766" s="14" t="s">
        <v>5412</v>
      </c>
      <c r="E1766" s="14" t="s">
        <v>8149</v>
      </c>
      <c r="F1766" s="14" t="s">
        <v>5413</v>
      </c>
      <c r="G1766" s="14" t="s">
        <v>7258</v>
      </c>
      <c r="H1766" s="44" t="s">
        <v>3466</v>
      </c>
      <c r="I1766" s="45">
        <v>0</v>
      </c>
      <c r="J1766" s="14">
        <v>150000000</v>
      </c>
      <c r="K1766" s="14" t="s">
        <v>3458</v>
      </c>
      <c r="L1766" s="46" t="s">
        <v>5087</v>
      </c>
      <c r="M1766" s="14" t="s">
        <v>12072</v>
      </c>
      <c r="N1766" s="14" t="s">
        <v>3833</v>
      </c>
      <c r="O1766" s="14" t="s">
        <v>5087</v>
      </c>
      <c r="P1766" s="14" t="s">
        <v>12071</v>
      </c>
      <c r="Q1766" s="44" t="s">
        <v>8224</v>
      </c>
      <c r="R1766" s="44" t="s">
        <v>8203</v>
      </c>
      <c r="S1766" s="14">
        <v>1</v>
      </c>
      <c r="T1766" s="5">
        <v>1010.4</v>
      </c>
      <c r="U1766" s="5">
        <f t="shared" si="85"/>
        <v>1010.4</v>
      </c>
      <c r="V1766" s="47">
        <f t="shared" si="86"/>
        <v>1131.6480000000001</v>
      </c>
      <c r="W1766" s="48"/>
      <c r="X1766" s="49">
        <v>2017</v>
      </c>
      <c r="Y1766" s="50" t="s">
        <v>5516</v>
      </c>
      <c r="Z1766" s="51">
        <f t="shared" si="84"/>
        <v>2.8066666666666666</v>
      </c>
      <c r="AA1766" s="16">
        <f t="shared" si="84"/>
        <v>3.1434666666666669</v>
      </c>
    </row>
    <row r="1767" spans="2:27" ht="20.25" x14ac:dyDescent="0.3">
      <c r="B1767" s="43" t="s">
        <v>1807</v>
      </c>
      <c r="C1767" s="14" t="s">
        <v>4521</v>
      </c>
      <c r="D1767" s="14" t="s">
        <v>5414</v>
      </c>
      <c r="E1767" s="14" t="s">
        <v>8150</v>
      </c>
      <c r="F1767" s="14" t="s">
        <v>8151</v>
      </c>
      <c r="G1767" s="14" t="s">
        <v>7259</v>
      </c>
      <c r="H1767" s="44" t="s">
        <v>3466</v>
      </c>
      <c r="I1767" s="45">
        <v>0</v>
      </c>
      <c r="J1767" s="14">
        <v>150000000</v>
      </c>
      <c r="K1767" s="14" t="s">
        <v>3458</v>
      </c>
      <c r="L1767" s="46" t="s">
        <v>5087</v>
      </c>
      <c r="M1767" s="14" t="s">
        <v>12072</v>
      </c>
      <c r="N1767" s="14" t="s">
        <v>3833</v>
      </c>
      <c r="O1767" s="14" t="s">
        <v>5087</v>
      </c>
      <c r="P1767" s="14" t="s">
        <v>12071</v>
      </c>
      <c r="Q1767" s="44" t="s">
        <v>8224</v>
      </c>
      <c r="R1767" s="44" t="s">
        <v>8203</v>
      </c>
      <c r="S1767" s="14">
        <v>100</v>
      </c>
      <c r="T1767" s="5">
        <v>1351.3513513513512</v>
      </c>
      <c r="U1767" s="5">
        <f t="shared" si="85"/>
        <v>135135.13513513512</v>
      </c>
      <c r="V1767" s="47">
        <f t="shared" si="86"/>
        <v>151351.35135135136</v>
      </c>
      <c r="W1767" s="48"/>
      <c r="X1767" s="49">
        <v>2017</v>
      </c>
      <c r="Y1767" s="50" t="s">
        <v>5516</v>
      </c>
      <c r="Z1767" s="51">
        <f t="shared" si="84"/>
        <v>375.37537537537531</v>
      </c>
      <c r="AA1767" s="16">
        <f t="shared" si="84"/>
        <v>420.42042042042044</v>
      </c>
    </row>
    <row r="1768" spans="2:27" ht="20.25" x14ac:dyDescent="0.3">
      <c r="B1768" s="43" t="s">
        <v>1808</v>
      </c>
      <c r="C1768" s="14" t="s">
        <v>4521</v>
      </c>
      <c r="D1768" s="14" t="s">
        <v>5415</v>
      </c>
      <c r="E1768" s="14" t="s">
        <v>8116</v>
      </c>
      <c r="F1768" s="14" t="s">
        <v>8152</v>
      </c>
      <c r="G1768" s="14" t="s">
        <v>7260</v>
      </c>
      <c r="H1768" s="44" t="s">
        <v>3466</v>
      </c>
      <c r="I1768" s="45">
        <v>0</v>
      </c>
      <c r="J1768" s="14">
        <v>150000000</v>
      </c>
      <c r="K1768" s="14" t="s">
        <v>3458</v>
      </c>
      <c r="L1768" s="46" t="s">
        <v>5087</v>
      </c>
      <c r="M1768" s="14" t="s">
        <v>12072</v>
      </c>
      <c r="N1768" s="14" t="s">
        <v>3833</v>
      </c>
      <c r="O1768" s="14" t="s">
        <v>5087</v>
      </c>
      <c r="P1768" s="14" t="s">
        <v>12071</v>
      </c>
      <c r="Q1768" s="44" t="s">
        <v>8224</v>
      </c>
      <c r="R1768" s="44" t="s">
        <v>8203</v>
      </c>
      <c r="S1768" s="14">
        <v>2</v>
      </c>
      <c r="T1768" s="5">
        <v>3000</v>
      </c>
      <c r="U1768" s="5">
        <f t="shared" si="85"/>
        <v>6000</v>
      </c>
      <c r="V1768" s="47">
        <f t="shared" si="86"/>
        <v>6720.0000000000009</v>
      </c>
      <c r="W1768" s="48"/>
      <c r="X1768" s="49">
        <v>2017</v>
      </c>
      <c r="Y1768" s="50" t="s">
        <v>5516</v>
      </c>
      <c r="Z1768" s="51">
        <f t="shared" si="84"/>
        <v>16.666666666666668</v>
      </c>
      <c r="AA1768" s="16">
        <f t="shared" si="84"/>
        <v>18.666666666666668</v>
      </c>
    </row>
    <row r="1769" spans="2:27" ht="20.25" x14ac:dyDescent="0.3">
      <c r="B1769" s="43" t="s">
        <v>1809</v>
      </c>
      <c r="C1769" s="14" t="s">
        <v>4521</v>
      </c>
      <c r="D1769" s="14" t="s">
        <v>5416</v>
      </c>
      <c r="E1769" s="14" t="s">
        <v>8153</v>
      </c>
      <c r="F1769" s="14" t="s">
        <v>5417</v>
      </c>
      <c r="G1769" s="14" t="s">
        <v>7261</v>
      </c>
      <c r="H1769" s="44" t="s">
        <v>3466</v>
      </c>
      <c r="I1769" s="45">
        <v>0</v>
      </c>
      <c r="J1769" s="14">
        <v>150000000</v>
      </c>
      <c r="K1769" s="14" t="s">
        <v>3458</v>
      </c>
      <c r="L1769" s="46" t="s">
        <v>5087</v>
      </c>
      <c r="M1769" s="14" t="s">
        <v>12072</v>
      </c>
      <c r="N1769" s="14" t="s">
        <v>3833</v>
      </c>
      <c r="O1769" s="14" t="s">
        <v>5087</v>
      </c>
      <c r="P1769" s="14" t="s">
        <v>12071</v>
      </c>
      <c r="Q1769" s="44" t="s">
        <v>8224</v>
      </c>
      <c r="R1769" s="44" t="s">
        <v>8203</v>
      </c>
      <c r="S1769" s="14">
        <v>2</v>
      </c>
      <c r="T1769" s="5">
        <v>26375</v>
      </c>
      <c r="U1769" s="5">
        <f t="shared" si="85"/>
        <v>52750</v>
      </c>
      <c r="V1769" s="47">
        <f t="shared" si="86"/>
        <v>59080.000000000007</v>
      </c>
      <c r="W1769" s="48"/>
      <c r="X1769" s="49">
        <v>2017</v>
      </c>
      <c r="Y1769" s="50" t="s">
        <v>5516</v>
      </c>
      <c r="Z1769" s="51">
        <f t="shared" si="84"/>
        <v>146.52777777777777</v>
      </c>
      <c r="AA1769" s="16">
        <f t="shared" si="84"/>
        <v>164.11111111111114</v>
      </c>
    </row>
    <row r="1770" spans="2:27" ht="20.25" x14ac:dyDescent="0.3">
      <c r="B1770" s="43" t="s">
        <v>1810</v>
      </c>
      <c r="C1770" s="14" t="s">
        <v>4521</v>
      </c>
      <c r="D1770" s="14" t="s">
        <v>5418</v>
      </c>
      <c r="E1770" s="14" t="s">
        <v>8116</v>
      </c>
      <c r="F1770" s="14" t="s">
        <v>5419</v>
      </c>
      <c r="G1770" s="14" t="s">
        <v>7262</v>
      </c>
      <c r="H1770" s="44" t="s">
        <v>3466</v>
      </c>
      <c r="I1770" s="45">
        <v>0</v>
      </c>
      <c r="J1770" s="14">
        <v>150000000</v>
      </c>
      <c r="K1770" s="14" t="s">
        <v>3458</v>
      </c>
      <c r="L1770" s="46" t="s">
        <v>5087</v>
      </c>
      <c r="M1770" s="14" t="s">
        <v>12072</v>
      </c>
      <c r="N1770" s="14" t="s">
        <v>3833</v>
      </c>
      <c r="O1770" s="14" t="s">
        <v>5087</v>
      </c>
      <c r="P1770" s="14" t="s">
        <v>12071</v>
      </c>
      <c r="Q1770" s="44" t="s">
        <v>8224</v>
      </c>
      <c r="R1770" s="44" t="s">
        <v>8203</v>
      </c>
      <c r="S1770" s="14">
        <v>1</v>
      </c>
      <c r="T1770" s="5">
        <v>6756.7567567567567</v>
      </c>
      <c r="U1770" s="5">
        <f t="shared" si="85"/>
        <v>6756.7567567567567</v>
      </c>
      <c r="V1770" s="47">
        <f t="shared" si="86"/>
        <v>7567.5675675675684</v>
      </c>
      <c r="W1770" s="48"/>
      <c r="X1770" s="49">
        <v>2017</v>
      </c>
      <c r="Y1770" s="50" t="s">
        <v>5516</v>
      </c>
      <c r="Z1770" s="51">
        <f t="shared" si="84"/>
        <v>18.768768768768769</v>
      </c>
      <c r="AA1770" s="16">
        <f t="shared" si="84"/>
        <v>21.021021021021024</v>
      </c>
    </row>
    <row r="1771" spans="2:27" ht="20.25" x14ac:dyDescent="0.3">
      <c r="B1771" s="43" t="s">
        <v>1811</v>
      </c>
      <c r="C1771" s="14" t="s">
        <v>4521</v>
      </c>
      <c r="D1771" s="14" t="s">
        <v>5420</v>
      </c>
      <c r="E1771" s="14" t="s">
        <v>7845</v>
      </c>
      <c r="F1771" s="14" t="s">
        <v>8154</v>
      </c>
      <c r="G1771" s="14" t="s">
        <v>7263</v>
      </c>
      <c r="H1771" s="44" t="s">
        <v>3466</v>
      </c>
      <c r="I1771" s="45">
        <v>0</v>
      </c>
      <c r="J1771" s="14">
        <v>150000000</v>
      </c>
      <c r="K1771" s="14" t="s">
        <v>3458</v>
      </c>
      <c r="L1771" s="46" t="s">
        <v>5087</v>
      </c>
      <c r="M1771" s="14" t="s">
        <v>12072</v>
      </c>
      <c r="N1771" s="14" t="s">
        <v>3833</v>
      </c>
      <c r="O1771" s="14" t="s">
        <v>5087</v>
      </c>
      <c r="P1771" s="14" t="s">
        <v>12071</v>
      </c>
      <c r="Q1771" s="44" t="s">
        <v>5421</v>
      </c>
      <c r="R1771" s="44" t="s">
        <v>8218</v>
      </c>
      <c r="S1771" s="14">
        <v>1</v>
      </c>
      <c r="T1771" s="5">
        <v>460000</v>
      </c>
      <c r="U1771" s="5">
        <f t="shared" si="85"/>
        <v>460000</v>
      </c>
      <c r="V1771" s="47">
        <f t="shared" si="86"/>
        <v>515200.00000000006</v>
      </c>
      <c r="W1771" s="48"/>
      <c r="X1771" s="49">
        <v>2017</v>
      </c>
      <c r="Y1771" s="50" t="s">
        <v>5516</v>
      </c>
      <c r="Z1771" s="51">
        <f t="shared" si="84"/>
        <v>1277.7777777777778</v>
      </c>
      <c r="AA1771" s="16">
        <f t="shared" si="84"/>
        <v>1431.1111111111113</v>
      </c>
    </row>
    <row r="1772" spans="2:27" ht="20.25" x14ac:dyDescent="0.3">
      <c r="B1772" s="43" t="s">
        <v>1812</v>
      </c>
      <c r="C1772" s="14" t="s">
        <v>4521</v>
      </c>
      <c r="D1772" s="14" t="s">
        <v>5420</v>
      </c>
      <c r="E1772" s="14" t="s">
        <v>7845</v>
      </c>
      <c r="F1772" s="14" t="s">
        <v>8154</v>
      </c>
      <c r="G1772" s="14" t="s">
        <v>7264</v>
      </c>
      <c r="H1772" s="44" t="s">
        <v>3466</v>
      </c>
      <c r="I1772" s="45">
        <v>0</v>
      </c>
      <c r="J1772" s="14">
        <v>150000000</v>
      </c>
      <c r="K1772" s="14" t="s">
        <v>3458</v>
      </c>
      <c r="L1772" s="46" t="s">
        <v>5087</v>
      </c>
      <c r="M1772" s="14" t="s">
        <v>12072</v>
      </c>
      <c r="N1772" s="14" t="s">
        <v>3833</v>
      </c>
      <c r="O1772" s="14" t="s">
        <v>5087</v>
      </c>
      <c r="P1772" s="14" t="s">
        <v>12071</v>
      </c>
      <c r="Q1772" s="44" t="s">
        <v>5421</v>
      </c>
      <c r="R1772" s="44" t="s">
        <v>8218</v>
      </c>
      <c r="S1772" s="14">
        <v>1</v>
      </c>
      <c r="T1772" s="5">
        <v>460000</v>
      </c>
      <c r="U1772" s="5">
        <f t="shared" si="85"/>
        <v>460000</v>
      </c>
      <c r="V1772" s="47">
        <f t="shared" si="86"/>
        <v>515200.00000000006</v>
      </c>
      <c r="W1772" s="48"/>
      <c r="X1772" s="49">
        <v>2017</v>
      </c>
      <c r="Y1772" s="50" t="s">
        <v>5516</v>
      </c>
      <c r="Z1772" s="51">
        <f t="shared" si="84"/>
        <v>1277.7777777777778</v>
      </c>
      <c r="AA1772" s="16">
        <f t="shared" si="84"/>
        <v>1431.1111111111113</v>
      </c>
    </row>
    <row r="1773" spans="2:27" ht="20.25" x14ac:dyDescent="0.3">
      <c r="B1773" s="43" t="s">
        <v>1813</v>
      </c>
      <c r="C1773" s="14" t="s">
        <v>4521</v>
      </c>
      <c r="D1773" s="14" t="s">
        <v>5422</v>
      </c>
      <c r="E1773" s="14" t="s">
        <v>7845</v>
      </c>
      <c r="F1773" s="14" t="s">
        <v>8155</v>
      </c>
      <c r="G1773" s="14" t="s">
        <v>7265</v>
      </c>
      <c r="H1773" s="44" t="s">
        <v>3466</v>
      </c>
      <c r="I1773" s="45">
        <v>0</v>
      </c>
      <c r="J1773" s="14">
        <v>150000000</v>
      </c>
      <c r="K1773" s="14" t="s">
        <v>3458</v>
      </c>
      <c r="L1773" s="46" t="s">
        <v>5087</v>
      </c>
      <c r="M1773" s="14" t="s">
        <v>12072</v>
      </c>
      <c r="N1773" s="14" t="s">
        <v>3833</v>
      </c>
      <c r="O1773" s="14" t="s">
        <v>5087</v>
      </c>
      <c r="P1773" s="14" t="s">
        <v>12071</v>
      </c>
      <c r="Q1773" s="44" t="s">
        <v>5421</v>
      </c>
      <c r="R1773" s="44" t="s">
        <v>8218</v>
      </c>
      <c r="S1773" s="14">
        <v>1</v>
      </c>
      <c r="T1773" s="5">
        <v>800000</v>
      </c>
      <c r="U1773" s="5">
        <f t="shared" si="85"/>
        <v>800000</v>
      </c>
      <c r="V1773" s="47">
        <f t="shared" si="86"/>
        <v>896000.00000000012</v>
      </c>
      <c r="W1773" s="48"/>
      <c r="X1773" s="49">
        <v>2017</v>
      </c>
      <c r="Y1773" s="50" t="s">
        <v>5516</v>
      </c>
      <c r="Z1773" s="51">
        <f t="shared" si="84"/>
        <v>2222.2222222222222</v>
      </c>
      <c r="AA1773" s="16">
        <f t="shared" si="84"/>
        <v>2488.8888888888891</v>
      </c>
    </row>
    <row r="1774" spans="2:27" ht="20.25" x14ac:dyDescent="0.3">
      <c r="B1774" s="43" t="s">
        <v>7343</v>
      </c>
      <c r="C1774" s="14" t="s">
        <v>4521</v>
      </c>
      <c r="D1774" s="14" t="s">
        <v>4922</v>
      </c>
      <c r="E1774" s="14" t="s">
        <v>4923</v>
      </c>
      <c r="F1774" s="14" t="s">
        <v>4924</v>
      </c>
      <c r="G1774" s="14" t="s">
        <v>7266</v>
      </c>
      <c r="H1774" s="44" t="s">
        <v>3466</v>
      </c>
      <c r="I1774" s="45">
        <v>0</v>
      </c>
      <c r="J1774" s="14">
        <v>150000000</v>
      </c>
      <c r="K1774" s="14" t="s">
        <v>3458</v>
      </c>
      <c r="L1774" s="46" t="s">
        <v>5087</v>
      </c>
      <c r="M1774" s="14" t="s">
        <v>12072</v>
      </c>
      <c r="N1774" s="14" t="s">
        <v>3833</v>
      </c>
      <c r="O1774" s="14" t="s">
        <v>5087</v>
      </c>
      <c r="P1774" s="14" t="s">
        <v>12071</v>
      </c>
      <c r="Q1774" s="44" t="s">
        <v>5421</v>
      </c>
      <c r="R1774" s="44" t="s">
        <v>8218</v>
      </c>
      <c r="S1774" s="14">
        <v>22</v>
      </c>
      <c r="T1774" s="5">
        <v>110000</v>
      </c>
      <c r="U1774" s="5">
        <f t="shared" si="85"/>
        <v>2420000</v>
      </c>
      <c r="V1774" s="47">
        <f t="shared" si="86"/>
        <v>2710400.0000000005</v>
      </c>
      <c r="W1774" s="48"/>
      <c r="X1774" s="49">
        <v>2017</v>
      </c>
      <c r="Y1774" s="50" t="s">
        <v>5516</v>
      </c>
      <c r="Z1774" s="51">
        <f t="shared" si="84"/>
        <v>6722.2222222222226</v>
      </c>
      <c r="AA1774" s="16">
        <f t="shared" si="84"/>
        <v>7528.8888888888905</v>
      </c>
    </row>
    <row r="1775" spans="2:27" ht="20.25" x14ac:dyDescent="0.3">
      <c r="B1775" s="43" t="s">
        <v>7344</v>
      </c>
      <c r="C1775" s="14" t="s">
        <v>4521</v>
      </c>
      <c r="D1775" s="14" t="s">
        <v>5423</v>
      </c>
      <c r="E1775" s="14" t="s">
        <v>8156</v>
      </c>
      <c r="F1775" s="14" t="s">
        <v>5424</v>
      </c>
      <c r="G1775" s="14" t="s">
        <v>7267</v>
      </c>
      <c r="H1775" s="44" t="s">
        <v>3466</v>
      </c>
      <c r="I1775" s="45">
        <v>0</v>
      </c>
      <c r="J1775" s="14">
        <v>150000000</v>
      </c>
      <c r="K1775" s="14" t="s">
        <v>3458</v>
      </c>
      <c r="L1775" s="46" t="s">
        <v>5087</v>
      </c>
      <c r="M1775" s="14" t="s">
        <v>12072</v>
      </c>
      <c r="N1775" s="14" t="s">
        <v>3833</v>
      </c>
      <c r="O1775" s="14" t="s">
        <v>5087</v>
      </c>
      <c r="P1775" s="14" t="s">
        <v>12071</v>
      </c>
      <c r="Q1775" s="44" t="s">
        <v>5421</v>
      </c>
      <c r="R1775" s="44" t="s">
        <v>8218</v>
      </c>
      <c r="S1775" s="14">
        <v>6</v>
      </c>
      <c r="T1775" s="5">
        <v>127000</v>
      </c>
      <c r="U1775" s="5">
        <f t="shared" si="85"/>
        <v>762000</v>
      </c>
      <c r="V1775" s="47">
        <f t="shared" si="86"/>
        <v>853440.00000000012</v>
      </c>
      <c r="W1775" s="48"/>
      <c r="X1775" s="49">
        <v>2017</v>
      </c>
      <c r="Y1775" s="50" t="s">
        <v>5516</v>
      </c>
      <c r="Z1775" s="51">
        <f t="shared" si="84"/>
        <v>2116.6666666666665</v>
      </c>
      <c r="AA1775" s="16">
        <f t="shared" si="84"/>
        <v>2370.666666666667</v>
      </c>
    </row>
    <row r="1776" spans="2:27" ht="20.25" x14ac:dyDescent="0.3">
      <c r="B1776" s="43" t="s">
        <v>1814</v>
      </c>
      <c r="C1776" s="14" t="s">
        <v>4521</v>
      </c>
      <c r="D1776" s="14" t="s">
        <v>4925</v>
      </c>
      <c r="E1776" s="14" t="s">
        <v>3880</v>
      </c>
      <c r="F1776" s="14" t="s">
        <v>5425</v>
      </c>
      <c r="G1776" s="14" t="s">
        <v>7268</v>
      </c>
      <c r="H1776" s="44" t="s">
        <v>3466</v>
      </c>
      <c r="I1776" s="45">
        <v>0</v>
      </c>
      <c r="J1776" s="14">
        <v>150000000</v>
      </c>
      <c r="K1776" s="14" t="s">
        <v>3458</v>
      </c>
      <c r="L1776" s="46" t="s">
        <v>5087</v>
      </c>
      <c r="M1776" s="14" t="s">
        <v>12072</v>
      </c>
      <c r="N1776" s="14" t="s">
        <v>3833</v>
      </c>
      <c r="O1776" s="14" t="s">
        <v>5087</v>
      </c>
      <c r="P1776" s="14" t="s">
        <v>12071</v>
      </c>
      <c r="Q1776" s="44" t="s">
        <v>5421</v>
      </c>
      <c r="R1776" s="44" t="s">
        <v>8218</v>
      </c>
      <c r="S1776" s="14">
        <v>1</v>
      </c>
      <c r="T1776" s="5">
        <v>120000</v>
      </c>
      <c r="U1776" s="5">
        <f t="shared" si="85"/>
        <v>120000</v>
      </c>
      <c r="V1776" s="47">
        <f t="shared" si="86"/>
        <v>134400</v>
      </c>
      <c r="W1776" s="48"/>
      <c r="X1776" s="49">
        <v>2017</v>
      </c>
      <c r="Y1776" s="50" t="s">
        <v>5516</v>
      </c>
      <c r="Z1776" s="51">
        <f t="shared" si="84"/>
        <v>333.33333333333331</v>
      </c>
      <c r="AA1776" s="16">
        <f t="shared" si="84"/>
        <v>373.33333333333331</v>
      </c>
    </row>
    <row r="1777" spans="2:27" ht="20.25" x14ac:dyDescent="0.3">
      <c r="B1777" s="43" t="s">
        <v>1815</v>
      </c>
      <c r="C1777" s="14" t="s">
        <v>4521</v>
      </c>
      <c r="D1777" s="14" t="s">
        <v>5426</v>
      </c>
      <c r="E1777" s="14" t="s">
        <v>3898</v>
      </c>
      <c r="F1777" s="14" t="s">
        <v>5427</v>
      </c>
      <c r="G1777" s="14" t="s">
        <v>7269</v>
      </c>
      <c r="H1777" s="44" t="s">
        <v>3466</v>
      </c>
      <c r="I1777" s="45">
        <v>0</v>
      </c>
      <c r="J1777" s="14">
        <v>150000000</v>
      </c>
      <c r="K1777" s="14" t="s">
        <v>3458</v>
      </c>
      <c r="L1777" s="46" t="s">
        <v>5087</v>
      </c>
      <c r="M1777" s="14" t="s">
        <v>12072</v>
      </c>
      <c r="N1777" s="14" t="s">
        <v>3833</v>
      </c>
      <c r="O1777" s="14" t="s">
        <v>5087</v>
      </c>
      <c r="P1777" s="14" t="s">
        <v>12071</v>
      </c>
      <c r="Q1777" s="44" t="s">
        <v>5421</v>
      </c>
      <c r="R1777" s="44" t="s">
        <v>8218</v>
      </c>
      <c r="S1777" s="14">
        <v>1</v>
      </c>
      <c r="T1777" s="5">
        <v>160000</v>
      </c>
      <c r="U1777" s="5">
        <f t="shared" si="85"/>
        <v>160000</v>
      </c>
      <c r="V1777" s="47">
        <f t="shared" si="86"/>
        <v>179200.00000000003</v>
      </c>
      <c r="W1777" s="48"/>
      <c r="X1777" s="49">
        <v>2017</v>
      </c>
      <c r="Y1777" s="50" t="s">
        <v>5516</v>
      </c>
      <c r="Z1777" s="51">
        <f t="shared" si="84"/>
        <v>444.44444444444446</v>
      </c>
      <c r="AA1777" s="16">
        <f t="shared" si="84"/>
        <v>497.77777777777789</v>
      </c>
    </row>
    <row r="1778" spans="2:27" ht="20.25" x14ac:dyDescent="0.3">
      <c r="B1778" s="43" t="s">
        <v>1816</v>
      </c>
      <c r="C1778" s="14" t="s">
        <v>4521</v>
      </c>
      <c r="D1778" s="14" t="s">
        <v>5428</v>
      </c>
      <c r="E1778" s="14" t="s">
        <v>8157</v>
      </c>
      <c r="F1778" s="14" t="s">
        <v>4742</v>
      </c>
      <c r="G1778" s="14" t="s">
        <v>7270</v>
      </c>
      <c r="H1778" s="44" t="s">
        <v>3466</v>
      </c>
      <c r="I1778" s="45">
        <v>0</v>
      </c>
      <c r="J1778" s="14">
        <v>150000000</v>
      </c>
      <c r="K1778" s="14" t="s">
        <v>3458</v>
      </c>
      <c r="L1778" s="46" t="s">
        <v>5087</v>
      </c>
      <c r="M1778" s="14" t="s">
        <v>12072</v>
      </c>
      <c r="N1778" s="14" t="s">
        <v>3833</v>
      </c>
      <c r="O1778" s="14" t="s">
        <v>5087</v>
      </c>
      <c r="P1778" s="14" t="s">
        <v>12071</v>
      </c>
      <c r="Q1778" s="44" t="s">
        <v>8224</v>
      </c>
      <c r="R1778" s="44" t="s">
        <v>8203</v>
      </c>
      <c r="S1778" s="14">
        <v>40</v>
      </c>
      <c r="T1778" s="5">
        <v>18532</v>
      </c>
      <c r="U1778" s="5">
        <f t="shared" si="85"/>
        <v>741280</v>
      </c>
      <c r="V1778" s="47">
        <f t="shared" si="86"/>
        <v>830233.60000000009</v>
      </c>
      <c r="W1778" s="48"/>
      <c r="X1778" s="49">
        <v>2017</v>
      </c>
      <c r="Y1778" s="50" t="s">
        <v>5516</v>
      </c>
      <c r="Z1778" s="51">
        <f t="shared" si="84"/>
        <v>2059.1111111111113</v>
      </c>
      <c r="AA1778" s="16">
        <f t="shared" si="84"/>
        <v>2306.2044444444446</v>
      </c>
    </row>
    <row r="1779" spans="2:27" ht="20.25" x14ac:dyDescent="0.3">
      <c r="B1779" s="43" t="s">
        <v>1817</v>
      </c>
      <c r="C1779" s="14" t="s">
        <v>4521</v>
      </c>
      <c r="D1779" s="14" t="s">
        <v>5429</v>
      </c>
      <c r="E1779" s="14" t="s">
        <v>7546</v>
      </c>
      <c r="F1779" s="14" t="s">
        <v>4742</v>
      </c>
      <c r="G1779" s="14" t="s">
        <v>7271</v>
      </c>
      <c r="H1779" s="44" t="s">
        <v>3466</v>
      </c>
      <c r="I1779" s="45">
        <v>0</v>
      </c>
      <c r="J1779" s="14">
        <v>150000000</v>
      </c>
      <c r="K1779" s="14" t="s">
        <v>3458</v>
      </c>
      <c r="L1779" s="46" t="s">
        <v>5087</v>
      </c>
      <c r="M1779" s="14" t="s">
        <v>12072</v>
      </c>
      <c r="N1779" s="14" t="s">
        <v>3833</v>
      </c>
      <c r="O1779" s="14" t="s">
        <v>5087</v>
      </c>
      <c r="P1779" s="14" t="s">
        <v>12071</v>
      </c>
      <c r="Q1779" s="44" t="s">
        <v>8224</v>
      </c>
      <c r="R1779" s="44" t="s">
        <v>8203</v>
      </c>
      <c r="S1779" s="14">
        <v>30</v>
      </c>
      <c r="T1779" s="5">
        <v>7307</v>
      </c>
      <c r="U1779" s="5">
        <f t="shared" si="85"/>
        <v>219210</v>
      </c>
      <c r="V1779" s="47">
        <f t="shared" si="86"/>
        <v>245515.2</v>
      </c>
      <c r="W1779" s="48"/>
      <c r="X1779" s="49">
        <v>2017</v>
      </c>
      <c r="Y1779" s="50" t="s">
        <v>5516</v>
      </c>
      <c r="Z1779" s="51">
        <f t="shared" si="84"/>
        <v>608.91666666666663</v>
      </c>
      <c r="AA1779" s="16">
        <f t="shared" si="84"/>
        <v>681.98666666666668</v>
      </c>
    </row>
    <row r="1780" spans="2:27" ht="20.25" x14ac:dyDescent="0.3">
      <c r="B1780" s="43" t="s">
        <v>1818</v>
      </c>
      <c r="C1780" s="14" t="s">
        <v>4521</v>
      </c>
      <c r="D1780" s="14" t="s">
        <v>5430</v>
      </c>
      <c r="E1780" s="14" t="s">
        <v>5431</v>
      </c>
      <c r="F1780" s="14" t="s">
        <v>8158</v>
      </c>
      <c r="G1780" s="14" t="s">
        <v>7272</v>
      </c>
      <c r="H1780" s="44" t="s">
        <v>3466</v>
      </c>
      <c r="I1780" s="45">
        <v>0</v>
      </c>
      <c r="J1780" s="14">
        <v>150000000</v>
      </c>
      <c r="K1780" s="14" t="s">
        <v>3458</v>
      </c>
      <c r="L1780" s="46" t="s">
        <v>5087</v>
      </c>
      <c r="M1780" s="14" t="s">
        <v>12072</v>
      </c>
      <c r="N1780" s="14" t="s">
        <v>3833</v>
      </c>
      <c r="O1780" s="14" t="s">
        <v>5087</v>
      </c>
      <c r="P1780" s="14" t="s">
        <v>12071</v>
      </c>
      <c r="Q1780" s="44" t="s">
        <v>8227</v>
      </c>
      <c r="R1780" s="44" t="s">
        <v>8206</v>
      </c>
      <c r="S1780" s="14">
        <v>2</v>
      </c>
      <c r="T1780" s="5">
        <v>4933</v>
      </c>
      <c r="U1780" s="5">
        <f t="shared" si="85"/>
        <v>9866</v>
      </c>
      <c r="V1780" s="47">
        <f t="shared" si="86"/>
        <v>11049.920000000002</v>
      </c>
      <c r="W1780" s="48"/>
      <c r="X1780" s="49">
        <v>2017</v>
      </c>
      <c r="Y1780" s="50" t="s">
        <v>5516</v>
      </c>
      <c r="Z1780" s="51">
        <f t="shared" si="84"/>
        <v>27.405555555555555</v>
      </c>
      <c r="AA1780" s="16">
        <f t="shared" si="84"/>
        <v>30.694222222222226</v>
      </c>
    </row>
    <row r="1781" spans="2:27" ht="20.25" x14ac:dyDescent="0.3">
      <c r="B1781" s="43" t="s">
        <v>1819</v>
      </c>
      <c r="C1781" s="14" t="s">
        <v>4521</v>
      </c>
      <c r="D1781" s="14" t="s">
        <v>5432</v>
      </c>
      <c r="E1781" s="14" t="s">
        <v>8159</v>
      </c>
      <c r="F1781" s="14" t="s">
        <v>4742</v>
      </c>
      <c r="G1781" s="14" t="s">
        <v>7273</v>
      </c>
      <c r="H1781" s="44" t="s">
        <v>3466</v>
      </c>
      <c r="I1781" s="45">
        <v>0</v>
      </c>
      <c r="J1781" s="14">
        <v>150000000</v>
      </c>
      <c r="K1781" s="14" t="s">
        <v>3458</v>
      </c>
      <c r="L1781" s="46" t="s">
        <v>5087</v>
      </c>
      <c r="M1781" s="14" t="s">
        <v>12072</v>
      </c>
      <c r="N1781" s="14" t="s">
        <v>3833</v>
      </c>
      <c r="O1781" s="14" t="s">
        <v>5087</v>
      </c>
      <c r="P1781" s="14" t="s">
        <v>12071</v>
      </c>
      <c r="Q1781" s="44" t="s">
        <v>8224</v>
      </c>
      <c r="R1781" s="44" t="s">
        <v>8203</v>
      </c>
      <c r="S1781" s="14">
        <v>10</v>
      </c>
      <c r="T1781" s="5">
        <v>33975</v>
      </c>
      <c r="U1781" s="5">
        <f t="shared" si="85"/>
        <v>339750</v>
      </c>
      <c r="V1781" s="47">
        <f t="shared" si="86"/>
        <v>380520.00000000006</v>
      </c>
      <c r="W1781" s="48"/>
      <c r="X1781" s="49">
        <v>2017</v>
      </c>
      <c r="Y1781" s="50" t="s">
        <v>5516</v>
      </c>
      <c r="Z1781" s="51">
        <f t="shared" si="84"/>
        <v>943.75</v>
      </c>
      <c r="AA1781" s="16">
        <f t="shared" si="84"/>
        <v>1057.0000000000002</v>
      </c>
    </row>
    <row r="1782" spans="2:27" ht="20.25" x14ac:dyDescent="0.3">
      <c r="B1782" s="43" t="s">
        <v>1820</v>
      </c>
      <c r="C1782" s="14" t="s">
        <v>4521</v>
      </c>
      <c r="D1782" s="14" t="s">
        <v>5432</v>
      </c>
      <c r="E1782" s="14" t="s">
        <v>8159</v>
      </c>
      <c r="F1782" s="14" t="s">
        <v>4742</v>
      </c>
      <c r="G1782" s="14" t="s">
        <v>7274</v>
      </c>
      <c r="H1782" s="44" t="s">
        <v>3466</v>
      </c>
      <c r="I1782" s="45">
        <v>0</v>
      </c>
      <c r="J1782" s="14">
        <v>150000000</v>
      </c>
      <c r="K1782" s="14" t="s">
        <v>3458</v>
      </c>
      <c r="L1782" s="46" t="s">
        <v>5087</v>
      </c>
      <c r="M1782" s="14" t="s">
        <v>12072</v>
      </c>
      <c r="N1782" s="14" t="s">
        <v>3833</v>
      </c>
      <c r="O1782" s="14" t="s">
        <v>5087</v>
      </c>
      <c r="P1782" s="14" t="s">
        <v>12071</v>
      </c>
      <c r="Q1782" s="44" t="s">
        <v>8224</v>
      </c>
      <c r="R1782" s="44" t="s">
        <v>8203</v>
      </c>
      <c r="S1782" s="14">
        <v>4</v>
      </c>
      <c r="T1782" s="5">
        <v>25592</v>
      </c>
      <c r="U1782" s="5">
        <f t="shared" si="85"/>
        <v>102368</v>
      </c>
      <c r="V1782" s="47">
        <f t="shared" si="86"/>
        <v>114652.16000000002</v>
      </c>
      <c r="W1782" s="48"/>
      <c r="X1782" s="49">
        <v>2017</v>
      </c>
      <c r="Y1782" s="50" t="s">
        <v>5516</v>
      </c>
      <c r="Z1782" s="51">
        <f t="shared" si="84"/>
        <v>284.35555555555555</v>
      </c>
      <c r="AA1782" s="16">
        <f t="shared" si="84"/>
        <v>318.47822222222226</v>
      </c>
    </row>
    <row r="1783" spans="2:27" ht="20.25" x14ac:dyDescent="0.3">
      <c r="B1783" s="43" t="s">
        <v>1821</v>
      </c>
      <c r="C1783" s="14" t="s">
        <v>4521</v>
      </c>
      <c r="D1783" s="14" t="s">
        <v>5433</v>
      </c>
      <c r="E1783" s="14" t="s">
        <v>8160</v>
      </c>
      <c r="F1783" s="14" t="s">
        <v>5434</v>
      </c>
      <c r="G1783" s="14" t="s">
        <v>7275</v>
      </c>
      <c r="H1783" s="44" t="s">
        <v>3466</v>
      </c>
      <c r="I1783" s="45">
        <v>0</v>
      </c>
      <c r="J1783" s="14">
        <v>150000000</v>
      </c>
      <c r="K1783" s="14" t="s">
        <v>3458</v>
      </c>
      <c r="L1783" s="46" t="s">
        <v>5087</v>
      </c>
      <c r="M1783" s="14" t="s">
        <v>12072</v>
      </c>
      <c r="N1783" s="14" t="s">
        <v>3833</v>
      </c>
      <c r="O1783" s="14" t="s">
        <v>5087</v>
      </c>
      <c r="P1783" s="14" t="s">
        <v>12071</v>
      </c>
      <c r="Q1783" s="44" t="s">
        <v>8224</v>
      </c>
      <c r="R1783" s="44" t="s">
        <v>8203</v>
      </c>
      <c r="S1783" s="14">
        <v>1</v>
      </c>
      <c r="T1783" s="5">
        <v>611971</v>
      </c>
      <c r="U1783" s="5">
        <f t="shared" si="85"/>
        <v>611971</v>
      </c>
      <c r="V1783" s="47">
        <f t="shared" si="86"/>
        <v>685407.52</v>
      </c>
      <c r="W1783" s="48"/>
      <c r="X1783" s="49">
        <v>2017</v>
      </c>
      <c r="Y1783" s="50" t="s">
        <v>5516</v>
      </c>
      <c r="Z1783" s="51">
        <f t="shared" si="84"/>
        <v>1699.9194444444445</v>
      </c>
      <c r="AA1783" s="16">
        <f t="shared" si="84"/>
        <v>1903.9097777777779</v>
      </c>
    </row>
    <row r="1784" spans="2:27" ht="20.25" x14ac:dyDescent="0.3">
      <c r="B1784" s="43" t="s">
        <v>1822</v>
      </c>
      <c r="C1784" s="14" t="s">
        <v>4521</v>
      </c>
      <c r="D1784" s="14" t="s">
        <v>5435</v>
      </c>
      <c r="E1784" s="14" t="s">
        <v>8161</v>
      </c>
      <c r="F1784" s="14" t="s">
        <v>5436</v>
      </c>
      <c r="G1784" s="14" t="s">
        <v>7276</v>
      </c>
      <c r="H1784" s="44" t="s">
        <v>3466</v>
      </c>
      <c r="I1784" s="45">
        <v>0</v>
      </c>
      <c r="J1784" s="14">
        <v>150000000</v>
      </c>
      <c r="K1784" s="14" t="s">
        <v>3458</v>
      </c>
      <c r="L1784" s="46" t="s">
        <v>5087</v>
      </c>
      <c r="M1784" s="14" t="s">
        <v>12072</v>
      </c>
      <c r="N1784" s="14" t="s">
        <v>3833</v>
      </c>
      <c r="O1784" s="14" t="s">
        <v>5087</v>
      </c>
      <c r="P1784" s="14" t="s">
        <v>12071</v>
      </c>
      <c r="Q1784" s="44" t="s">
        <v>8224</v>
      </c>
      <c r="R1784" s="44" t="s">
        <v>8203</v>
      </c>
      <c r="S1784" s="14">
        <v>1</v>
      </c>
      <c r="T1784" s="5">
        <v>172081</v>
      </c>
      <c r="U1784" s="5">
        <f t="shared" si="85"/>
        <v>172081</v>
      </c>
      <c r="V1784" s="47">
        <f t="shared" si="86"/>
        <v>192730.72000000003</v>
      </c>
      <c r="W1784" s="48"/>
      <c r="X1784" s="49">
        <v>2017</v>
      </c>
      <c r="Y1784" s="50" t="s">
        <v>5516</v>
      </c>
      <c r="Z1784" s="51">
        <f t="shared" si="84"/>
        <v>478.00277777777779</v>
      </c>
      <c r="AA1784" s="16">
        <f t="shared" si="84"/>
        <v>535.36311111111115</v>
      </c>
    </row>
    <row r="1785" spans="2:27" ht="20.25" x14ac:dyDescent="0.3">
      <c r="B1785" s="43" t="s">
        <v>1823</v>
      </c>
      <c r="C1785" s="14" t="s">
        <v>4521</v>
      </c>
      <c r="D1785" s="14" t="s">
        <v>5437</v>
      </c>
      <c r="E1785" s="14" t="s">
        <v>8162</v>
      </c>
      <c r="F1785" s="14" t="s">
        <v>4742</v>
      </c>
      <c r="G1785" s="14" t="s">
        <v>7277</v>
      </c>
      <c r="H1785" s="44" t="s">
        <v>3466</v>
      </c>
      <c r="I1785" s="45">
        <v>0</v>
      </c>
      <c r="J1785" s="14">
        <v>150000000</v>
      </c>
      <c r="K1785" s="14" t="s">
        <v>3458</v>
      </c>
      <c r="L1785" s="46" t="s">
        <v>5087</v>
      </c>
      <c r="M1785" s="14" t="s">
        <v>12072</v>
      </c>
      <c r="N1785" s="14" t="s">
        <v>3833</v>
      </c>
      <c r="O1785" s="14" t="s">
        <v>5087</v>
      </c>
      <c r="P1785" s="14" t="s">
        <v>12071</v>
      </c>
      <c r="Q1785" s="44" t="s">
        <v>8224</v>
      </c>
      <c r="R1785" s="44" t="s">
        <v>8203</v>
      </c>
      <c r="S1785" s="14">
        <v>1</v>
      </c>
      <c r="T1785" s="5">
        <v>273243.24324324325</v>
      </c>
      <c r="U1785" s="5">
        <f t="shared" si="85"/>
        <v>273243.24324324325</v>
      </c>
      <c r="V1785" s="47">
        <f t="shared" si="86"/>
        <v>306032.43243243248</v>
      </c>
      <c r="W1785" s="48"/>
      <c r="X1785" s="49">
        <v>2017</v>
      </c>
      <c r="Y1785" s="50" t="s">
        <v>5516</v>
      </c>
      <c r="Z1785" s="51">
        <f t="shared" si="84"/>
        <v>759.00900900900899</v>
      </c>
      <c r="AA1785" s="16">
        <f t="shared" si="84"/>
        <v>850.09009009009026</v>
      </c>
    </row>
    <row r="1786" spans="2:27" ht="20.25" x14ac:dyDescent="0.3">
      <c r="B1786" s="43" t="s">
        <v>1824</v>
      </c>
      <c r="C1786" s="14" t="s">
        <v>4521</v>
      </c>
      <c r="D1786" s="14" t="s">
        <v>5438</v>
      </c>
      <c r="E1786" s="14" t="s">
        <v>8163</v>
      </c>
      <c r="F1786" s="14" t="s">
        <v>4742</v>
      </c>
      <c r="G1786" s="14" t="s">
        <v>7278</v>
      </c>
      <c r="H1786" s="44" t="s">
        <v>3466</v>
      </c>
      <c r="I1786" s="45">
        <v>0</v>
      </c>
      <c r="J1786" s="14">
        <v>150000000</v>
      </c>
      <c r="K1786" s="14" t="s">
        <v>3458</v>
      </c>
      <c r="L1786" s="46" t="s">
        <v>5087</v>
      </c>
      <c r="M1786" s="14" t="s">
        <v>12072</v>
      </c>
      <c r="N1786" s="14" t="s">
        <v>3833</v>
      </c>
      <c r="O1786" s="14" t="s">
        <v>5087</v>
      </c>
      <c r="P1786" s="14" t="s">
        <v>12071</v>
      </c>
      <c r="Q1786" s="44" t="s">
        <v>8224</v>
      </c>
      <c r="R1786" s="44" t="s">
        <v>8203</v>
      </c>
      <c r="S1786" s="14">
        <v>1</v>
      </c>
      <c r="T1786" s="5">
        <v>30270.27027027027</v>
      </c>
      <c r="U1786" s="5">
        <f t="shared" si="85"/>
        <v>30270.27027027027</v>
      </c>
      <c r="V1786" s="47">
        <f t="shared" si="86"/>
        <v>33902.702702702707</v>
      </c>
      <c r="W1786" s="48"/>
      <c r="X1786" s="49">
        <v>2017</v>
      </c>
      <c r="Y1786" s="50" t="s">
        <v>5516</v>
      </c>
      <c r="Z1786" s="51">
        <f t="shared" si="84"/>
        <v>84.084084084084083</v>
      </c>
      <c r="AA1786" s="16">
        <f t="shared" si="84"/>
        <v>94.174174174174183</v>
      </c>
    </row>
    <row r="1787" spans="2:27" ht="20.25" x14ac:dyDescent="0.3">
      <c r="B1787" s="43" t="s">
        <v>1825</v>
      </c>
      <c r="C1787" s="14" t="s">
        <v>4521</v>
      </c>
      <c r="D1787" s="14" t="s">
        <v>5439</v>
      </c>
      <c r="E1787" s="14" t="s">
        <v>7480</v>
      </c>
      <c r="F1787" s="14" t="s">
        <v>8164</v>
      </c>
      <c r="G1787" s="14" t="s">
        <v>7279</v>
      </c>
      <c r="H1787" s="44" t="s">
        <v>3466</v>
      </c>
      <c r="I1787" s="45">
        <v>0</v>
      </c>
      <c r="J1787" s="14">
        <v>150000000</v>
      </c>
      <c r="K1787" s="14" t="s">
        <v>3458</v>
      </c>
      <c r="L1787" s="46" t="s">
        <v>5087</v>
      </c>
      <c r="M1787" s="14" t="s">
        <v>12072</v>
      </c>
      <c r="N1787" s="14" t="s">
        <v>3833</v>
      </c>
      <c r="O1787" s="14" t="s">
        <v>5087</v>
      </c>
      <c r="P1787" s="14" t="s">
        <v>12071</v>
      </c>
      <c r="Q1787" s="44" t="s">
        <v>8224</v>
      </c>
      <c r="R1787" s="44" t="s">
        <v>8203</v>
      </c>
      <c r="S1787" s="14">
        <v>3</v>
      </c>
      <c r="T1787" s="5">
        <v>207640</v>
      </c>
      <c r="U1787" s="5">
        <f t="shared" si="85"/>
        <v>622920</v>
      </c>
      <c r="V1787" s="47">
        <f t="shared" si="86"/>
        <v>697670.4</v>
      </c>
      <c r="W1787" s="48"/>
      <c r="X1787" s="49">
        <v>2017</v>
      </c>
      <c r="Y1787" s="50" t="s">
        <v>5516</v>
      </c>
      <c r="Z1787" s="51">
        <f t="shared" si="84"/>
        <v>1730.3333333333333</v>
      </c>
      <c r="AA1787" s="16">
        <f t="shared" si="84"/>
        <v>1937.9733333333334</v>
      </c>
    </row>
    <row r="1788" spans="2:27" ht="20.25" x14ac:dyDescent="0.3">
      <c r="B1788" s="43" t="s">
        <v>1826</v>
      </c>
      <c r="C1788" s="14" t="s">
        <v>4521</v>
      </c>
      <c r="D1788" s="14" t="s">
        <v>5440</v>
      </c>
      <c r="E1788" s="14" t="s">
        <v>7847</v>
      </c>
      <c r="F1788" s="14" t="s">
        <v>8165</v>
      </c>
      <c r="G1788" s="14" t="s">
        <v>7280</v>
      </c>
      <c r="H1788" s="44" t="s">
        <v>3466</v>
      </c>
      <c r="I1788" s="45">
        <v>0</v>
      </c>
      <c r="J1788" s="14">
        <v>150000000</v>
      </c>
      <c r="K1788" s="14" t="s">
        <v>3458</v>
      </c>
      <c r="L1788" s="46" t="s">
        <v>5087</v>
      </c>
      <c r="M1788" s="14" t="s">
        <v>12072</v>
      </c>
      <c r="N1788" s="14" t="s">
        <v>3833</v>
      </c>
      <c r="O1788" s="14" t="s">
        <v>5087</v>
      </c>
      <c r="P1788" s="14" t="s">
        <v>12071</v>
      </c>
      <c r="Q1788" s="44" t="s">
        <v>8225</v>
      </c>
      <c r="R1788" s="44" t="s">
        <v>8204</v>
      </c>
      <c r="S1788" s="14">
        <v>10</v>
      </c>
      <c r="T1788" s="5">
        <v>1677</v>
      </c>
      <c r="U1788" s="5">
        <f t="shared" si="85"/>
        <v>16770</v>
      </c>
      <c r="V1788" s="47">
        <f t="shared" si="86"/>
        <v>18782.400000000001</v>
      </c>
      <c r="W1788" s="48"/>
      <c r="X1788" s="49">
        <v>2017</v>
      </c>
      <c r="Y1788" s="50" t="s">
        <v>5516</v>
      </c>
      <c r="Z1788" s="51">
        <f t="shared" si="84"/>
        <v>46.583333333333336</v>
      </c>
      <c r="AA1788" s="16">
        <f t="shared" si="84"/>
        <v>52.173333333333339</v>
      </c>
    </row>
    <row r="1789" spans="2:27" ht="20.25" x14ac:dyDescent="0.3">
      <c r="B1789" s="43" t="s">
        <v>1827</v>
      </c>
      <c r="C1789" s="14" t="s">
        <v>4521</v>
      </c>
      <c r="D1789" s="14" t="s">
        <v>5441</v>
      </c>
      <c r="E1789" s="14" t="s">
        <v>8166</v>
      </c>
      <c r="F1789" s="14" t="s">
        <v>5442</v>
      </c>
      <c r="G1789" s="14" t="s">
        <v>7281</v>
      </c>
      <c r="H1789" s="44" t="s">
        <v>3466</v>
      </c>
      <c r="I1789" s="45">
        <v>0</v>
      </c>
      <c r="J1789" s="14">
        <v>150000000</v>
      </c>
      <c r="K1789" s="14" t="s">
        <v>3458</v>
      </c>
      <c r="L1789" s="46" t="s">
        <v>5087</v>
      </c>
      <c r="M1789" s="14" t="s">
        <v>12072</v>
      </c>
      <c r="N1789" s="14" t="s">
        <v>3833</v>
      </c>
      <c r="O1789" s="14" t="s">
        <v>5087</v>
      </c>
      <c r="P1789" s="14" t="s">
        <v>12071</v>
      </c>
      <c r="Q1789" s="44" t="s">
        <v>8226</v>
      </c>
      <c r="R1789" s="44" t="s">
        <v>8205</v>
      </c>
      <c r="S1789" s="14">
        <v>0.5</v>
      </c>
      <c r="T1789" s="5">
        <v>5331.0810810810808</v>
      </c>
      <c r="U1789" s="5">
        <f t="shared" si="85"/>
        <v>2665.5405405405404</v>
      </c>
      <c r="V1789" s="47">
        <f t="shared" si="86"/>
        <v>2985.4054054054054</v>
      </c>
      <c r="W1789" s="48"/>
      <c r="X1789" s="49">
        <v>2017</v>
      </c>
      <c r="Y1789" s="50" t="s">
        <v>5516</v>
      </c>
      <c r="Z1789" s="51">
        <f t="shared" si="84"/>
        <v>7.4042792792792786</v>
      </c>
      <c r="AA1789" s="16">
        <f t="shared" si="84"/>
        <v>8.2927927927927936</v>
      </c>
    </row>
    <row r="1790" spans="2:27" ht="20.25" x14ac:dyDescent="0.3">
      <c r="B1790" s="43" t="s">
        <v>1828</v>
      </c>
      <c r="C1790" s="14" t="s">
        <v>4521</v>
      </c>
      <c r="D1790" s="14" t="s">
        <v>5443</v>
      </c>
      <c r="E1790" s="14" t="s">
        <v>8167</v>
      </c>
      <c r="F1790" s="14" t="s">
        <v>8168</v>
      </c>
      <c r="G1790" s="14" t="s">
        <v>7282</v>
      </c>
      <c r="H1790" s="44" t="s">
        <v>3466</v>
      </c>
      <c r="I1790" s="45">
        <v>0</v>
      </c>
      <c r="J1790" s="14">
        <v>150000000</v>
      </c>
      <c r="K1790" s="14" t="s">
        <v>3458</v>
      </c>
      <c r="L1790" s="46" t="s">
        <v>5087</v>
      </c>
      <c r="M1790" s="14" t="s">
        <v>12072</v>
      </c>
      <c r="N1790" s="14" t="s">
        <v>3833</v>
      </c>
      <c r="O1790" s="14" t="s">
        <v>5087</v>
      </c>
      <c r="P1790" s="14" t="s">
        <v>12071</v>
      </c>
      <c r="Q1790" s="44" t="s">
        <v>8226</v>
      </c>
      <c r="R1790" s="44" t="s">
        <v>8205</v>
      </c>
      <c r="S1790" s="14">
        <v>1</v>
      </c>
      <c r="T1790" s="5">
        <v>3634</v>
      </c>
      <c r="U1790" s="5">
        <f t="shared" si="85"/>
        <v>3634</v>
      </c>
      <c r="V1790" s="47">
        <f t="shared" si="86"/>
        <v>4070.0800000000004</v>
      </c>
      <c r="W1790" s="48"/>
      <c r="X1790" s="49">
        <v>2017</v>
      </c>
      <c r="Y1790" s="50" t="s">
        <v>5516</v>
      </c>
      <c r="Z1790" s="51">
        <f t="shared" si="84"/>
        <v>10.094444444444445</v>
      </c>
      <c r="AA1790" s="16">
        <f t="shared" si="84"/>
        <v>11.305777777777779</v>
      </c>
    </row>
    <row r="1791" spans="2:27" ht="20.25" x14ac:dyDescent="0.3">
      <c r="B1791" s="43" t="s">
        <v>1829</v>
      </c>
      <c r="C1791" s="14" t="s">
        <v>4521</v>
      </c>
      <c r="D1791" s="14" t="s">
        <v>4882</v>
      </c>
      <c r="E1791" s="14" t="s">
        <v>4406</v>
      </c>
      <c r="F1791" s="14" t="s">
        <v>4742</v>
      </c>
      <c r="G1791" s="14" t="s">
        <v>7283</v>
      </c>
      <c r="H1791" s="44" t="s">
        <v>3466</v>
      </c>
      <c r="I1791" s="45">
        <v>0</v>
      </c>
      <c r="J1791" s="14">
        <v>150000000</v>
      </c>
      <c r="K1791" s="14" t="s">
        <v>3458</v>
      </c>
      <c r="L1791" s="46" t="s">
        <v>5087</v>
      </c>
      <c r="M1791" s="14" t="s">
        <v>12072</v>
      </c>
      <c r="N1791" s="14" t="s">
        <v>3833</v>
      </c>
      <c r="O1791" s="14" t="s">
        <v>5087</v>
      </c>
      <c r="P1791" s="14" t="s">
        <v>12071</v>
      </c>
      <c r="Q1791" s="44" t="s">
        <v>8224</v>
      </c>
      <c r="R1791" s="44" t="s">
        <v>8203</v>
      </c>
      <c r="S1791" s="14">
        <v>1</v>
      </c>
      <c r="T1791" s="5">
        <v>6936</v>
      </c>
      <c r="U1791" s="5">
        <f t="shared" si="85"/>
        <v>6936</v>
      </c>
      <c r="V1791" s="47">
        <f t="shared" si="86"/>
        <v>7768.3200000000006</v>
      </c>
      <c r="W1791" s="48"/>
      <c r="X1791" s="49">
        <v>2017</v>
      </c>
      <c r="Y1791" s="50" t="s">
        <v>5516</v>
      </c>
      <c r="Z1791" s="51">
        <f t="shared" si="84"/>
        <v>19.266666666666666</v>
      </c>
      <c r="AA1791" s="16">
        <f t="shared" si="84"/>
        <v>21.578666666666667</v>
      </c>
    </row>
    <row r="1792" spans="2:27" ht="20.25" x14ac:dyDescent="0.3">
      <c r="B1792" s="43" t="s">
        <v>1830</v>
      </c>
      <c r="C1792" s="14" t="s">
        <v>4521</v>
      </c>
      <c r="D1792" s="14" t="s">
        <v>4882</v>
      </c>
      <c r="E1792" s="14" t="s">
        <v>4406</v>
      </c>
      <c r="F1792" s="14" t="s">
        <v>4742</v>
      </c>
      <c r="G1792" s="14" t="s">
        <v>7284</v>
      </c>
      <c r="H1792" s="44" t="s">
        <v>3466</v>
      </c>
      <c r="I1792" s="45">
        <v>0</v>
      </c>
      <c r="J1792" s="14">
        <v>150000000</v>
      </c>
      <c r="K1792" s="14" t="s">
        <v>3458</v>
      </c>
      <c r="L1792" s="46" t="s">
        <v>5087</v>
      </c>
      <c r="M1792" s="14" t="s">
        <v>12072</v>
      </c>
      <c r="N1792" s="14" t="s">
        <v>3833</v>
      </c>
      <c r="O1792" s="14" t="s">
        <v>5087</v>
      </c>
      <c r="P1792" s="14" t="s">
        <v>12071</v>
      </c>
      <c r="Q1792" s="44" t="s">
        <v>8224</v>
      </c>
      <c r="R1792" s="44" t="s">
        <v>8203</v>
      </c>
      <c r="S1792" s="14">
        <v>1</v>
      </c>
      <c r="T1792" s="5">
        <v>238267</v>
      </c>
      <c r="U1792" s="5">
        <f t="shared" si="85"/>
        <v>238267</v>
      </c>
      <c r="V1792" s="47">
        <f t="shared" si="86"/>
        <v>266859.04000000004</v>
      </c>
      <c r="W1792" s="48"/>
      <c r="X1792" s="49">
        <v>2017</v>
      </c>
      <c r="Y1792" s="50" t="s">
        <v>5516</v>
      </c>
      <c r="Z1792" s="51">
        <f t="shared" si="84"/>
        <v>661.85277777777776</v>
      </c>
      <c r="AA1792" s="16">
        <f t="shared" si="84"/>
        <v>741.27511111111119</v>
      </c>
    </row>
    <row r="1793" spans="2:27" ht="20.25" x14ac:dyDescent="0.3">
      <c r="B1793" s="43" t="s">
        <v>1831</v>
      </c>
      <c r="C1793" s="14" t="s">
        <v>4521</v>
      </c>
      <c r="D1793" s="14" t="s">
        <v>5444</v>
      </c>
      <c r="E1793" s="14" t="s">
        <v>4237</v>
      </c>
      <c r="F1793" s="14" t="s">
        <v>5445</v>
      </c>
      <c r="G1793" s="14" t="s">
        <v>7285</v>
      </c>
      <c r="H1793" s="44" t="s">
        <v>3466</v>
      </c>
      <c r="I1793" s="45">
        <v>0</v>
      </c>
      <c r="J1793" s="14">
        <v>150000000</v>
      </c>
      <c r="K1793" s="14" t="s">
        <v>3458</v>
      </c>
      <c r="L1793" s="46" t="s">
        <v>5087</v>
      </c>
      <c r="M1793" s="14" t="s">
        <v>12072</v>
      </c>
      <c r="N1793" s="14" t="s">
        <v>3833</v>
      </c>
      <c r="O1793" s="14" t="s">
        <v>5087</v>
      </c>
      <c r="P1793" s="14" t="s">
        <v>12071</v>
      </c>
      <c r="Q1793" s="44" t="s">
        <v>8224</v>
      </c>
      <c r="R1793" s="44" t="s">
        <v>8203</v>
      </c>
      <c r="S1793" s="14">
        <v>3</v>
      </c>
      <c r="T1793" s="5">
        <v>2912</v>
      </c>
      <c r="U1793" s="5">
        <f t="shared" si="85"/>
        <v>8736</v>
      </c>
      <c r="V1793" s="47">
        <f t="shared" si="86"/>
        <v>9784.3200000000015</v>
      </c>
      <c r="W1793" s="48"/>
      <c r="X1793" s="49">
        <v>2017</v>
      </c>
      <c r="Y1793" s="50" t="s">
        <v>5516</v>
      </c>
      <c r="Z1793" s="51">
        <f t="shared" si="84"/>
        <v>24.266666666666666</v>
      </c>
      <c r="AA1793" s="16">
        <f t="shared" si="84"/>
        <v>27.178666666666672</v>
      </c>
    </row>
    <row r="1794" spans="2:27" ht="20.25" x14ac:dyDescent="0.3">
      <c r="B1794" s="43" t="s">
        <v>1832</v>
      </c>
      <c r="C1794" s="14" t="s">
        <v>4521</v>
      </c>
      <c r="D1794" s="14" t="s">
        <v>5446</v>
      </c>
      <c r="E1794" s="14" t="s">
        <v>4427</v>
      </c>
      <c r="F1794" s="14" t="s">
        <v>4742</v>
      </c>
      <c r="G1794" s="14" t="s">
        <v>7286</v>
      </c>
      <c r="H1794" s="44" t="s">
        <v>3466</v>
      </c>
      <c r="I1794" s="45">
        <v>0</v>
      </c>
      <c r="J1794" s="14">
        <v>150000000</v>
      </c>
      <c r="K1794" s="14" t="s">
        <v>3458</v>
      </c>
      <c r="L1794" s="46" t="s">
        <v>5087</v>
      </c>
      <c r="M1794" s="14" t="s">
        <v>12072</v>
      </c>
      <c r="N1794" s="14" t="s">
        <v>3833</v>
      </c>
      <c r="O1794" s="14" t="s">
        <v>5087</v>
      </c>
      <c r="P1794" s="14" t="s">
        <v>12071</v>
      </c>
      <c r="Q1794" s="44" t="s">
        <v>8224</v>
      </c>
      <c r="R1794" s="44" t="s">
        <v>8203</v>
      </c>
      <c r="S1794" s="14">
        <v>2</v>
      </c>
      <c r="T1794" s="5">
        <v>2912</v>
      </c>
      <c r="U1794" s="5">
        <f t="shared" si="85"/>
        <v>5824</v>
      </c>
      <c r="V1794" s="47">
        <f t="shared" si="86"/>
        <v>6522.880000000001</v>
      </c>
      <c r="W1794" s="48"/>
      <c r="X1794" s="49">
        <v>2017</v>
      </c>
      <c r="Y1794" s="50" t="s">
        <v>5516</v>
      </c>
      <c r="Z1794" s="51">
        <f t="shared" si="84"/>
        <v>16.177777777777777</v>
      </c>
      <c r="AA1794" s="16">
        <f t="shared" si="84"/>
        <v>18.119111111111113</v>
      </c>
    </row>
    <row r="1795" spans="2:27" ht="20.25" x14ac:dyDescent="0.3">
      <c r="B1795" s="43" t="s">
        <v>1833</v>
      </c>
      <c r="C1795" s="14" t="s">
        <v>4521</v>
      </c>
      <c r="D1795" s="14" t="s">
        <v>5447</v>
      </c>
      <c r="E1795" s="14" t="s">
        <v>8169</v>
      </c>
      <c r="F1795" s="14" t="s">
        <v>8170</v>
      </c>
      <c r="G1795" s="14" t="s">
        <v>7287</v>
      </c>
      <c r="H1795" s="44" t="s">
        <v>3466</v>
      </c>
      <c r="I1795" s="45">
        <v>0</v>
      </c>
      <c r="J1795" s="14">
        <v>150000000</v>
      </c>
      <c r="K1795" s="14" t="s">
        <v>3458</v>
      </c>
      <c r="L1795" s="46" t="s">
        <v>5087</v>
      </c>
      <c r="M1795" s="14" t="s">
        <v>12072</v>
      </c>
      <c r="N1795" s="14" t="s">
        <v>3833</v>
      </c>
      <c r="O1795" s="14" t="s">
        <v>3489</v>
      </c>
      <c r="P1795" s="14" t="s">
        <v>12071</v>
      </c>
      <c r="Q1795" s="44" t="s">
        <v>8224</v>
      </c>
      <c r="R1795" s="44" t="s">
        <v>8203</v>
      </c>
      <c r="S1795" s="14" t="s">
        <v>3842</v>
      </c>
      <c r="T1795" s="5" t="s">
        <v>5448</v>
      </c>
      <c r="U1795" s="5">
        <f t="shared" si="85"/>
        <v>27453</v>
      </c>
      <c r="V1795" s="47">
        <f t="shared" si="86"/>
        <v>30747.360000000004</v>
      </c>
      <c r="W1795" s="48"/>
      <c r="X1795" s="49">
        <v>2017</v>
      </c>
      <c r="Y1795" s="50" t="s">
        <v>5449</v>
      </c>
      <c r="Z1795" s="51">
        <f t="shared" si="84"/>
        <v>76.25833333333334</v>
      </c>
      <c r="AA1795" s="16">
        <f t="shared" si="84"/>
        <v>85.40933333333335</v>
      </c>
    </row>
    <row r="1796" spans="2:27" ht="20.25" x14ac:dyDescent="0.3">
      <c r="B1796" s="43" t="s">
        <v>1834</v>
      </c>
      <c r="C1796" s="14" t="s">
        <v>4521</v>
      </c>
      <c r="D1796" s="14" t="s">
        <v>5450</v>
      </c>
      <c r="E1796" s="14" t="s">
        <v>4799</v>
      </c>
      <c r="F1796" s="14" t="s">
        <v>5451</v>
      </c>
      <c r="G1796" s="14" t="s">
        <v>7288</v>
      </c>
      <c r="H1796" s="44" t="s">
        <v>3466</v>
      </c>
      <c r="I1796" s="45">
        <v>0</v>
      </c>
      <c r="J1796" s="14">
        <v>150000000</v>
      </c>
      <c r="K1796" s="14" t="s">
        <v>3458</v>
      </c>
      <c r="L1796" s="46" t="s">
        <v>5087</v>
      </c>
      <c r="M1796" s="14" t="s">
        <v>12072</v>
      </c>
      <c r="N1796" s="14" t="s">
        <v>3833</v>
      </c>
      <c r="O1796" s="14" t="s">
        <v>3489</v>
      </c>
      <c r="P1796" s="14" t="s">
        <v>12071</v>
      </c>
      <c r="Q1796" s="44" t="s">
        <v>8224</v>
      </c>
      <c r="R1796" s="44" t="s">
        <v>8203</v>
      </c>
      <c r="S1796" s="14" t="s">
        <v>5452</v>
      </c>
      <c r="T1796" s="5" t="s">
        <v>5453</v>
      </c>
      <c r="U1796" s="5">
        <f t="shared" si="85"/>
        <v>603000</v>
      </c>
      <c r="V1796" s="47">
        <f t="shared" si="86"/>
        <v>675360.00000000012</v>
      </c>
      <c r="W1796" s="48"/>
      <c r="X1796" s="49">
        <v>2017</v>
      </c>
      <c r="Y1796" s="50" t="s">
        <v>5449</v>
      </c>
      <c r="Z1796" s="51">
        <f t="shared" si="84"/>
        <v>1675</v>
      </c>
      <c r="AA1796" s="16">
        <f t="shared" si="84"/>
        <v>1876.0000000000002</v>
      </c>
    </row>
    <row r="1797" spans="2:27" ht="20.25" x14ac:dyDescent="0.3">
      <c r="B1797" s="43" t="s">
        <v>1835</v>
      </c>
      <c r="C1797" s="14" t="s">
        <v>4521</v>
      </c>
      <c r="D1797" s="14" t="s">
        <v>5454</v>
      </c>
      <c r="E1797" s="14" t="s">
        <v>5455</v>
      </c>
      <c r="F1797" s="14" t="s">
        <v>8171</v>
      </c>
      <c r="G1797" s="14" t="s">
        <v>7289</v>
      </c>
      <c r="H1797" s="44" t="s">
        <v>3466</v>
      </c>
      <c r="I1797" s="45">
        <v>0</v>
      </c>
      <c r="J1797" s="14">
        <v>150000000</v>
      </c>
      <c r="K1797" s="14" t="s">
        <v>3458</v>
      </c>
      <c r="L1797" s="46" t="s">
        <v>5087</v>
      </c>
      <c r="M1797" s="14" t="s">
        <v>12072</v>
      </c>
      <c r="N1797" s="14" t="s">
        <v>3833</v>
      </c>
      <c r="O1797" s="14" t="s">
        <v>3489</v>
      </c>
      <c r="P1797" s="14" t="s">
        <v>12071</v>
      </c>
      <c r="Q1797" s="44" t="s">
        <v>8225</v>
      </c>
      <c r="R1797" s="44" t="s">
        <v>8204</v>
      </c>
      <c r="S1797" s="14" t="s">
        <v>5456</v>
      </c>
      <c r="T1797" s="5" t="s">
        <v>5457</v>
      </c>
      <c r="U1797" s="5">
        <f t="shared" si="85"/>
        <v>2262260</v>
      </c>
      <c r="V1797" s="47">
        <f t="shared" si="86"/>
        <v>2533731.2000000002</v>
      </c>
      <c r="W1797" s="48"/>
      <c r="X1797" s="49">
        <v>2017</v>
      </c>
      <c r="Y1797" s="50" t="s">
        <v>5449</v>
      </c>
      <c r="Z1797" s="51">
        <f t="shared" si="84"/>
        <v>6284.0555555555557</v>
      </c>
      <c r="AA1797" s="16">
        <f t="shared" si="84"/>
        <v>7038.1422222222227</v>
      </c>
    </row>
    <row r="1798" spans="2:27" ht="20.25" x14ac:dyDescent="0.3">
      <c r="B1798" s="43" t="s">
        <v>1836</v>
      </c>
      <c r="C1798" s="14" t="s">
        <v>4521</v>
      </c>
      <c r="D1798" s="14" t="s">
        <v>5458</v>
      </c>
      <c r="E1798" s="14" t="s">
        <v>4799</v>
      </c>
      <c r="F1798" s="14" t="s">
        <v>8172</v>
      </c>
      <c r="G1798" s="14" t="s">
        <v>7290</v>
      </c>
      <c r="H1798" s="44" t="s">
        <v>3466</v>
      </c>
      <c r="I1798" s="45">
        <v>0</v>
      </c>
      <c r="J1798" s="14">
        <v>150000000</v>
      </c>
      <c r="K1798" s="14" t="s">
        <v>3458</v>
      </c>
      <c r="L1798" s="46" t="s">
        <v>5087</v>
      </c>
      <c r="M1798" s="14" t="s">
        <v>12072</v>
      </c>
      <c r="N1798" s="14" t="s">
        <v>3833</v>
      </c>
      <c r="O1798" s="14" t="s">
        <v>3489</v>
      </c>
      <c r="P1798" s="14" t="s">
        <v>12071</v>
      </c>
      <c r="Q1798" s="44" t="s">
        <v>8225</v>
      </c>
      <c r="R1798" s="44" t="s">
        <v>8204</v>
      </c>
      <c r="S1798" s="14" t="s">
        <v>5459</v>
      </c>
      <c r="T1798" s="5" t="s">
        <v>5460</v>
      </c>
      <c r="U1798" s="5">
        <f t="shared" si="85"/>
        <v>869000</v>
      </c>
      <c r="V1798" s="47">
        <f t="shared" si="86"/>
        <v>973280.00000000012</v>
      </c>
      <c r="W1798" s="48"/>
      <c r="X1798" s="49">
        <v>2017</v>
      </c>
      <c r="Y1798" s="50" t="s">
        <v>5449</v>
      </c>
      <c r="Z1798" s="51">
        <f t="shared" si="84"/>
        <v>2413.8888888888887</v>
      </c>
      <c r="AA1798" s="16">
        <f t="shared" si="84"/>
        <v>2703.5555555555557</v>
      </c>
    </row>
    <row r="1799" spans="2:27" ht="20.25" x14ac:dyDescent="0.3">
      <c r="B1799" s="43" t="s">
        <v>1837</v>
      </c>
      <c r="C1799" s="14" t="s">
        <v>4521</v>
      </c>
      <c r="D1799" s="14" t="s">
        <v>5458</v>
      </c>
      <c r="E1799" s="14" t="s">
        <v>4799</v>
      </c>
      <c r="F1799" s="14" t="s">
        <v>8172</v>
      </c>
      <c r="G1799" s="14" t="s">
        <v>7291</v>
      </c>
      <c r="H1799" s="44" t="s">
        <v>3466</v>
      </c>
      <c r="I1799" s="45">
        <v>0</v>
      </c>
      <c r="J1799" s="14">
        <v>150000000</v>
      </c>
      <c r="K1799" s="14" t="s">
        <v>3458</v>
      </c>
      <c r="L1799" s="46" t="s">
        <v>5087</v>
      </c>
      <c r="M1799" s="14" t="s">
        <v>12072</v>
      </c>
      <c r="N1799" s="14" t="s">
        <v>3833</v>
      </c>
      <c r="O1799" s="14" t="s">
        <v>3489</v>
      </c>
      <c r="P1799" s="14" t="s">
        <v>12071</v>
      </c>
      <c r="Q1799" s="44" t="s">
        <v>8225</v>
      </c>
      <c r="R1799" s="44" t="s">
        <v>8204</v>
      </c>
      <c r="S1799" s="14" t="s">
        <v>5461</v>
      </c>
      <c r="T1799" s="5" t="s">
        <v>5462</v>
      </c>
      <c r="U1799" s="5">
        <f t="shared" si="85"/>
        <v>1215000</v>
      </c>
      <c r="V1799" s="47">
        <f t="shared" si="86"/>
        <v>1360800.0000000002</v>
      </c>
      <c r="W1799" s="48"/>
      <c r="X1799" s="49">
        <v>2017</v>
      </c>
      <c r="Y1799" s="50" t="s">
        <v>5449</v>
      </c>
      <c r="Z1799" s="51">
        <f t="shared" si="84"/>
        <v>3375</v>
      </c>
      <c r="AA1799" s="16">
        <f t="shared" si="84"/>
        <v>3780.0000000000005</v>
      </c>
    </row>
    <row r="1800" spans="2:27" ht="20.25" x14ac:dyDescent="0.3">
      <c r="B1800" s="43" t="s">
        <v>1838</v>
      </c>
      <c r="C1800" s="14" t="s">
        <v>4521</v>
      </c>
      <c r="D1800" s="14" t="s">
        <v>5463</v>
      </c>
      <c r="E1800" s="14" t="s">
        <v>5455</v>
      </c>
      <c r="F1800" s="14" t="s">
        <v>5464</v>
      </c>
      <c r="G1800" s="14" t="s">
        <v>7292</v>
      </c>
      <c r="H1800" s="44" t="s">
        <v>3466</v>
      </c>
      <c r="I1800" s="45">
        <v>0</v>
      </c>
      <c r="J1800" s="14">
        <v>150000000</v>
      </c>
      <c r="K1800" s="14" t="s">
        <v>3458</v>
      </c>
      <c r="L1800" s="46" t="s">
        <v>5087</v>
      </c>
      <c r="M1800" s="14" t="s">
        <v>12072</v>
      </c>
      <c r="N1800" s="14" t="s">
        <v>3833</v>
      </c>
      <c r="O1800" s="14" t="s">
        <v>3489</v>
      </c>
      <c r="P1800" s="14" t="s">
        <v>12071</v>
      </c>
      <c r="Q1800" s="44" t="s">
        <v>8244</v>
      </c>
      <c r="R1800" s="44" t="s">
        <v>8222</v>
      </c>
      <c r="S1800" s="14" t="s">
        <v>5465</v>
      </c>
      <c r="T1800" s="5" t="s">
        <v>5466</v>
      </c>
      <c r="U1800" s="5">
        <f t="shared" si="85"/>
        <v>562500</v>
      </c>
      <c r="V1800" s="47">
        <f t="shared" si="86"/>
        <v>630000.00000000012</v>
      </c>
      <c r="W1800" s="48"/>
      <c r="X1800" s="49">
        <v>2017</v>
      </c>
      <c r="Y1800" s="50" t="s">
        <v>5449</v>
      </c>
      <c r="Z1800" s="51">
        <f t="shared" si="84"/>
        <v>1562.5</v>
      </c>
      <c r="AA1800" s="16">
        <f t="shared" si="84"/>
        <v>1750.0000000000002</v>
      </c>
    </row>
    <row r="1801" spans="2:27" ht="20.25" x14ac:dyDescent="0.3">
      <c r="B1801" s="43" t="s">
        <v>1839</v>
      </c>
      <c r="C1801" s="14" t="s">
        <v>4521</v>
      </c>
      <c r="D1801" s="14" t="s">
        <v>5467</v>
      </c>
      <c r="E1801" s="14" t="s">
        <v>8173</v>
      </c>
      <c r="F1801" s="14" t="s">
        <v>8174</v>
      </c>
      <c r="G1801" s="14" t="s">
        <v>7293</v>
      </c>
      <c r="H1801" s="44" t="s">
        <v>3466</v>
      </c>
      <c r="I1801" s="45">
        <v>0</v>
      </c>
      <c r="J1801" s="14">
        <v>150000000</v>
      </c>
      <c r="K1801" s="14" t="s">
        <v>3458</v>
      </c>
      <c r="L1801" s="46" t="s">
        <v>5087</v>
      </c>
      <c r="M1801" s="14" t="s">
        <v>12072</v>
      </c>
      <c r="N1801" s="14" t="s">
        <v>3833</v>
      </c>
      <c r="O1801" s="14" t="s">
        <v>3489</v>
      </c>
      <c r="P1801" s="14" t="s">
        <v>12071</v>
      </c>
      <c r="Q1801" s="44" t="s">
        <v>8224</v>
      </c>
      <c r="R1801" s="44" t="s">
        <v>8203</v>
      </c>
      <c r="S1801" s="14" t="s">
        <v>5468</v>
      </c>
      <c r="T1801" s="5" t="s">
        <v>5469</v>
      </c>
      <c r="U1801" s="5">
        <f t="shared" si="85"/>
        <v>1015168</v>
      </c>
      <c r="V1801" s="47">
        <f t="shared" si="86"/>
        <v>1136988.1600000001</v>
      </c>
      <c r="W1801" s="48"/>
      <c r="X1801" s="49">
        <v>2017</v>
      </c>
      <c r="Y1801" s="50" t="s">
        <v>5449</v>
      </c>
      <c r="Z1801" s="51">
        <f t="shared" si="84"/>
        <v>2819.911111111111</v>
      </c>
      <c r="AA1801" s="16">
        <f t="shared" si="84"/>
        <v>3158.300444444445</v>
      </c>
    </row>
    <row r="1802" spans="2:27" ht="20.25" x14ac:dyDescent="0.3">
      <c r="B1802" s="43" t="s">
        <v>1840</v>
      </c>
      <c r="C1802" s="14" t="s">
        <v>4521</v>
      </c>
      <c r="D1802" s="14" t="s">
        <v>5470</v>
      </c>
      <c r="E1802" s="14" t="s">
        <v>8175</v>
      </c>
      <c r="F1802" s="14" t="s">
        <v>8176</v>
      </c>
      <c r="G1802" s="14" t="s">
        <v>7294</v>
      </c>
      <c r="H1802" s="44" t="s">
        <v>3466</v>
      </c>
      <c r="I1802" s="45">
        <v>0</v>
      </c>
      <c r="J1802" s="14">
        <v>150000000</v>
      </c>
      <c r="K1802" s="14" t="s">
        <v>3458</v>
      </c>
      <c r="L1802" s="46" t="s">
        <v>5087</v>
      </c>
      <c r="M1802" s="14" t="s">
        <v>12072</v>
      </c>
      <c r="N1802" s="14" t="s">
        <v>3833</v>
      </c>
      <c r="O1802" s="14" t="s">
        <v>3489</v>
      </c>
      <c r="P1802" s="14" t="s">
        <v>12071</v>
      </c>
      <c r="Q1802" s="44" t="s">
        <v>8224</v>
      </c>
      <c r="R1802" s="44" t="s">
        <v>8203</v>
      </c>
      <c r="S1802" s="14" t="s">
        <v>5471</v>
      </c>
      <c r="T1802" s="5" t="s">
        <v>5472</v>
      </c>
      <c r="U1802" s="5">
        <f t="shared" si="85"/>
        <v>215472</v>
      </c>
      <c r="V1802" s="47">
        <f t="shared" si="86"/>
        <v>241328.64000000001</v>
      </c>
      <c r="W1802" s="48"/>
      <c r="X1802" s="49">
        <v>2017</v>
      </c>
      <c r="Y1802" s="50" t="s">
        <v>5449</v>
      </c>
      <c r="Z1802" s="51">
        <f t="shared" si="84"/>
        <v>598.5333333333333</v>
      </c>
      <c r="AA1802" s="16">
        <f t="shared" si="84"/>
        <v>670.35733333333337</v>
      </c>
    </row>
    <row r="1803" spans="2:27" ht="20.25" x14ac:dyDescent="0.3">
      <c r="B1803" s="43" t="s">
        <v>1841</v>
      </c>
      <c r="C1803" s="14" t="s">
        <v>4521</v>
      </c>
      <c r="D1803" s="14" t="s">
        <v>5473</v>
      </c>
      <c r="E1803" s="14" t="s">
        <v>7489</v>
      </c>
      <c r="F1803" s="14" t="s">
        <v>8177</v>
      </c>
      <c r="G1803" s="14" t="s">
        <v>7295</v>
      </c>
      <c r="H1803" s="44" t="s">
        <v>3466</v>
      </c>
      <c r="I1803" s="45">
        <v>0</v>
      </c>
      <c r="J1803" s="14">
        <v>150000000</v>
      </c>
      <c r="K1803" s="14" t="s">
        <v>3458</v>
      </c>
      <c r="L1803" s="46" t="s">
        <v>5087</v>
      </c>
      <c r="M1803" s="14" t="s">
        <v>12072</v>
      </c>
      <c r="N1803" s="14" t="s">
        <v>3833</v>
      </c>
      <c r="O1803" s="14" t="s">
        <v>3489</v>
      </c>
      <c r="P1803" s="14" t="s">
        <v>12071</v>
      </c>
      <c r="Q1803" s="44" t="s">
        <v>8224</v>
      </c>
      <c r="R1803" s="44" t="s">
        <v>8203</v>
      </c>
      <c r="S1803" s="14" t="s">
        <v>5474</v>
      </c>
      <c r="T1803" s="5" t="s">
        <v>5475</v>
      </c>
      <c r="U1803" s="5">
        <f t="shared" si="85"/>
        <v>1773200</v>
      </c>
      <c r="V1803" s="47">
        <f t="shared" si="86"/>
        <v>1985984.0000000002</v>
      </c>
      <c r="W1803" s="48"/>
      <c r="X1803" s="49">
        <v>2017</v>
      </c>
      <c r="Y1803" s="50" t="s">
        <v>5449</v>
      </c>
      <c r="Z1803" s="51">
        <f t="shared" si="84"/>
        <v>4925.5555555555557</v>
      </c>
      <c r="AA1803" s="16">
        <f t="shared" si="84"/>
        <v>5516.6222222222232</v>
      </c>
    </row>
    <row r="1804" spans="2:27" ht="20.25" x14ac:dyDescent="0.3">
      <c r="B1804" s="43" t="s">
        <v>1842</v>
      </c>
      <c r="C1804" s="14" t="s">
        <v>4521</v>
      </c>
      <c r="D1804" s="14" t="s">
        <v>5476</v>
      </c>
      <c r="E1804" s="14" t="s">
        <v>7696</v>
      </c>
      <c r="F1804" s="14" t="s">
        <v>5477</v>
      </c>
      <c r="G1804" s="14" t="s">
        <v>7296</v>
      </c>
      <c r="H1804" s="44" t="s">
        <v>3466</v>
      </c>
      <c r="I1804" s="45">
        <v>0</v>
      </c>
      <c r="J1804" s="14">
        <v>150000000</v>
      </c>
      <c r="K1804" s="14" t="s">
        <v>3458</v>
      </c>
      <c r="L1804" s="46" t="s">
        <v>5087</v>
      </c>
      <c r="M1804" s="14" t="s">
        <v>12072</v>
      </c>
      <c r="N1804" s="14" t="s">
        <v>3833</v>
      </c>
      <c r="O1804" s="14" t="s">
        <v>3489</v>
      </c>
      <c r="P1804" s="14" t="s">
        <v>12071</v>
      </c>
      <c r="Q1804" s="44" t="s">
        <v>8238</v>
      </c>
      <c r="R1804" s="44" t="s">
        <v>8215</v>
      </c>
      <c r="S1804" s="14" t="s">
        <v>3553</v>
      </c>
      <c r="T1804" s="5" t="s">
        <v>3682</v>
      </c>
      <c r="U1804" s="5">
        <f t="shared" si="85"/>
        <v>2000</v>
      </c>
      <c r="V1804" s="47">
        <f t="shared" si="86"/>
        <v>2240</v>
      </c>
      <c r="W1804" s="48"/>
      <c r="X1804" s="49">
        <v>2017</v>
      </c>
      <c r="Y1804" s="50" t="s">
        <v>5449</v>
      </c>
      <c r="Z1804" s="51">
        <f t="shared" si="84"/>
        <v>5.5555555555555554</v>
      </c>
      <c r="AA1804" s="16">
        <f t="shared" si="84"/>
        <v>6.2222222222222223</v>
      </c>
    </row>
    <row r="1805" spans="2:27" ht="20.25" x14ac:dyDescent="0.3">
      <c r="B1805" s="43" t="s">
        <v>1843</v>
      </c>
      <c r="C1805" s="14" t="s">
        <v>4521</v>
      </c>
      <c r="D1805" s="14" t="s">
        <v>5478</v>
      </c>
      <c r="E1805" s="14" t="s">
        <v>8178</v>
      </c>
      <c r="F1805" s="14" t="s">
        <v>8179</v>
      </c>
      <c r="G1805" s="14" t="s">
        <v>7297</v>
      </c>
      <c r="H1805" s="44" t="s">
        <v>3466</v>
      </c>
      <c r="I1805" s="45">
        <v>0</v>
      </c>
      <c r="J1805" s="14">
        <v>150000000</v>
      </c>
      <c r="K1805" s="14" t="s">
        <v>3458</v>
      </c>
      <c r="L1805" s="46" t="s">
        <v>5087</v>
      </c>
      <c r="M1805" s="14" t="s">
        <v>12072</v>
      </c>
      <c r="N1805" s="14" t="s">
        <v>3833</v>
      </c>
      <c r="O1805" s="14" t="s">
        <v>3489</v>
      </c>
      <c r="P1805" s="14" t="s">
        <v>12071</v>
      </c>
      <c r="Q1805" s="44" t="s">
        <v>8224</v>
      </c>
      <c r="R1805" s="44" t="s">
        <v>8203</v>
      </c>
      <c r="S1805" s="14" t="s">
        <v>4718</v>
      </c>
      <c r="T1805" s="5" t="s">
        <v>5479</v>
      </c>
      <c r="U1805" s="5">
        <f t="shared" si="85"/>
        <v>697125</v>
      </c>
      <c r="V1805" s="47">
        <f t="shared" si="86"/>
        <v>780780.00000000012</v>
      </c>
      <c r="W1805" s="48"/>
      <c r="X1805" s="49">
        <v>2017</v>
      </c>
      <c r="Y1805" s="50" t="s">
        <v>5449</v>
      </c>
      <c r="Z1805" s="51">
        <f t="shared" si="84"/>
        <v>1936.4583333333333</v>
      </c>
      <c r="AA1805" s="16">
        <f t="shared" si="84"/>
        <v>2168.8333333333335</v>
      </c>
    </row>
    <row r="1806" spans="2:27" ht="20.25" x14ac:dyDescent="0.3">
      <c r="B1806" s="43" t="s">
        <v>1844</v>
      </c>
      <c r="C1806" s="14" t="s">
        <v>4521</v>
      </c>
      <c r="D1806" s="14" t="s">
        <v>5480</v>
      </c>
      <c r="E1806" s="14" t="s">
        <v>4433</v>
      </c>
      <c r="F1806" s="14" t="s">
        <v>8180</v>
      </c>
      <c r="G1806" s="14" t="s">
        <v>7298</v>
      </c>
      <c r="H1806" s="44" t="s">
        <v>3466</v>
      </c>
      <c r="I1806" s="45">
        <v>0</v>
      </c>
      <c r="J1806" s="14">
        <v>150000000</v>
      </c>
      <c r="K1806" s="14" t="s">
        <v>3458</v>
      </c>
      <c r="L1806" s="46" t="s">
        <v>5087</v>
      </c>
      <c r="M1806" s="14" t="s">
        <v>12072</v>
      </c>
      <c r="N1806" s="14" t="s">
        <v>3833</v>
      </c>
      <c r="O1806" s="14" t="s">
        <v>3489</v>
      </c>
      <c r="P1806" s="14" t="s">
        <v>12071</v>
      </c>
      <c r="Q1806" s="44" t="s">
        <v>8224</v>
      </c>
      <c r="R1806" s="44" t="s">
        <v>8203</v>
      </c>
      <c r="S1806" s="14" t="s">
        <v>5474</v>
      </c>
      <c r="T1806" s="5" t="s">
        <v>5481</v>
      </c>
      <c r="U1806" s="5">
        <f t="shared" si="85"/>
        <v>572000</v>
      </c>
      <c r="V1806" s="47">
        <f t="shared" si="86"/>
        <v>640640.00000000012</v>
      </c>
      <c r="W1806" s="48"/>
      <c r="X1806" s="49">
        <v>2017</v>
      </c>
      <c r="Y1806" s="50" t="s">
        <v>5449</v>
      </c>
      <c r="Z1806" s="51">
        <f t="shared" si="84"/>
        <v>1588.8888888888889</v>
      </c>
      <c r="AA1806" s="16">
        <f t="shared" si="84"/>
        <v>1779.5555555555559</v>
      </c>
    </row>
    <row r="1807" spans="2:27" ht="20.25" x14ac:dyDescent="0.3">
      <c r="B1807" s="43" t="s">
        <v>1845</v>
      </c>
      <c r="C1807" s="14" t="s">
        <v>4521</v>
      </c>
      <c r="D1807" s="14" t="s">
        <v>5482</v>
      </c>
      <c r="E1807" s="14" t="s">
        <v>4828</v>
      </c>
      <c r="F1807" s="14" t="s">
        <v>8181</v>
      </c>
      <c r="G1807" s="14" t="s">
        <v>7299</v>
      </c>
      <c r="H1807" s="44" t="s">
        <v>3466</v>
      </c>
      <c r="I1807" s="45">
        <v>0</v>
      </c>
      <c r="J1807" s="14">
        <v>150000000</v>
      </c>
      <c r="K1807" s="14" t="s">
        <v>3458</v>
      </c>
      <c r="L1807" s="46" t="s">
        <v>5087</v>
      </c>
      <c r="M1807" s="14" t="s">
        <v>12072</v>
      </c>
      <c r="N1807" s="14" t="s">
        <v>3833</v>
      </c>
      <c r="O1807" s="14" t="s">
        <v>3489</v>
      </c>
      <c r="P1807" s="14" t="s">
        <v>12071</v>
      </c>
      <c r="Q1807" s="44" t="s">
        <v>8224</v>
      </c>
      <c r="R1807" s="44" t="s">
        <v>8203</v>
      </c>
      <c r="S1807" s="14" t="s">
        <v>3553</v>
      </c>
      <c r="T1807" s="5" t="s">
        <v>5483</v>
      </c>
      <c r="U1807" s="5">
        <f t="shared" si="85"/>
        <v>318200</v>
      </c>
      <c r="V1807" s="47">
        <f t="shared" si="86"/>
        <v>356384.00000000006</v>
      </c>
      <c r="W1807" s="48"/>
      <c r="X1807" s="49">
        <v>2017</v>
      </c>
      <c r="Y1807" s="50" t="s">
        <v>5449</v>
      </c>
      <c r="Z1807" s="51">
        <f t="shared" si="84"/>
        <v>883.88888888888891</v>
      </c>
      <c r="AA1807" s="16">
        <f t="shared" si="84"/>
        <v>989.95555555555575</v>
      </c>
    </row>
    <row r="1808" spans="2:27" ht="20.25" x14ac:dyDescent="0.3">
      <c r="B1808" s="43" t="s">
        <v>1846</v>
      </c>
      <c r="C1808" s="14" t="s">
        <v>4521</v>
      </c>
      <c r="D1808" s="14" t="s">
        <v>5484</v>
      </c>
      <c r="E1808" s="14" t="s">
        <v>7404</v>
      </c>
      <c r="F1808" s="14" t="s">
        <v>8182</v>
      </c>
      <c r="G1808" s="14" t="s">
        <v>7300</v>
      </c>
      <c r="H1808" s="44" t="s">
        <v>3466</v>
      </c>
      <c r="I1808" s="45">
        <v>0</v>
      </c>
      <c r="J1808" s="14">
        <v>150000000</v>
      </c>
      <c r="K1808" s="14" t="s">
        <v>3458</v>
      </c>
      <c r="L1808" s="46" t="s">
        <v>5087</v>
      </c>
      <c r="M1808" s="14" t="s">
        <v>12072</v>
      </c>
      <c r="N1808" s="14" t="s">
        <v>3833</v>
      </c>
      <c r="O1808" s="14" t="s">
        <v>3489</v>
      </c>
      <c r="P1808" s="14" t="s">
        <v>12071</v>
      </c>
      <c r="Q1808" s="44" t="s">
        <v>8224</v>
      </c>
      <c r="R1808" s="44" t="s">
        <v>8203</v>
      </c>
      <c r="S1808" s="14" t="s">
        <v>3835</v>
      </c>
      <c r="T1808" s="5" t="s">
        <v>5485</v>
      </c>
      <c r="U1808" s="5">
        <f t="shared" si="85"/>
        <v>4200</v>
      </c>
      <c r="V1808" s="47">
        <f t="shared" si="86"/>
        <v>4704</v>
      </c>
      <c r="W1808" s="48"/>
      <c r="X1808" s="49">
        <v>2017</v>
      </c>
      <c r="Y1808" s="50" t="s">
        <v>5449</v>
      </c>
      <c r="Z1808" s="51">
        <f t="shared" si="84"/>
        <v>11.666666666666666</v>
      </c>
      <c r="AA1808" s="16">
        <f t="shared" si="84"/>
        <v>13.066666666666666</v>
      </c>
    </row>
    <row r="1809" spans="2:27" ht="20.25" x14ac:dyDescent="0.3">
      <c r="B1809" s="43" t="s">
        <v>1847</v>
      </c>
      <c r="C1809" s="14" t="s">
        <v>4521</v>
      </c>
      <c r="D1809" s="14" t="s">
        <v>5486</v>
      </c>
      <c r="E1809" s="14" t="s">
        <v>4094</v>
      </c>
      <c r="F1809" s="14" t="s">
        <v>8183</v>
      </c>
      <c r="G1809" s="14" t="s">
        <v>7301</v>
      </c>
      <c r="H1809" s="44" t="s">
        <v>3466</v>
      </c>
      <c r="I1809" s="45">
        <v>0</v>
      </c>
      <c r="J1809" s="14">
        <v>150000000</v>
      </c>
      <c r="K1809" s="14" t="s">
        <v>3458</v>
      </c>
      <c r="L1809" s="46" t="s">
        <v>5087</v>
      </c>
      <c r="M1809" s="14" t="s">
        <v>12072</v>
      </c>
      <c r="N1809" s="14" t="s">
        <v>3833</v>
      </c>
      <c r="O1809" s="14" t="s">
        <v>3489</v>
      </c>
      <c r="P1809" s="14" t="s">
        <v>12071</v>
      </c>
      <c r="Q1809" s="44" t="s">
        <v>8224</v>
      </c>
      <c r="R1809" s="44" t="s">
        <v>8203</v>
      </c>
      <c r="S1809" s="14" t="s">
        <v>5487</v>
      </c>
      <c r="T1809" s="5" t="s">
        <v>5488</v>
      </c>
      <c r="U1809" s="5">
        <f t="shared" si="85"/>
        <v>8200</v>
      </c>
      <c r="V1809" s="47">
        <f t="shared" si="86"/>
        <v>9184</v>
      </c>
      <c r="W1809" s="48"/>
      <c r="X1809" s="49">
        <v>2017</v>
      </c>
      <c r="Y1809" s="50" t="s">
        <v>5449</v>
      </c>
      <c r="Z1809" s="51">
        <f t="shared" si="84"/>
        <v>22.777777777777779</v>
      </c>
      <c r="AA1809" s="16">
        <f t="shared" si="84"/>
        <v>25.511111111111113</v>
      </c>
    </row>
    <row r="1810" spans="2:27" ht="20.25" x14ac:dyDescent="0.3">
      <c r="B1810" s="43" t="s">
        <v>1848</v>
      </c>
      <c r="C1810" s="14" t="s">
        <v>4521</v>
      </c>
      <c r="D1810" s="14" t="s">
        <v>5489</v>
      </c>
      <c r="E1810" s="14" t="s">
        <v>8184</v>
      </c>
      <c r="F1810" s="14" t="s">
        <v>8185</v>
      </c>
      <c r="G1810" s="14" t="s">
        <v>7302</v>
      </c>
      <c r="H1810" s="44" t="s">
        <v>3466</v>
      </c>
      <c r="I1810" s="45">
        <v>0</v>
      </c>
      <c r="J1810" s="14">
        <v>150000000</v>
      </c>
      <c r="K1810" s="14" t="s">
        <v>3458</v>
      </c>
      <c r="L1810" s="46" t="s">
        <v>5087</v>
      </c>
      <c r="M1810" s="14" t="s">
        <v>12072</v>
      </c>
      <c r="N1810" s="14" t="s">
        <v>3833</v>
      </c>
      <c r="O1810" s="14" t="s">
        <v>3489</v>
      </c>
      <c r="P1810" s="14" t="s">
        <v>12071</v>
      </c>
      <c r="Q1810" s="44" t="s">
        <v>8224</v>
      </c>
      <c r="R1810" s="44" t="s">
        <v>8203</v>
      </c>
      <c r="S1810" s="14" t="s">
        <v>3840</v>
      </c>
      <c r="T1810" s="5" t="s">
        <v>5490</v>
      </c>
      <c r="U1810" s="5">
        <f t="shared" si="85"/>
        <v>50000</v>
      </c>
      <c r="V1810" s="47">
        <f t="shared" si="86"/>
        <v>56000.000000000007</v>
      </c>
      <c r="W1810" s="48"/>
      <c r="X1810" s="49">
        <v>2017</v>
      </c>
      <c r="Y1810" s="50" t="s">
        <v>5449</v>
      </c>
      <c r="Z1810" s="51">
        <f t="shared" si="84"/>
        <v>138.88888888888889</v>
      </c>
      <c r="AA1810" s="16">
        <f t="shared" si="84"/>
        <v>155.55555555555557</v>
      </c>
    </row>
    <row r="1811" spans="2:27" ht="20.25" x14ac:dyDescent="0.3">
      <c r="B1811" s="43" t="s">
        <v>1849</v>
      </c>
      <c r="C1811" s="14" t="s">
        <v>4521</v>
      </c>
      <c r="D1811" s="14" t="s">
        <v>5493</v>
      </c>
      <c r="E1811" s="14" t="s">
        <v>8186</v>
      </c>
      <c r="F1811" s="14" t="s">
        <v>8187</v>
      </c>
      <c r="G1811" s="14" t="s">
        <v>7303</v>
      </c>
      <c r="H1811" s="44" t="s">
        <v>3466</v>
      </c>
      <c r="I1811" s="45">
        <v>0</v>
      </c>
      <c r="J1811" s="14">
        <v>150000000</v>
      </c>
      <c r="K1811" s="14" t="s">
        <v>3458</v>
      </c>
      <c r="L1811" s="46" t="s">
        <v>5087</v>
      </c>
      <c r="M1811" s="14" t="s">
        <v>12072</v>
      </c>
      <c r="N1811" s="14" t="s">
        <v>3833</v>
      </c>
      <c r="O1811" s="14" t="s">
        <v>3489</v>
      </c>
      <c r="P1811" s="14" t="s">
        <v>12071</v>
      </c>
      <c r="Q1811" s="44" t="s">
        <v>8227</v>
      </c>
      <c r="R1811" s="44" t="s">
        <v>8206</v>
      </c>
      <c r="S1811" s="14" t="s">
        <v>5491</v>
      </c>
      <c r="T1811" s="5" t="s">
        <v>5492</v>
      </c>
      <c r="U1811" s="5">
        <f t="shared" si="85"/>
        <v>5000</v>
      </c>
      <c r="V1811" s="47">
        <f t="shared" si="86"/>
        <v>5600.0000000000009</v>
      </c>
      <c r="W1811" s="48"/>
      <c r="X1811" s="49">
        <v>2017</v>
      </c>
      <c r="Y1811" s="50" t="s">
        <v>5449</v>
      </c>
      <c r="Z1811" s="51">
        <f t="shared" si="84"/>
        <v>13.888888888888889</v>
      </c>
      <c r="AA1811" s="16">
        <f t="shared" si="84"/>
        <v>15.555555555555559</v>
      </c>
    </row>
    <row r="1812" spans="2:27" ht="20.25" x14ac:dyDescent="0.3">
      <c r="B1812" s="43" t="s">
        <v>1850</v>
      </c>
      <c r="C1812" s="14" t="s">
        <v>4521</v>
      </c>
      <c r="D1812" s="14" t="s">
        <v>5493</v>
      </c>
      <c r="E1812" s="14" t="s">
        <v>8186</v>
      </c>
      <c r="F1812" s="14" t="s">
        <v>8187</v>
      </c>
      <c r="G1812" s="14" t="s">
        <v>7304</v>
      </c>
      <c r="H1812" s="44" t="s">
        <v>3466</v>
      </c>
      <c r="I1812" s="45">
        <v>0</v>
      </c>
      <c r="J1812" s="14">
        <v>150000000</v>
      </c>
      <c r="K1812" s="14" t="s">
        <v>3458</v>
      </c>
      <c r="L1812" s="46" t="s">
        <v>5087</v>
      </c>
      <c r="M1812" s="14" t="s">
        <v>12072</v>
      </c>
      <c r="N1812" s="14" t="s">
        <v>3833</v>
      </c>
      <c r="O1812" s="14" t="s">
        <v>3489</v>
      </c>
      <c r="P1812" s="14" t="s">
        <v>12071</v>
      </c>
      <c r="Q1812" s="44" t="s">
        <v>8227</v>
      </c>
      <c r="R1812" s="44" t="s">
        <v>8206</v>
      </c>
      <c r="S1812" s="14" t="s">
        <v>5491</v>
      </c>
      <c r="T1812" s="5" t="s">
        <v>5492</v>
      </c>
      <c r="U1812" s="5">
        <f t="shared" si="85"/>
        <v>5000</v>
      </c>
      <c r="V1812" s="47">
        <f t="shared" si="86"/>
        <v>5600.0000000000009</v>
      </c>
      <c r="W1812" s="48"/>
      <c r="X1812" s="49">
        <v>2017</v>
      </c>
      <c r="Y1812" s="50" t="s">
        <v>5449</v>
      </c>
      <c r="Z1812" s="51">
        <f t="shared" si="84"/>
        <v>13.888888888888889</v>
      </c>
      <c r="AA1812" s="16">
        <f t="shared" si="84"/>
        <v>15.555555555555559</v>
      </c>
    </row>
    <row r="1813" spans="2:27" ht="20.25" x14ac:dyDescent="0.3">
      <c r="B1813" s="43" t="s">
        <v>1851</v>
      </c>
      <c r="C1813" s="14" t="s">
        <v>4521</v>
      </c>
      <c r="D1813" s="14" t="s">
        <v>5494</v>
      </c>
      <c r="E1813" s="14" t="s">
        <v>8188</v>
      </c>
      <c r="F1813" s="14" t="s">
        <v>8189</v>
      </c>
      <c r="G1813" s="14" t="s">
        <v>7305</v>
      </c>
      <c r="H1813" s="44" t="s">
        <v>3466</v>
      </c>
      <c r="I1813" s="45">
        <v>0</v>
      </c>
      <c r="J1813" s="14">
        <v>150000000</v>
      </c>
      <c r="K1813" s="14" t="s">
        <v>3458</v>
      </c>
      <c r="L1813" s="46" t="s">
        <v>5087</v>
      </c>
      <c r="M1813" s="14" t="s">
        <v>12072</v>
      </c>
      <c r="N1813" s="14" t="s">
        <v>3833</v>
      </c>
      <c r="O1813" s="14" t="s">
        <v>3489</v>
      </c>
      <c r="P1813" s="14" t="s">
        <v>12071</v>
      </c>
      <c r="Q1813" s="44" t="s">
        <v>8224</v>
      </c>
      <c r="R1813" s="44" t="s">
        <v>8203</v>
      </c>
      <c r="S1813" s="14" t="s">
        <v>5491</v>
      </c>
      <c r="T1813" s="5" t="s">
        <v>5495</v>
      </c>
      <c r="U1813" s="5">
        <f t="shared" si="85"/>
        <v>10000</v>
      </c>
      <c r="V1813" s="47">
        <f t="shared" si="86"/>
        <v>11200.000000000002</v>
      </c>
      <c r="W1813" s="48"/>
      <c r="X1813" s="49">
        <v>2017</v>
      </c>
      <c r="Y1813" s="50" t="s">
        <v>5449</v>
      </c>
      <c r="Z1813" s="51">
        <f t="shared" si="84"/>
        <v>27.777777777777779</v>
      </c>
      <c r="AA1813" s="16">
        <f t="shared" si="84"/>
        <v>31.111111111111118</v>
      </c>
    </row>
    <row r="1814" spans="2:27" ht="20.25" x14ac:dyDescent="0.3">
      <c r="B1814" s="43" t="s">
        <v>1852</v>
      </c>
      <c r="C1814" s="14" t="s">
        <v>4521</v>
      </c>
      <c r="D1814" s="14" t="s">
        <v>5496</v>
      </c>
      <c r="E1814" s="14" t="s">
        <v>8190</v>
      </c>
      <c r="F1814" s="14" t="s">
        <v>8191</v>
      </c>
      <c r="G1814" s="14" t="s">
        <v>7306</v>
      </c>
      <c r="H1814" s="44" t="s">
        <v>3466</v>
      </c>
      <c r="I1814" s="45">
        <v>0</v>
      </c>
      <c r="J1814" s="14">
        <v>150000000</v>
      </c>
      <c r="K1814" s="14" t="s">
        <v>3458</v>
      </c>
      <c r="L1814" s="46" t="s">
        <v>5087</v>
      </c>
      <c r="M1814" s="14" t="s">
        <v>12072</v>
      </c>
      <c r="N1814" s="14" t="s">
        <v>3833</v>
      </c>
      <c r="O1814" s="14" t="s">
        <v>3489</v>
      </c>
      <c r="P1814" s="14" t="s">
        <v>12071</v>
      </c>
      <c r="Q1814" s="44" t="s">
        <v>8224</v>
      </c>
      <c r="R1814" s="44" t="s">
        <v>8203</v>
      </c>
      <c r="S1814" s="14" t="s">
        <v>5497</v>
      </c>
      <c r="T1814" s="5" t="s">
        <v>5498</v>
      </c>
      <c r="U1814" s="5">
        <f t="shared" si="85"/>
        <v>2466000</v>
      </c>
      <c r="V1814" s="47">
        <f t="shared" si="86"/>
        <v>2761920.0000000005</v>
      </c>
      <c r="W1814" s="48"/>
      <c r="X1814" s="49">
        <v>2017</v>
      </c>
      <c r="Y1814" s="50" t="s">
        <v>5449</v>
      </c>
      <c r="Z1814" s="51">
        <f t="shared" si="84"/>
        <v>6850</v>
      </c>
      <c r="AA1814" s="16">
        <f t="shared" si="84"/>
        <v>7672.0000000000009</v>
      </c>
    </row>
    <row r="1815" spans="2:27" ht="20.25" x14ac:dyDescent="0.3">
      <c r="B1815" s="43" t="s">
        <v>1853</v>
      </c>
      <c r="C1815" s="14" t="s">
        <v>4521</v>
      </c>
      <c r="D1815" s="14" t="s">
        <v>4641</v>
      </c>
      <c r="E1815" s="14" t="s">
        <v>4440</v>
      </c>
      <c r="F1815" s="14" t="s">
        <v>7734</v>
      </c>
      <c r="G1815" s="14" t="s">
        <v>7307</v>
      </c>
      <c r="H1815" s="44" t="s">
        <v>3466</v>
      </c>
      <c r="I1815" s="45">
        <v>0</v>
      </c>
      <c r="J1815" s="14">
        <v>150000000</v>
      </c>
      <c r="K1815" s="14" t="s">
        <v>3458</v>
      </c>
      <c r="L1815" s="46" t="s">
        <v>5087</v>
      </c>
      <c r="M1815" s="14" t="s">
        <v>12072</v>
      </c>
      <c r="N1815" s="14" t="s">
        <v>3833</v>
      </c>
      <c r="O1815" s="14" t="s">
        <v>3489</v>
      </c>
      <c r="P1815" s="14" t="s">
        <v>12071</v>
      </c>
      <c r="Q1815" s="44" t="s">
        <v>8224</v>
      </c>
      <c r="R1815" s="44" t="s">
        <v>8203</v>
      </c>
      <c r="S1815" s="14" t="s">
        <v>3835</v>
      </c>
      <c r="T1815" s="5" t="s">
        <v>5499</v>
      </c>
      <c r="U1815" s="5">
        <f t="shared" si="85"/>
        <v>366000</v>
      </c>
      <c r="V1815" s="47">
        <f t="shared" si="86"/>
        <v>409920.00000000006</v>
      </c>
      <c r="W1815" s="48"/>
      <c r="X1815" s="49">
        <v>2017</v>
      </c>
      <c r="Y1815" s="50" t="s">
        <v>5449</v>
      </c>
      <c r="Z1815" s="51">
        <f t="shared" si="84"/>
        <v>1016.6666666666666</v>
      </c>
      <c r="AA1815" s="16">
        <f t="shared" si="84"/>
        <v>1138.6666666666667</v>
      </c>
    </row>
    <row r="1816" spans="2:27" ht="20.25" x14ac:dyDescent="0.3">
      <c r="B1816" s="43" t="s">
        <v>1854</v>
      </c>
      <c r="C1816" s="14" t="s">
        <v>4521</v>
      </c>
      <c r="D1816" s="14" t="s">
        <v>5500</v>
      </c>
      <c r="E1816" s="14" t="s">
        <v>8192</v>
      </c>
      <c r="F1816" s="14" t="s">
        <v>8193</v>
      </c>
      <c r="G1816" s="14" t="s">
        <v>7308</v>
      </c>
      <c r="H1816" s="44" t="s">
        <v>3466</v>
      </c>
      <c r="I1816" s="45">
        <v>0</v>
      </c>
      <c r="J1816" s="14">
        <v>150000000</v>
      </c>
      <c r="K1816" s="14" t="s">
        <v>3458</v>
      </c>
      <c r="L1816" s="46" t="s">
        <v>5087</v>
      </c>
      <c r="M1816" s="14" t="s">
        <v>12072</v>
      </c>
      <c r="N1816" s="14" t="s">
        <v>3833</v>
      </c>
      <c r="O1816" s="14" t="s">
        <v>3489</v>
      </c>
      <c r="P1816" s="14" t="s">
        <v>12071</v>
      </c>
      <c r="Q1816" s="44" t="s">
        <v>8224</v>
      </c>
      <c r="R1816" s="44" t="s">
        <v>8203</v>
      </c>
      <c r="S1816" s="14" t="s">
        <v>5495</v>
      </c>
      <c r="T1816" s="5" t="s">
        <v>5501</v>
      </c>
      <c r="U1816" s="5">
        <f t="shared" si="85"/>
        <v>150000</v>
      </c>
      <c r="V1816" s="47">
        <f t="shared" si="86"/>
        <v>168000.00000000003</v>
      </c>
      <c r="W1816" s="48"/>
      <c r="X1816" s="49">
        <v>2017</v>
      </c>
      <c r="Y1816" s="50" t="s">
        <v>5449</v>
      </c>
      <c r="Z1816" s="51">
        <f t="shared" si="84"/>
        <v>416.66666666666669</v>
      </c>
      <c r="AA1816" s="16">
        <f t="shared" si="84"/>
        <v>466.66666666666674</v>
      </c>
    </row>
    <row r="1817" spans="2:27" ht="20.25" x14ac:dyDescent="0.3">
      <c r="B1817" s="43" t="s">
        <v>1855</v>
      </c>
      <c r="C1817" s="14" t="s">
        <v>4521</v>
      </c>
      <c r="D1817" s="14" t="s">
        <v>5502</v>
      </c>
      <c r="E1817" s="14" t="s">
        <v>8194</v>
      </c>
      <c r="F1817" s="14" t="s">
        <v>8195</v>
      </c>
      <c r="G1817" s="14" t="s">
        <v>7309</v>
      </c>
      <c r="H1817" s="44" t="s">
        <v>3466</v>
      </c>
      <c r="I1817" s="45">
        <v>0</v>
      </c>
      <c r="J1817" s="14">
        <v>150000000</v>
      </c>
      <c r="K1817" s="14" t="s">
        <v>3458</v>
      </c>
      <c r="L1817" s="46" t="s">
        <v>5087</v>
      </c>
      <c r="M1817" s="14" t="s">
        <v>12072</v>
      </c>
      <c r="N1817" s="14" t="s">
        <v>3833</v>
      </c>
      <c r="O1817" s="14" t="s">
        <v>3489</v>
      </c>
      <c r="P1817" s="14" t="s">
        <v>12071</v>
      </c>
      <c r="Q1817" s="44" t="s">
        <v>8224</v>
      </c>
      <c r="R1817" s="44" t="s">
        <v>8203</v>
      </c>
      <c r="S1817" s="14" t="s">
        <v>3840</v>
      </c>
      <c r="T1817" s="5" t="s">
        <v>3550</v>
      </c>
      <c r="U1817" s="5">
        <f t="shared" si="85"/>
        <v>1000</v>
      </c>
      <c r="V1817" s="47">
        <f t="shared" si="86"/>
        <v>1120</v>
      </c>
      <c r="W1817" s="48"/>
      <c r="X1817" s="49">
        <v>2017</v>
      </c>
      <c r="Y1817" s="50" t="s">
        <v>5449</v>
      </c>
      <c r="Z1817" s="51">
        <f t="shared" si="84"/>
        <v>2.7777777777777777</v>
      </c>
      <c r="AA1817" s="16">
        <f t="shared" si="84"/>
        <v>3.1111111111111112</v>
      </c>
    </row>
    <row r="1818" spans="2:27" ht="20.25" x14ac:dyDescent="0.3">
      <c r="B1818" s="43" t="s">
        <v>1856</v>
      </c>
      <c r="C1818" s="14" t="s">
        <v>4521</v>
      </c>
      <c r="D1818" s="14" t="s">
        <v>5503</v>
      </c>
      <c r="E1818" s="14" t="s">
        <v>8194</v>
      </c>
      <c r="F1818" s="14" t="s">
        <v>8196</v>
      </c>
      <c r="G1818" s="14" t="s">
        <v>7310</v>
      </c>
      <c r="H1818" s="44" t="s">
        <v>3466</v>
      </c>
      <c r="I1818" s="45">
        <v>0</v>
      </c>
      <c r="J1818" s="14">
        <v>150000000</v>
      </c>
      <c r="K1818" s="14" t="s">
        <v>3458</v>
      </c>
      <c r="L1818" s="46" t="s">
        <v>5087</v>
      </c>
      <c r="M1818" s="14" t="s">
        <v>12072</v>
      </c>
      <c r="N1818" s="14" t="s">
        <v>3833</v>
      </c>
      <c r="O1818" s="14" t="s">
        <v>3489</v>
      </c>
      <c r="P1818" s="14" t="s">
        <v>12071</v>
      </c>
      <c r="Q1818" s="44" t="s">
        <v>8224</v>
      </c>
      <c r="R1818" s="44" t="s">
        <v>8203</v>
      </c>
      <c r="S1818" s="14" t="s">
        <v>3840</v>
      </c>
      <c r="T1818" s="5" t="s">
        <v>5504</v>
      </c>
      <c r="U1818" s="5">
        <f t="shared" si="85"/>
        <v>1400</v>
      </c>
      <c r="V1818" s="47">
        <f t="shared" si="86"/>
        <v>1568.0000000000002</v>
      </c>
      <c r="W1818" s="48"/>
      <c r="X1818" s="49">
        <v>2017</v>
      </c>
      <c r="Y1818" s="50" t="s">
        <v>5449</v>
      </c>
      <c r="Z1818" s="51">
        <f t="shared" si="84"/>
        <v>3.8888888888888888</v>
      </c>
      <c r="AA1818" s="16">
        <f t="shared" si="84"/>
        <v>4.3555555555555561</v>
      </c>
    </row>
    <row r="1819" spans="2:27" ht="20.25" x14ac:dyDescent="0.3">
      <c r="B1819" s="43" t="s">
        <v>1857</v>
      </c>
      <c r="C1819" s="14" t="s">
        <v>4521</v>
      </c>
      <c r="D1819" s="14" t="s">
        <v>5505</v>
      </c>
      <c r="E1819" s="14" t="s">
        <v>8194</v>
      </c>
      <c r="F1819" s="14" t="s">
        <v>8197</v>
      </c>
      <c r="G1819" s="14" t="s">
        <v>7311</v>
      </c>
      <c r="H1819" s="44" t="s">
        <v>3466</v>
      </c>
      <c r="I1819" s="45">
        <v>0</v>
      </c>
      <c r="J1819" s="14">
        <v>150000000</v>
      </c>
      <c r="K1819" s="14" t="s">
        <v>3458</v>
      </c>
      <c r="L1819" s="46" t="s">
        <v>5087</v>
      </c>
      <c r="M1819" s="14" t="s">
        <v>12072</v>
      </c>
      <c r="N1819" s="14" t="s">
        <v>3833</v>
      </c>
      <c r="O1819" s="14" t="s">
        <v>3489</v>
      </c>
      <c r="P1819" s="14" t="s">
        <v>12071</v>
      </c>
      <c r="Q1819" s="44" t="s">
        <v>8224</v>
      </c>
      <c r="R1819" s="44" t="s">
        <v>8203</v>
      </c>
      <c r="S1819" s="14" t="s">
        <v>3840</v>
      </c>
      <c r="T1819" s="5" t="s">
        <v>5506</v>
      </c>
      <c r="U1819" s="5">
        <f t="shared" si="85"/>
        <v>1600</v>
      </c>
      <c r="V1819" s="47">
        <f t="shared" si="86"/>
        <v>1792.0000000000002</v>
      </c>
      <c r="W1819" s="48"/>
      <c r="X1819" s="49">
        <v>2017</v>
      </c>
      <c r="Y1819" s="50" t="s">
        <v>5449</v>
      </c>
      <c r="Z1819" s="51">
        <f t="shared" si="84"/>
        <v>4.4444444444444446</v>
      </c>
      <c r="AA1819" s="16">
        <f t="shared" si="84"/>
        <v>4.9777777777777787</v>
      </c>
    </row>
    <row r="1820" spans="2:27" ht="20.25" x14ac:dyDescent="0.3">
      <c r="B1820" s="43" t="s">
        <v>1858</v>
      </c>
      <c r="C1820" s="14" t="s">
        <v>4521</v>
      </c>
      <c r="D1820" s="14" t="s">
        <v>5507</v>
      </c>
      <c r="E1820" s="14" t="s">
        <v>5508</v>
      </c>
      <c r="F1820" s="14" t="s">
        <v>8198</v>
      </c>
      <c r="G1820" s="14" t="s">
        <v>7312</v>
      </c>
      <c r="H1820" s="44" t="s">
        <v>3466</v>
      </c>
      <c r="I1820" s="45">
        <v>0</v>
      </c>
      <c r="J1820" s="14">
        <v>150000000</v>
      </c>
      <c r="K1820" s="14" t="s">
        <v>3458</v>
      </c>
      <c r="L1820" s="46" t="s">
        <v>5087</v>
      </c>
      <c r="M1820" s="14" t="s">
        <v>12072</v>
      </c>
      <c r="N1820" s="14" t="s">
        <v>3833</v>
      </c>
      <c r="O1820" s="14" t="s">
        <v>3489</v>
      </c>
      <c r="P1820" s="14" t="s">
        <v>12071</v>
      </c>
      <c r="Q1820" s="44" t="s">
        <v>8224</v>
      </c>
      <c r="R1820" s="44" t="s">
        <v>8203</v>
      </c>
      <c r="S1820" s="14" t="s">
        <v>3842</v>
      </c>
      <c r="T1820" s="5" t="s">
        <v>5452</v>
      </c>
      <c r="U1820" s="5">
        <f t="shared" si="85"/>
        <v>3000</v>
      </c>
      <c r="V1820" s="47">
        <f t="shared" si="86"/>
        <v>3360.0000000000005</v>
      </c>
      <c r="W1820" s="48"/>
      <c r="X1820" s="49">
        <v>2017</v>
      </c>
      <c r="Y1820" s="50" t="s">
        <v>5449</v>
      </c>
      <c r="Z1820" s="51">
        <f t="shared" si="84"/>
        <v>8.3333333333333339</v>
      </c>
      <c r="AA1820" s="16">
        <f t="shared" si="84"/>
        <v>9.3333333333333339</v>
      </c>
    </row>
    <row r="1821" spans="2:27" ht="20.25" x14ac:dyDescent="0.3">
      <c r="B1821" s="43" t="s">
        <v>1859</v>
      </c>
      <c r="C1821" s="14" t="s">
        <v>4521</v>
      </c>
      <c r="D1821" s="14" t="s">
        <v>5509</v>
      </c>
      <c r="E1821" s="14" t="s">
        <v>5510</v>
      </c>
      <c r="F1821" s="14" t="s">
        <v>8199</v>
      </c>
      <c r="G1821" s="14" t="s">
        <v>7313</v>
      </c>
      <c r="H1821" s="44" t="s">
        <v>3466</v>
      </c>
      <c r="I1821" s="45">
        <v>0</v>
      </c>
      <c r="J1821" s="14">
        <v>150000000</v>
      </c>
      <c r="K1821" s="14" t="s">
        <v>3458</v>
      </c>
      <c r="L1821" s="46" t="s">
        <v>5087</v>
      </c>
      <c r="M1821" s="14" t="s">
        <v>12072</v>
      </c>
      <c r="N1821" s="14" t="s">
        <v>3833</v>
      </c>
      <c r="O1821" s="14" t="s">
        <v>3489</v>
      </c>
      <c r="P1821" s="14" t="s">
        <v>12071</v>
      </c>
      <c r="Q1821" s="44" t="s">
        <v>8224</v>
      </c>
      <c r="R1821" s="44" t="s">
        <v>8203</v>
      </c>
      <c r="S1821" s="14" t="s">
        <v>3842</v>
      </c>
      <c r="T1821" s="5" t="s">
        <v>5501</v>
      </c>
      <c r="U1821" s="5">
        <f t="shared" si="85"/>
        <v>15000</v>
      </c>
      <c r="V1821" s="47">
        <f t="shared" si="86"/>
        <v>16800</v>
      </c>
      <c r="W1821" s="48"/>
      <c r="X1821" s="49">
        <v>2017</v>
      </c>
      <c r="Y1821" s="50" t="s">
        <v>5449</v>
      </c>
      <c r="Z1821" s="51">
        <f t="shared" si="84"/>
        <v>41.666666666666664</v>
      </c>
      <c r="AA1821" s="16">
        <f t="shared" si="84"/>
        <v>46.666666666666664</v>
      </c>
    </row>
    <row r="1822" spans="2:27" ht="20.25" x14ac:dyDescent="0.3">
      <c r="B1822" s="43" t="s">
        <v>1860</v>
      </c>
      <c r="C1822" s="14" t="s">
        <v>4521</v>
      </c>
      <c r="D1822" s="14" t="s">
        <v>5511</v>
      </c>
      <c r="E1822" s="14" t="s">
        <v>5512</v>
      </c>
      <c r="F1822" s="14" t="s">
        <v>8200</v>
      </c>
      <c r="G1822" s="14" t="s">
        <v>7314</v>
      </c>
      <c r="H1822" s="44" t="s">
        <v>3466</v>
      </c>
      <c r="I1822" s="45">
        <v>0</v>
      </c>
      <c r="J1822" s="14">
        <v>150000000</v>
      </c>
      <c r="K1822" s="14" t="s">
        <v>3458</v>
      </c>
      <c r="L1822" s="46" t="s">
        <v>5087</v>
      </c>
      <c r="M1822" s="14" t="s">
        <v>12072</v>
      </c>
      <c r="N1822" s="14" t="s">
        <v>3833</v>
      </c>
      <c r="O1822" s="14" t="s">
        <v>3489</v>
      </c>
      <c r="P1822" s="14" t="s">
        <v>12071</v>
      </c>
      <c r="Q1822" s="44" t="s">
        <v>8224</v>
      </c>
      <c r="R1822" s="44" t="s">
        <v>8203</v>
      </c>
      <c r="S1822" s="14" t="s">
        <v>3842</v>
      </c>
      <c r="T1822" s="5" t="s">
        <v>5513</v>
      </c>
      <c r="U1822" s="5">
        <f t="shared" si="85"/>
        <v>30000</v>
      </c>
      <c r="V1822" s="47">
        <f t="shared" si="86"/>
        <v>33600</v>
      </c>
      <c r="W1822" s="48"/>
      <c r="X1822" s="49">
        <v>2017</v>
      </c>
      <c r="Y1822" s="50" t="s">
        <v>5449</v>
      </c>
      <c r="Z1822" s="51">
        <f t="shared" si="84"/>
        <v>83.333333333333329</v>
      </c>
      <c r="AA1822" s="16">
        <f t="shared" si="84"/>
        <v>93.333333333333329</v>
      </c>
    </row>
    <row r="1823" spans="2:27" ht="20.25" x14ac:dyDescent="0.3">
      <c r="B1823" s="43" t="s">
        <v>1861</v>
      </c>
      <c r="C1823" s="14" t="s">
        <v>4521</v>
      </c>
      <c r="D1823" s="14" t="s">
        <v>5514</v>
      </c>
      <c r="E1823" s="14" t="s">
        <v>8201</v>
      </c>
      <c r="F1823" s="14" t="s">
        <v>8202</v>
      </c>
      <c r="G1823" s="14" t="s">
        <v>7315</v>
      </c>
      <c r="H1823" s="44" t="s">
        <v>3466</v>
      </c>
      <c r="I1823" s="45">
        <v>0</v>
      </c>
      <c r="J1823" s="14">
        <v>150000000</v>
      </c>
      <c r="K1823" s="14" t="s">
        <v>3458</v>
      </c>
      <c r="L1823" s="46" t="s">
        <v>5087</v>
      </c>
      <c r="M1823" s="14" t="s">
        <v>12072</v>
      </c>
      <c r="N1823" s="14" t="s">
        <v>3833</v>
      </c>
      <c r="O1823" s="14" t="s">
        <v>3489</v>
      </c>
      <c r="P1823" s="14" t="s">
        <v>12071</v>
      </c>
      <c r="Q1823" s="44" t="s">
        <v>8231</v>
      </c>
      <c r="R1823" s="44" t="s">
        <v>8209</v>
      </c>
      <c r="S1823" s="14" t="s">
        <v>3842</v>
      </c>
      <c r="T1823" s="5" t="s">
        <v>5515</v>
      </c>
      <c r="U1823" s="5">
        <f t="shared" si="85"/>
        <v>5000</v>
      </c>
      <c r="V1823" s="47">
        <f t="shared" si="86"/>
        <v>5600.0000000000009</v>
      </c>
      <c r="W1823" s="48"/>
      <c r="X1823" s="49">
        <v>2017</v>
      </c>
      <c r="Y1823" s="50" t="s">
        <v>5449</v>
      </c>
      <c r="Z1823" s="51">
        <f t="shared" si="84"/>
        <v>13.888888888888889</v>
      </c>
      <c r="AA1823" s="16">
        <f t="shared" si="84"/>
        <v>15.555555555555559</v>
      </c>
    </row>
    <row r="1824" spans="2:27" ht="20.25" x14ac:dyDescent="0.3">
      <c r="B1824" s="43" t="s">
        <v>1862</v>
      </c>
      <c r="C1824" s="14" t="s">
        <v>4521</v>
      </c>
      <c r="D1824" s="14" t="s">
        <v>9033</v>
      </c>
      <c r="E1824" s="14" t="s">
        <v>4481</v>
      </c>
      <c r="F1824" s="14" t="s">
        <v>9034</v>
      </c>
      <c r="G1824" s="14" t="s">
        <v>10416</v>
      </c>
      <c r="H1824" s="44" t="s">
        <v>3457</v>
      </c>
      <c r="I1824" s="45">
        <v>0</v>
      </c>
      <c r="J1824" s="14">
        <v>150000000</v>
      </c>
      <c r="K1824" s="14" t="s">
        <v>3458</v>
      </c>
      <c r="L1824" s="46" t="s">
        <v>5087</v>
      </c>
      <c r="M1824" s="14" t="s">
        <v>12072</v>
      </c>
      <c r="N1824" s="14" t="s">
        <v>3833</v>
      </c>
      <c r="O1824" s="14" t="s">
        <v>3471</v>
      </c>
      <c r="P1824" s="14" t="s">
        <v>12071</v>
      </c>
      <c r="Q1824" s="44" t="s">
        <v>8224</v>
      </c>
      <c r="R1824" s="44" t="s">
        <v>8203</v>
      </c>
      <c r="S1824" s="14">
        <v>54</v>
      </c>
      <c r="T1824" s="5">
        <v>377947</v>
      </c>
      <c r="U1824" s="5">
        <f t="shared" si="85"/>
        <v>20409138</v>
      </c>
      <c r="V1824" s="47">
        <f t="shared" si="86"/>
        <v>22858234.560000002</v>
      </c>
      <c r="W1824" s="48"/>
      <c r="X1824" s="49">
        <v>2017</v>
      </c>
      <c r="Y1824" s="55" t="s">
        <v>12015</v>
      </c>
      <c r="Z1824" s="51">
        <f t="shared" si="84"/>
        <v>56692.05</v>
      </c>
      <c r="AA1824" s="16">
        <f t="shared" si="84"/>
        <v>63495.096000000005</v>
      </c>
    </row>
    <row r="1825" spans="2:27" ht="20.25" x14ac:dyDescent="0.3">
      <c r="B1825" s="43" t="s">
        <v>1863</v>
      </c>
      <c r="C1825" s="14" t="s">
        <v>4521</v>
      </c>
      <c r="D1825" s="14" t="s">
        <v>9035</v>
      </c>
      <c r="E1825" s="14" t="s">
        <v>4481</v>
      </c>
      <c r="F1825" s="14" t="s">
        <v>9036</v>
      </c>
      <c r="G1825" s="14" t="s">
        <v>10417</v>
      </c>
      <c r="H1825" s="44" t="s">
        <v>3457</v>
      </c>
      <c r="I1825" s="45">
        <v>0</v>
      </c>
      <c r="J1825" s="14">
        <v>150000000</v>
      </c>
      <c r="K1825" s="14" t="s">
        <v>3458</v>
      </c>
      <c r="L1825" s="46" t="s">
        <v>5087</v>
      </c>
      <c r="M1825" s="14" t="s">
        <v>12072</v>
      </c>
      <c r="N1825" s="14" t="s">
        <v>3833</v>
      </c>
      <c r="O1825" s="14" t="s">
        <v>3471</v>
      </c>
      <c r="P1825" s="14" t="s">
        <v>12071</v>
      </c>
      <c r="Q1825" s="44" t="s">
        <v>8224</v>
      </c>
      <c r="R1825" s="44" t="s">
        <v>8203</v>
      </c>
      <c r="S1825" s="14">
        <v>62</v>
      </c>
      <c r="T1825" s="5">
        <v>196782.35</v>
      </c>
      <c r="U1825" s="5">
        <f t="shared" si="85"/>
        <v>12200505.700000001</v>
      </c>
      <c r="V1825" s="47">
        <f t="shared" si="86"/>
        <v>13664566.384000003</v>
      </c>
      <c r="W1825" s="48"/>
      <c r="X1825" s="49">
        <v>2017</v>
      </c>
      <c r="Y1825" s="55" t="s">
        <v>12015</v>
      </c>
      <c r="Z1825" s="51">
        <f t="shared" ref="Z1825:Z1888" si="87">U1825/360</f>
        <v>33890.293611111112</v>
      </c>
      <c r="AA1825" s="16">
        <f t="shared" ref="AA1825:AA1888" si="88">V1825/360</f>
        <v>37957.128844444451</v>
      </c>
    </row>
    <row r="1826" spans="2:27" ht="20.25" x14ac:dyDescent="0.3">
      <c r="B1826" s="43" t="s">
        <v>1864</v>
      </c>
      <c r="C1826" s="14" t="s">
        <v>4521</v>
      </c>
      <c r="D1826" s="14" t="s">
        <v>9035</v>
      </c>
      <c r="E1826" s="14" t="s">
        <v>4481</v>
      </c>
      <c r="F1826" s="14" t="s">
        <v>9036</v>
      </c>
      <c r="G1826" s="14" t="s">
        <v>10418</v>
      </c>
      <c r="H1826" s="44" t="s">
        <v>3466</v>
      </c>
      <c r="I1826" s="45">
        <v>0</v>
      </c>
      <c r="J1826" s="14">
        <v>150000000</v>
      </c>
      <c r="K1826" s="14" t="s">
        <v>3458</v>
      </c>
      <c r="L1826" s="46" t="s">
        <v>5087</v>
      </c>
      <c r="M1826" s="14" t="s">
        <v>12072</v>
      </c>
      <c r="N1826" s="14" t="s">
        <v>3833</v>
      </c>
      <c r="O1826" s="14" t="s">
        <v>3471</v>
      </c>
      <c r="P1826" s="14" t="s">
        <v>12071</v>
      </c>
      <c r="Q1826" s="44" t="s">
        <v>8224</v>
      </c>
      <c r="R1826" s="44" t="s">
        <v>8203</v>
      </c>
      <c r="S1826" s="14">
        <v>30</v>
      </c>
      <c r="T1826" s="5">
        <v>172042.6</v>
      </c>
      <c r="U1826" s="5">
        <f t="shared" ref="U1826:U1889" si="89">S1826*T1826</f>
        <v>5161278</v>
      </c>
      <c r="V1826" s="47">
        <f t="shared" ref="V1826:V1889" si="90">U1826*1.12</f>
        <v>5780631.3600000003</v>
      </c>
      <c r="W1826" s="48"/>
      <c r="X1826" s="49">
        <v>2017</v>
      </c>
      <c r="Y1826" s="55" t="s">
        <v>12015</v>
      </c>
      <c r="Z1826" s="51">
        <f t="shared" si="87"/>
        <v>14336.883333333333</v>
      </c>
      <c r="AA1826" s="16">
        <f t="shared" si="88"/>
        <v>16057.309333333335</v>
      </c>
    </row>
    <row r="1827" spans="2:27" ht="20.25" x14ac:dyDescent="0.3">
      <c r="B1827" s="43" t="s">
        <v>1865</v>
      </c>
      <c r="C1827" s="14" t="s">
        <v>4521</v>
      </c>
      <c r="D1827" s="14" t="s">
        <v>4480</v>
      </c>
      <c r="E1827" s="14" t="s">
        <v>4481</v>
      </c>
      <c r="F1827" s="14" t="s">
        <v>4482</v>
      </c>
      <c r="G1827" s="14" t="s">
        <v>10419</v>
      </c>
      <c r="H1827" s="44" t="s">
        <v>3466</v>
      </c>
      <c r="I1827" s="45">
        <v>0</v>
      </c>
      <c r="J1827" s="14">
        <v>150000000</v>
      </c>
      <c r="K1827" s="14" t="s">
        <v>3458</v>
      </c>
      <c r="L1827" s="46" t="s">
        <v>5087</v>
      </c>
      <c r="M1827" s="14" t="s">
        <v>12072</v>
      </c>
      <c r="N1827" s="14" t="s">
        <v>3833</v>
      </c>
      <c r="O1827" s="14" t="s">
        <v>3471</v>
      </c>
      <c r="P1827" s="14" t="s">
        <v>12071</v>
      </c>
      <c r="Q1827" s="44" t="s">
        <v>8224</v>
      </c>
      <c r="R1827" s="44" t="s">
        <v>8203</v>
      </c>
      <c r="S1827" s="14">
        <v>5</v>
      </c>
      <c r="T1827" s="5">
        <v>50504.6</v>
      </c>
      <c r="U1827" s="5">
        <f t="shared" si="89"/>
        <v>252523</v>
      </c>
      <c r="V1827" s="47">
        <f t="shared" si="90"/>
        <v>282825.76</v>
      </c>
      <c r="W1827" s="48"/>
      <c r="X1827" s="49">
        <v>2017</v>
      </c>
      <c r="Y1827" s="55" t="s">
        <v>12015</v>
      </c>
      <c r="Z1827" s="51">
        <f t="shared" si="87"/>
        <v>701.45277777777778</v>
      </c>
      <c r="AA1827" s="16">
        <f t="shared" si="88"/>
        <v>785.62711111111116</v>
      </c>
    </row>
    <row r="1828" spans="2:27" ht="20.25" x14ac:dyDescent="0.3">
      <c r="B1828" s="43" t="s">
        <v>1866</v>
      </c>
      <c r="C1828" s="14" t="s">
        <v>4521</v>
      </c>
      <c r="D1828" s="14" t="s">
        <v>9037</v>
      </c>
      <c r="E1828" s="14" t="s">
        <v>4481</v>
      </c>
      <c r="F1828" s="14" t="s">
        <v>9038</v>
      </c>
      <c r="G1828" s="14" t="s">
        <v>10420</v>
      </c>
      <c r="H1828" s="44" t="s">
        <v>3466</v>
      </c>
      <c r="I1828" s="45">
        <v>0</v>
      </c>
      <c r="J1828" s="14">
        <v>150000000</v>
      </c>
      <c r="K1828" s="14" t="s">
        <v>3458</v>
      </c>
      <c r="L1828" s="46" t="s">
        <v>5087</v>
      </c>
      <c r="M1828" s="14" t="s">
        <v>12072</v>
      </c>
      <c r="N1828" s="14" t="s">
        <v>3833</v>
      </c>
      <c r="O1828" s="14" t="s">
        <v>3471</v>
      </c>
      <c r="P1828" s="14" t="s">
        <v>12071</v>
      </c>
      <c r="Q1828" s="44" t="s">
        <v>8224</v>
      </c>
      <c r="R1828" s="44" t="s">
        <v>8203</v>
      </c>
      <c r="S1828" s="14">
        <v>15</v>
      </c>
      <c r="T1828" s="5">
        <v>10009.799999999999</v>
      </c>
      <c r="U1828" s="5">
        <f t="shared" si="89"/>
        <v>150147</v>
      </c>
      <c r="V1828" s="47">
        <f t="shared" si="90"/>
        <v>168164.64</v>
      </c>
      <c r="W1828" s="48"/>
      <c r="X1828" s="49">
        <v>2017</v>
      </c>
      <c r="Y1828" s="55" t="s">
        <v>12015</v>
      </c>
      <c r="Z1828" s="51">
        <f t="shared" si="87"/>
        <v>417.07499999999999</v>
      </c>
      <c r="AA1828" s="16">
        <f t="shared" si="88"/>
        <v>467.12400000000002</v>
      </c>
    </row>
    <row r="1829" spans="2:27" ht="20.25" x14ac:dyDescent="0.3">
      <c r="B1829" s="43" t="s">
        <v>1867</v>
      </c>
      <c r="C1829" s="14" t="s">
        <v>4521</v>
      </c>
      <c r="D1829" s="14" t="s">
        <v>9039</v>
      </c>
      <c r="E1829" s="14" t="s">
        <v>4481</v>
      </c>
      <c r="F1829" s="14" t="s">
        <v>9040</v>
      </c>
      <c r="G1829" s="14" t="s">
        <v>10421</v>
      </c>
      <c r="H1829" s="44" t="s">
        <v>3457</v>
      </c>
      <c r="I1829" s="45">
        <v>0</v>
      </c>
      <c r="J1829" s="14">
        <v>150000000</v>
      </c>
      <c r="K1829" s="14" t="s">
        <v>3458</v>
      </c>
      <c r="L1829" s="46" t="s">
        <v>5087</v>
      </c>
      <c r="M1829" s="14" t="s">
        <v>12072</v>
      </c>
      <c r="N1829" s="14" t="s">
        <v>3833</v>
      </c>
      <c r="O1829" s="14" t="s">
        <v>3471</v>
      </c>
      <c r="P1829" s="14" t="s">
        <v>12071</v>
      </c>
      <c r="Q1829" s="44" t="s">
        <v>8224</v>
      </c>
      <c r="R1829" s="44" t="s">
        <v>8203</v>
      </c>
      <c r="S1829" s="14">
        <v>48</v>
      </c>
      <c r="T1829" s="5">
        <v>352956</v>
      </c>
      <c r="U1829" s="5">
        <f t="shared" si="89"/>
        <v>16941888</v>
      </c>
      <c r="V1829" s="47">
        <f t="shared" si="90"/>
        <v>18974914.560000002</v>
      </c>
      <c r="W1829" s="48"/>
      <c r="X1829" s="49">
        <v>2017</v>
      </c>
      <c r="Y1829" s="55" t="s">
        <v>12015</v>
      </c>
      <c r="Z1829" s="51">
        <f t="shared" si="87"/>
        <v>47060.800000000003</v>
      </c>
      <c r="AA1829" s="16">
        <f t="shared" si="88"/>
        <v>52708.096000000005</v>
      </c>
    </row>
    <row r="1830" spans="2:27" ht="20.25" x14ac:dyDescent="0.3">
      <c r="B1830" s="43" t="s">
        <v>1868</v>
      </c>
      <c r="C1830" s="14" t="s">
        <v>4521</v>
      </c>
      <c r="D1830" s="14" t="s">
        <v>9041</v>
      </c>
      <c r="E1830" s="14" t="s">
        <v>4481</v>
      </c>
      <c r="F1830" s="14" t="s">
        <v>9042</v>
      </c>
      <c r="G1830" s="14" t="s">
        <v>10422</v>
      </c>
      <c r="H1830" s="44" t="s">
        <v>3466</v>
      </c>
      <c r="I1830" s="45">
        <v>0</v>
      </c>
      <c r="J1830" s="14">
        <v>150000000</v>
      </c>
      <c r="K1830" s="14" t="s">
        <v>3458</v>
      </c>
      <c r="L1830" s="46" t="s">
        <v>5087</v>
      </c>
      <c r="M1830" s="14" t="s">
        <v>12072</v>
      </c>
      <c r="N1830" s="14" t="s">
        <v>3833</v>
      </c>
      <c r="O1830" s="14" t="s">
        <v>3471</v>
      </c>
      <c r="P1830" s="14" t="s">
        <v>12071</v>
      </c>
      <c r="Q1830" s="44" t="s">
        <v>8224</v>
      </c>
      <c r="R1830" s="44" t="s">
        <v>8203</v>
      </c>
      <c r="S1830" s="14">
        <v>75</v>
      </c>
      <c r="T1830" s="5">
        <v>3705.1</v>
      </c>
      <c r="U1830" s="5">
        <f t="shared" si="89"/>
        <v>277882.5</v>
      </c>
      <c r="V1830" s="47">
        <f t="shared" si="90"/>
        <v>311228.40000000002</v>
      </c>
      <c r="W1830" s="48"/>
      <c r="X1830" s="49">
        <v>2017</v>
      </c>
      <c r="Y1830" s="55" t="s">
        <v>12015</v>
      </c>
      <c r="Z1830" s="51">
        <f t="shared" si="87"/>
        <v>771.89583333333337</v>
      </c>
      <c r="AA1830" s="16">
        <f t="shared" si="88"/>
        <v>864.52333333333343</v>
      </c>
    </row>
    <row r="1831" spans="2:27" ht="20.25" x14ac:dyDescent="0.3">
      <c r="B1831" s="43" t="s">
        <v>1869</v>
      </c>
      <c r="C1831" s="14" t="s">
        <v>4521</v>
      </c>
      <c r="D1831" s="14" t="s">
        <v>9041</v>
      </c>
      <c r="E1831" s="14" t="s">
        <v>4481</v>
      </c>
      <c r="F1831" s="14" t="s">
        <v>9042</v>
      </c>
      <c r="G1831" s="14" t="s">
        <v>10423</v>
      </c>
      <c r="H1831" s="44" t="s">
        <v>3466</v>
      </c>
      <c r="I1831" s="45">
        <v>0</v>
      </c>
      <c r="J1831" s="14">
        <v>150000000</v>
      </c>
      <c r="K1831" s="14" t="s">
        <v>3458</v>
      </c>
      <c r="L1831" s="46" t="s">
        <v>5087</v>
      </c>
      <c r="M1831" s="14" t="s">
        <v>12072</v>
      </c>
      <c r="N1831" s="14" t="s">
        <v>3833</v>
      </c>
      <c r="O1831" s="14" t="s">
        <v>3471</v>
      </c>
      <c r="P1831" s="14" t="s">
        <v>12071</v>
      </c>
      <c r="Q1831" s="44" t="s">
        <v>8224</v>
      </c>
      <c r="R1831" s="44" t="s">
        <v>8203</v>
      </c>
      <c r="S1831" s="14">
        <v>70</v>
      </c>
      <c r="T1831" s="5">
        <v>4026.7</v>
      </c>
      <c r="U1831" s="5">
        <f t="shared" si="89"/>
        <v>281869</v>
      </c>
      <c r="V1831" s="47">
        <f t="shared" si="90"/>
        <v>315693.28000000003</v>
      </c>
      <c r="W1831" s="48"/>
      <c r="X1831" s="49">
        <v>2017</v>
      </c>
      <c r="Y1831" s="55" t="s">
        <v>12015</v>
      </c>
      <c r="Z1831" s="51">
        <f t="shared" si="87"/>
        <v>782.96944444444443</v>
      </c>
      <c r="AA1831" s="16">
        <f t="shared" si="88"/>
        <v>876.92577777777785</v>
      </c>
    </row>
    <row r="1832" spans="2:27" ht="20.25" x14ac:dyDescent="0.3">
      <c r="B1832" s="43" t="s">
        <v>1870</v>
      </c>
      <c r="C1832" s="14" t="s">
        <v>4521</v>
      </c>
      <c r="D1832" s="14" t="s">
        <v>9033</v>
      </c>
      <c r="E1832" s="14" t="s">
        <v>4481</v>
      </c>
      <c r="F1832" s="14" t="s">
        <v>9034</v>
      </c>
      <c r="G1832" s="14" t="s">
        <v>10424</v>
      </c>
      <c r="H1832" s="44" t="s">
        <v>3466</v>
      </c>
      <c r="I1832" s="45">
        <v>0</v>
      </c>
      <c r="J1832" s="14">
        <v>150000000</v>
      </c>
      <c r="K1832" s="14" t="s">
        <v>3458</v>
      </c>
      <c r="L1832" s="46" t="s">
        <v>5087</v>
      </c>
      <c r="M1832" s="14" t="s">
        <v>12072</v>
      </c>
      <c r="N1832" s="14" t="s">
        <v>3833</v>
      </c>
      <c r="O1832" s="14" t="s">
        <v>3471</v>
      </c>
      <c r="P1832" s="14" t="s">
        <v>12071</v>
      </c>
      <c r="Q1832" s="44" t="s">
        <v>8224</v>
      </c>
      <c r="R1832" s="44" t="s">
        <v>8203</v>
      </c>
      <c r="S1832" s="14">
        <v>50</v>
      </c>
      <c r="T1832" s="5">
        <v>4214.3</v>
      </c>
      <c r="U1832" s="5">
        <f t="shared" si="89"/>
        <v>210715</v>
      </c>
      <c r="V1832" s="47">
        <f t="shared" si="90"/>
        <v>236000.80000000002</v>
      </c>
      <c r="W1832" s="48"/>
      <c r="X1832" s="49">
        <v>2017</v>
      </c>
      <c r="Y1832" s="55" t="s">
        <v>12015</v>
      </c>
      <c r="Z1832" s="51">
        <f t="shared" si="87"/>
        <v>585.31944444444446</v>
      </c>
      <c r="AA1832" s="16">
        <f t="shared" si="88"/>
        <v>655.5577777777778</v>
      </c>
    </row>
    <row r="1833" spans="2:27" ht="20.25" x14ac:dyDescent="0.3">
      <c r="B1833" s="43" t="s">
        <v>1871</v>
      </c>
      <c r="C1833" s="14" t="s">
        <v>4521</v>
      </c>
      <c r="D1833" s="14" t="s">
        <v>9043</v>
      </c>
      <c r="E1833" s="14" t="s">
        <v>9044</v>
      </c>
      <c r="F1833" s="14" t="s">
        <v>9045</v>
      </c>
      <c r="G1833" s="14" t="s">
        <v>10425</v>
      </c>
      <c r="H1833" s="44" t="s">
        <v>3466</v>
      </c>
      <c r="I1833" s="45">
        <v>0</v>
      </c>
      <c r="J1833" s="14">
        <v>150000000</v>
      </c>
      <c r="K1833" s="14" t="s">
        <v>3458</v>
      </c>
      <c r="L1833" s="46" t="s">
        <v>5087</v>
      </c>
      <c r="M1833" s="14" t="s">
        <v>12072</v>
      </c>
      <c r="N1833" s="14" t="s">
        <v>3833</v>
      </c>
      <c r="O1833" s="14" t="s">
        <v>3492</v>
      </c>
      <c r="P1833" s="14" t="s">
        <v>12104</v>
      </c>
      <c r="Q1833" s="44" t="s">
        <v>12012</v>
      </c>
      <c r="R1833" s="44" t="s">
        <v>12013</v>
      </c>
      <c r="S1833" s="14">
        <v>350</v>
      </c>
      <c r="T1833" s="5">
        <v>6786.29</v>
      </c>
      <c r="U1833" s="5">
        <f t="shared" si="89"/>
        <v>2375201.5</v>
      </c>
      <c r="V1833" s="47">
        <f t="shared" si="90"/>
        <v>2660225.6800000002</v>
      </c>
      <c r="W1833" s="48"/>
      <c r="X1833" s="49">
        <v>2017</v>
      </c>
      <c r="Y1833" s="55" t="s">
        <v>12015</v>
      </c>
      <c r="Z1833" s="51">
        <f t="shared" si="87"/>
        <v>6597.7819444444449</v>
      </c>
      <c r="AA1833" s="16">
        <f t="shared" si="88"/>
        <v>7389.5157777777786</v>
      </c>
    </row>
    <row r="1834" spans="2:27" ht="20.25" x14ac:dyDescent="0.3">
      <c r="B1834" s="43" t="s">
        <v>1872</v>
      </c>
      <c r="C1834" s="14" t="s">
        <v>4521</v>
      </c>
      <c r="D1834" s="14" t="s">
        <v>4991</v>
      </c>
      <c r="E1834" s="14" t="s">
        <v>4992</v>
      </c>
      <c r="F1834" s="14" t="s">
        <v>7894</v>
      </c>
      <c r="G1834" s="14" t="s">
        <v>10426</v>
      </c>
      <c r="H1834" s="44" t="s">
        <v>3457</v>
      </c>
      <c r="I1834" s="45">
        <v>0</v>
      </c>
      <c r="J1834" s="14">
        <v>150000000</v>
      </c>
      <c r="K1834" s="14" t="s">
        <v>3458</v>
      </c>
      <c r="L1834" s="46" t="s">
        <v>5087</v>
      </c>
      <c r="M1834" s="14" t="s">
        <v>12072</v>
      </c>
      <c r="N1834" s="14" t="s">
        <v>3833</v>
      </c>
      <c r="O1834" s="14" t="s">
        <v>12105</v>
      </c>
      <c r="P1834" s="14" t="s">
        <v>12071</v>
      </c>
      <c r="Q1834" s="44" t="s">
        <v>8224</v>
      </c>
      <c r="R1834" s="44" t="s">
        <v>8203</v>
      </c>
      <c r="S1834" s="14">
        <v>6000</v>
      </c>
      <c r="T1834" s="5">
        <v>1488.5</v>
      </c>
      <c r="U1834" s="5">
        <f t="shared" si="89"/>
        <v>8931000</v>
      </c>
      <c r="V1834" s="47">
        <f t="shared" si="90"/>
        <v>10002720.000000002</v>
      </c>
      <c r="W1834" s="48"/>
      <c r="X1834" s="49">
        <v>2017</v>
      </c>
      <c r="Y1834" s="55" t="s">
        <v>12015</v>
      </c>
      <c r="Z1834" s="51">
        <f t="shared" si="87"/>
        <v>24808.333333333332</v>
      </c>
      <c r="AA1834" s="16">
        <f t="shared" si="88"/>
        <v>27785.333333333339</v>
      </c>
    </row>
    <row r="1835" spans="2:27" ht="20.25" x14ac:dyDescent="0.3">
      <c r="B1835" s="43" t="s">
        <v>1873</v>
      </c>
      <c r="C1835" s="14" t="s">
        <v>4521</v>
      </c>
      <c r="D1835" s="14" t="s">
        <v>9046</v>
      </c>
      <c r="E1835" s="14" t="s">
        <v>3781</v>
      </c>
      <c r="F1835" s="14" t="s">
        <v>9047</v>
      </c>
      <c r="G1835" s="14" t="s">
        <v>10427</v>
      </c>
      <c r="H1835" s="44" t="s">
        <v>3466</v>
      </c>
      <c r="I1835" s="45">
        <v>0</v>
      </c>
      <c r="J1835" s="14">
        <v>150000000</v>
      </c>
      <c r="K1835" s="14" t="s">
        <v>3458</v>
      </c>
      <c r="L1835" s="46" t="s">
        <v>5087</v>
      </c>
      <c r="M1835" s="14" t="s">
        <v>12072</v>
      </c>
      <c r="N1835" s="14" t="s">
        <v>3833</v>
      </c>
      <c r="O1835" s="14" t="s">
        <v>12105</v>
      </c>
      <c r="P1835" s="14" t="s">
        <v>12071</v>
      </c>
      <c r="Q1835" s="44" t="s">
        <v>8224</v>
      </c>
      <c r="R1835" s="44" t="s">
        <v>8203</v>
      </c>
      <c r="S1835" s="14">
        <v>1</v>
      </c>
      <c r="T1835" s="5">
        <v>336400</v>
      </c>
      <c r="U1835" s="5">
        <f t="shared" si="89"/>
        <v>336400</v>
      </c>
      <c r="V1835" s="47">
        <f t="shared" si="90"/>
        <v>376768.00000000006</v>
      </c>
      <c r="W1835" s="48"/>
      <c r="X1835" s="49">
        <v>2017</v>
      </c>
      <c r="Y1835" s="55" t="s">
        <v>12015</v>
      </c>
      <c r="Z1835" s="51">
        <f t="shared" si="87"/>
        <v>934.44444444444446</v>
      </c>
      <c r="AA1835" s="16">
        <f t="shared" si="88"/>
        <v>1046.577777777778</v>
      </c>
    </row>
    <row r="1836" spans="2:27" ht="20.25" x14ac:dyDescent="0.3">
      <c r="B1836" s="43" t="s">
        <v>1874</v>
      </c>
      <c r="C1836" s="14" t="s">
        <v>4521</v>
      </c>
      <c r="D1836" s="14" t="s">
        <v>5036</v>
      </c>
      <c r="E1836" s="14" t="s">
        <v>5035</v>
      </c>
      <c r="F1836" s="14" t="s">
        <v>7925</v>
      </c>
      <c r="G1836" s="14" t="s">
        <v>10428</v>
      </c>
      <c r="H1836" s="44" t="s">
        <v>3466</v>
      </c>
      <c r="I1836" s="45">
        <v>0</v>
      </c>
      <c r="J1836" s="14">
        <v>150000000</v>
      </c>
      <c r="K1836" s="14" t="s">
        <v>3458</v>
      </c>
      <c r="L1836" s="46" t="s">
        <v>5087</v>
      </c>
      <c r="M1836" s="14" t="s">
        <v>12072</v>
      </c>
      <c r="N1836" s="14" t="s">
        <v>3833</v>
      </c>
      <c r="O1836" s="14" t="s">
        <v>12105</v>
      </c>
      <c r="P1836" s="14" t="s">
        <v>12071</v>
      </c>
      <c r="Q1836" s="44" t="s">
        <v>8224</v>
      </c>
      <c r="R1836" s="44" t="s">
        <v>8203</v>
      </c>
      <c r="S1836" s="14">
        <v>1</v>
      </c>
      <c r="T1836" s="5">
        <v>4800000</v>
      </c>
      <c r="U1836" s="5">
        <f t="shared" si="89"/>
        <v>4800000</v>
      </c>
      <c r="V1836" s="47">
        <f t="shared" si="90"/>
        <v>5376000.0000000009</v>
      </c>
      <c r="W1836" s="48"/>
      <c r="X1836" s="49">
        <v>2017</v>
      </c>
      <c r="Y1836" s="55" t="s">
        <v>12015</v>
      </c>
      <c r="Z1836" s="51">
        <f t="shared" si="87"/>
        <v>13333.333333333334</v>
      </c>
      <c r="AA1836" s="16">
        <f t="shared" si="88"/>
        <v>14933.333333333336</v>
      </c>
    </row>
    <row r="1837" spans="2:27" ht="20.25" x14ac:dyDescent="0.3">
      <c r="B1837" s="43" t="s">
        <v>1875</v>
      </c>
      <c r="C1837" s="14" t="s">
        <v>4521</v>
      </c>
      <c r="D1837" s="14" t="s">
        <v>9048</v>
      </c>
      <c r="E1837" s="14" t="s">
        <v>9049</v>
      </c>
      <c r="F1837" s="14" t="s">
        <v>9050</v>
      </c>
      <c r="G1837" s="14" t="s">
        <v>10429</v>
      </c>
      <c r="H1837" s="44" t="s">
        <v>3457</v>
      </c>
      <c r="I1837" s="45">
        <v>0</v>
      </c>
      <c r="J1837" s="14">
        <v>150000000</v>
      </c>
      <c r="K1837" s="14" t="s">
        <v>3458</v>
      </c>
      <c r="L1837" s="46" t="s">
        <v>5087</v>
      </c>
      <c r="M1837" s="14" t="s">
        <v>12072</v>
      </c>
      <c r="N1837" s="14" t="s">
        <v>3833</v>
      </c>
      <c r="O1837" s="14" t="s">
        <v>12106</v>
      </c>
      <c r="P1837" s="14" t="s">
        <v>12071</v>
      </c>
      <c r="Q1837" s="44" t="s">
        <v>8224</v>
      </c>
      <c r="R1837" s="44" t="s">
        <v>8203</v>
      </c>
      <c r="S1837" s="14">
        <v>1</v>
      </c>
      <c r="T1837" s="5">
        <v>8760000</v>
      </c>
      <c r="U1837" s="5">
        <f t="shared" si="89"/>
        <v>8760000</v>
      </c>
      <c r="V1837" s="47">
        <f t="shared" si="90"/>
        <v>9811200.0000000019</v>
      </c>
      <c r="W1837" s="48"/>
      <c r="X1837" s="49">
        <v>2017</v>
      </c>
      <c r="Y1837" s="55" t="s">
        <v>12015</v>
      </c>
      <c r="Z1837" s="51">
        <f t="shared" si="87"/>
        <v>24333.333333333332</v>
      </c>
      <c r="AA1837" s="16">
        <f t="shared" si="88"/>
        <v>27253.333333333339</v>
      </c>
    </row>
    <row r="1838" spans="2:27" ht="20.25" x14ac:dyDescent="0.3">
      <c r="B1838" s="43" t="s">
        <v>1876</v>
      </c>
      <c r="C1838" s="14" t="s">
        <v>4521</v>
      </c>
      <c r="D1838" s="14" t="s">
        <v>9051</v>
      </c>
      <c r="E1838" s="14" t="s">
        <v>3781</v>
      </c>
      <c r="F1838" s="14" t="s">
        <v>9052</v>
      </c>
      <c r="G1838" s="14" t="s">
        <v>10430</v>
      </c>
      <c r="H1838" s="44" t="s">
        <v>3466</v>
      </c>
      <c r="I1838" s="45">
        <v>0</v>
      </c>
      <c r="J1838" s="14">
        <v>150000000</v>
      </c>
      <c r="K1838" s="14" t="s">
        <v>3458</v>
      </c>
      <c r="L1838" s="46" t="s">
        <v>5087</v>
      </c>
      <c r="M1838" s="14" t="s">
        <v>12072</v>
      </c>
      <c r="N1838" s="14" t="s">
        <v>3833</v>
      </c>
      <c r="O1838" s="14" t="s">
        <v>12106</v>
      </c>
      <c r="P1838" s="14" t="s">
        <v>12071</v>
      </c>
      <c r="Q1838" s="44" t="s">
        <v>8224</v>
      </c>
      <c r="R1838" s="44" t="s">
        <v>8203</v>
      </c>
      <c r="S1838" s="14">
        <v>2</v>
      </c>
      <c r="T1838" s="5">
        <v>3389958</v>
      </c>
      <c r="U1838" s="5">
        <f t="shared" si="89"/>
        <v>6779916</v>
      </c>
      <c r="V1838" s="47">
        <f t="shared" si="90"/>
        <v>7593505.9200000009</v>
      </c>
      <c r="W1838" s="48"/>
      <c r="X1838" s="49">
        <v>2017</v>
      </c>
      <c r="Y1838" s="55" t="s">
        <v>12015</v>
      </c>
      <c r="Z1838" s="51">
        <f t="shared" si="87"/>
        <v>18833.099999999999</v>
      </c>
      <c r="AA1838" s="16">
        <f t="shared" si="88"/>
        <v>21093.072000000004</v>
      </c>
    </row>
    <row r="1839" spans="2:27" ht="20.25" x14ac:dyDescent="0.3">
      <c r="B1839" s="43" t="s">
        <v>1877</v>
      </c>
      <c r="C1839" s="14" t="s">
        <v>4521</v>
      </c>
      <c r="D1839" s="14" t="s">
        <v>9053</v>
      </c>
      <c r="E1839" s="14" t="s">
        <v>3781</v>
      </c>
      <c r="F1839" s="14" t="s">
        <v>9054</v>
      </c>
      <c r="G1839" s="14" t="s">
        <v>10431</v>
      </c>
      <c r="H1839" s="44" t="s">
        <v>3466</v>
      </c>
      <c r="I1839" s="45">
        <v>0</v>
      </c>
      <c r="J1839" s="14">
        <v>150000000</v>
      </c>
      <c r="K1839" s="14" t="s">
        <v>3458</v>
      </c>
      <c r="L1839" s="46" t="s">
        <v>5087</v>
      </c>
      <c r="M1839" s="14" t="s">
        <v>12072</v>
      </c>
      <c r="N1839" s="14" t="s">
        <v>3833</v>
      </c>
      <c r="O1839" s="14" t="s">
        <v>12106</v>
      </c>
      <c r="P1839" s="14" t="s">
        <v>12071</v>
      </c>
      <c r="Q1839" s="44" t="s">
        <v>8224</v>
      </c>
      <c r="R1839" s="44" t="s">
        <v>8203</v>
      </c>
      <c r="S1839" s="14">
        <v>2</v>
      </c>
      <c r="T1839" s="5">
        <v>741444</v>
      </c>
      <c r="U1839" s="5">
        <f t="shared" si="89"/>
        <v>1482888</v>
      </c>
      <c r="V1839" s="47">
        <f t="shared" si="90"/>
        <v>1660834.56</v>
      </c>
      <c r="W1839" s="48"/>
      <c r="X1839" s="49">
        <v>2017</v>
      </c>
      <c r="Y1839" s="55" t="s">
        <v>12015</v>
      </c>
      <c r="Z1839" s="51">
        <f t="shared" si="87"/>
        <v>4119.1333333333332</v>
      </c>
      <c r="AA1839" s="16">
        <f t="shared" si="88"/>
        <v>4613.4293333333335</v>
      </c>
    </row>
    <row r="1840" spans="2:27" ht="20.25" x14ac:dyDescent="0.3">
      <c r="B1840" s="43" t="s">
        <v>1878</v>
      </c>
      <c r="C1840" s="14" t="s">
        <v>4521</v>
      </c>
      <c r="D1840" s="14" t="s">
        <v>9055</v>
      </c>
      <c r="E1840" s="14" t="s">
        <v>3781</v>
      </c>
      <c r="F1840" s="14" t="s">
        <v>9056</v>
      </c>
      <c r="G1840" s="14" t="s">
        <v>10432</v>
      </c>
      <c r="H1840" s="44" t="s">
        <v>3466</v>
      </c>
      <c r="I1840" s="45">
        <v>0</v>
      </c>
      <c r="J1840" s="14">
        <v>150000000</v>
      </c>
      <c r="K1840" s="14" t="s">
        <v>3458</v>
      </c>
      <c r="L1840" s="46" t="s">
        <v>5087</v>
      </c>
      <c r="M1840" s="14" t="s">
        <v>12072</v>
      </c>
      <c r="N1840" s="14" t="s">
        <v>3833</v>
      </c>
      <c r="O1840" s="14" t="s">
        <v>12106</v>
      </c>
      <c r="P1840" s="14" t="s">
        <v>12071</v>
      </c>
      <c r="Q1840" s="44" t="s">
        <v>8224</v>
      </c>
      <c r="R1840" s="44" t="s">
        <v>8203</v>
      </c>
      <c r="S1840" s="14">
        <v>1</v>
      </c>
      <c r="T1840" s="5">
        <v>1013831</v>
      </c>
      <c r="U1840" s="5">
        <f t="shared" si="89"/>
        <v>1013831</v>
      </c>
      <c r="V1840" s="47">
        <f t="shared" si="90"/>
        <v>1135490.7200000002</v>
      </c>
      <c r="W1840" s="48"/>
      <c r="X1840" s="49">
        <v>2017</v>
      </c>
      <c r="Y1840" s="55" t="s">
        <v>12015</v>
      </c>
      <c r="Z1840" s="51">
        <f t="shared" si="87"/>
        <v>2816.1972222222221</v>
      </c>
      <c r="AA1840" s="16">
        <f t="shared" si="88"/>
        <v>3154.1408888888895</v>
      </c>
    </row>
    <row r="1841" spans="2:27" ht="20.25" x14ac:dyDescent="0.3">
      <c r="B1841" s="43" t="s">
        <v>1879</v>
      </c>
      <c r="C1841" s="14" t="s">
        <v>4521</v>
      </c>
      <c r="D1841" s="14" t="s">
        <v>9057</v>
      </c>
      <c r="E1841" s="14" t="s">
        <v>9058</v>
      </c>
      <c r="F1841" s="14" t="s">
        <v>9059</v>
      </c>
      <c r="G1841" s="14" t="s">
        <v>10433</v>
      </c>
      <c r="H1841" s="44" t="s">
        <v>3466</v>
      </c>
      <c r="I1841" s="45">
        <v>0</v>
      </c>
      <c r="J1841" s="14">
        <v>150000000</v>
      </c>
      <c r="K1841" s="14" t="s">
        <v>3458</v>
      </c>
      <c r="L1841" s="46" t="s">
        <v>5087</v>
      </c>
      <c r="M1841" s="14" t="s">
        <v>12072</v>
      </c>
      <c r="N1841" s="14" t="s">
        <v>3833</v>
      </c>
      <c r="O1841" s="14" t="s">
        <v>12106</v>
      </c>
      <c r="P1841" s="14" t="s">
        <v>12071</v>
      </c>
      <c r="Q1841" s="44" t="s">
        <v>8224</v>
      </c>
      <c r="R1841" s="44" t="s">
        <v>8203</v>
      </c>
      <c r="S1841" s="14">
        <v>4</v>
      </c>
      <c r="T1841" s="5">
        <v>367820</v>
      </c>
      <c r="U1841" s="5">
        <f t="shared" si="89"/>
        <v>1471280</v>
      </c>
      <c r="V1841" s="47">
        <f t="shared" si="90"/>
        <v>1647833.6</v>
      </c>
      <c r="W1841" s="48"/>
      <c r="X1841" s="49">
        <v>2017</v>
      </c>
      <c r="Y1841" s="55" t="s">
        <v>12015</v>
      </c>
      <c r="Z1841" s="51">
        <f t="shared" si="87"/>
        <v>4086.8888888888887</v>
      </c>
      <c r="AA1841" s="16">
        <f t="shared" si="88"/>
        <v>4577.3155555555559</v>
      </c>
    </row>
    <row r="1842" spans="2:27" ht="20.25" x14ac:dyDescent="0.3">
      <c r="B1842" s="43" t="s">
        <v>1880</v>
      </c>
      <c r="C1842" s="14" t="s">
        <v>4521</v>
      </c>
      <c r="D1842" s="14" t="s">
        <v>9060</v>
      </c>
      <c r="E1842" s="14" t="s">
        <v>9061</v>
      </c>
      <c r="F1842" s="14" t="s">
        <v>9062</v>
      </c>
      <c r="G1842" s="14" t="s">
        <v>10434</v>
      </c>
      <c r="H1842" s="44" t="s">
        <v>3466</v>
      </c>
      <c r="I1842" s="45">
        <v>0</v>
      </c>
      <c r="J1842" s="14">
        <v>150000000</v>
      </c>
      <c r="K1842" s="14" t="s">
        <v>3458</v>
      </c>
      <c r="L1842" s="46" t="s">
        <v>5087</v>
      </c>
      <c r="M1842" s="14" t="s">
        <v>12072</v>
      </c>
      <c r="N1842" s="14" t="s">
        <v>3833</v>
      </c>
      <c r="O1842" s="14" t="s">
        <v>3489</v>
      </c>
      <c r="P1842" s="14" t="s">
        <v>12071</v>
      </c>
      <c r="Q1842" s="44" t="s">
        <v>8224</v>
      </c>
      <c r="R1842" s="44" t="s">
        <v>8203</v>
      </c>
      <c r="S1842" s="14">
        <v>3</v>
      </c>
      <c r="T1842" s="5">
        <v>20000</v>
      </c>
      <c r="U1842" s="5">
        <f t="shared" si="89"/>
        <v>60000</v>
      </c>
      <c r="V1842" s="47">
        <f t="shared" si="90"/>
        <v>67200</v>
      </c>
      <c r="W1842" s="48"/>
      <c r="X1842" s="49">
        <v>2017</v>
      </c>
      <c r="Y1842" s="55" t="s">
        <v>12015</v>
      </c>
      <c r="Z1842" s="51">
        <f t="shared" si="87"/>
        <v>166.66666666666666</v>
      </c>
      <c r="AA1842" s="16">
        <f t="shared" si="88"/>
        <v>186.66666666666666</v>
      </c>
    </row>
    <row r="1843" spans="2:27" ht="20.25" x14ac:dyDescent="0.3">
      <c r="B1843" s="43" t="s">
        <v>1881</v>
      </c>
      <c r="C1843" s="14" t="s">
        <v>4521</v>
      </c>
      <c r="D1843" s="14" t="s">
        <v>9060</v>
      </c>
      <c r="E1843" s="14" t="s">
        <v>9061</v>
      </c>
      <c r="F1843" s="14" t="s">
        <v>9062</v>
      </c>
      <c r="G1843" s="14" t="s">
        <v>10435</v>
      </c>
      <c r="H1843" s="44" t="s">
        <v>3466</v>
      </c>
      <c r="I1843" s="45">
        <v>0</v>
      </c>
      <c r="J1843" s="14">
        <v>150000000</v>
      </c>
      <c r="K1843" s="14" t="s">
        <v>3458</v>
      </c>
      <c r="L1843" s="46" t="s">
        <v>5087</v>
      </c>
      <c r="M1843" s="14" t="s">
        <v>12072</v>
      </c>
      <c r="N1843" s="14" t="s">
        <v>3833</v>
      </c>
      <c r="O1843" s="14" t="s">
        <v>3489</v>
      </c>
      <c r="P1843" s="14" t="s">
        <v>12071</v>
      </c>
      <c r="Q1843" s="44" t="s">
        <v>8224</v>
      </c>
      <c r="R1843" s="44" t="s">
        <v>8203</v>
      </c>
      <c r="S1843" s="14">
        <v>1</v>
      </c>
      <c r="T1843" s="5">
        <v>20000</v>
      </c>
      <c r="U1843" s="5">
        <f t="shared" si="89"/>
        <v>20000</v>
      </c>
      <c r="V1843" s="47">
        <f t="shared" si="90"/>
        <v>22400.000000000004</v>
      </c>
      <c r="W1843" s="48"/>
      <c r="X1843" s="49">
        <v>2017</v>
      </c>
      <c r="Y1843" s="55" t="s">
        <v>12015</v>
      </c>
      <c r="Z1843" s="51">
        <f t="shared" si="87"/>
        <v>55.555555555555557</v>
      </c>
      <c r="AA1843" s="16">
        <f t="shared" si="88"/>
        <v>62.222222222222236</v>
      </c>
    </row>
    <row r="1844" spans="2:27" ht="20.25" x14ac:dyDescent="0.3">
      <c r="B1844" s="43" t="s">
        <v>1882</v>
      </c>
      <c r="C1844" s="14" t="s">
        <v>4521</v>
      </c>
      <c r="D1844" s="14" t="s">
        <v>9060</v>
      </c>
      <c r="E1844" s="14" t="s">
        <v>9061</v>
      </c>
      <c r="F1844" s="14" t="s">
        <v>9062</v>
      </c>
      <c r="G1844" s="14" t="s">
        <v>10436</v>
      </c>
      <c r="H1844" s="44" t="s">
        <v>3466</v>
      </c>
      <c r="I1844" s="45">
        <v>0</v>
      </c>
      <c r="J1844" s="14">
        <v>150000000</v>
      </c>
      <c r="K1844" s="14" t="s">
        <v>3458</v>
      </c>
      <c r="L1844" s="46" t="s">
        <v>5087</v>
      </c>
      <c r="M1844" s="14" t="s">
        <v>12072</v>
      </c>
      <c r="N1844" s="14" t="s">
        <v>3833</v>
      </c>
      <c r="O1844" s="14" t="s">
        <v>3489</v>
      </c>
      <c r="P1844" s="14" t="s">
        <v>12071</v>
      </c>
      <c r="Q1844" s="44" t="s">
        <v>8224</v>
      </c>
      <c r="R1844" s="44" t="s">
        <v>8203</v>
      </c>
      <c r="S1844" s="14">
        <v>4</v>
      </c>
      <c r="T1844" s="5">
        <v>40000</v>
      </c>
      <c r="U1844" s="5">
        <f t="shared" si="89"/>
        <v>160000</v>
      </c>
      <c r="V1844" s="47">
        <f t="shared" si="90"/>
        <v>179200.00000000003</v>
      </c>
      <c r="W1844" s="48"/>
      <c r="X1844" s="49">
        <v>2017</v>
      </c>
      <c r="Y1844" s="55" t="s">
        <v>12015</v>
      </c>
      <c r="Z1844" s="51">
        <f t="shared" si="87"/>
        <v>444.44444444444446</v>
      </c>
      <c r="AA1844" s="16">
        <f t="shared" si="88"/>
        <v>497.77777777777789</v>
      </c>
    </row>
    <row r="1845" spans="2:27" ht="20.25" x14ac:dyDescent="0.3">
      <c r="B1845" s="43" t="s">
        <v>1883</v>
      </c>
      <c r="C1845" s="14" t="s">
        <v>4521</v>
      </c>
      <c r="D1845" s="14" t="s">
        <v>9060</v>
      </c>
      <c r="E1845" s="14" t="s">
        <v>9061</v>
      </c>
      <c r="F1845" s="14" t="s">
        <v>9062</v>
      </c>
      <c r="G1845" s="14" t="s">
        <v>10437</v>
      </c>
      <c r="H1845" s="44" t="s">
        <v>3466</v>
      </c>
      <c r="I1845" s="45">
        <v>0</v>
      </c>
      <c r="J1845" s="14">
        <v>150000000</v>
      </c>
      <c r="K1845" s="14" t="s">
        <v>3458</v>
      </c>
      <c r="L1845" s="46" t="s">
        <v>5087</v>
      </c>
      <c r="M1845" s="14" t="s">
        <v>12072</v>
      </c>
      <c r="N1845" s="14" t="s">
        <v>3833</v>
      </c>
      <c r="O1845" s="14" t="s">
        <v>3489</v>
      </c>
      <c r="P1845" s="14" t="s">
        <v>12071</v>
      </c>
      <c r="Q1845" s="44" t="s">
        <v>8224</v>
      </c>
      <c r="R1845" s="44" t="s">
        <v>8203</v>
      </c>
      <c r="S1845" s="14">
        <v>1</v>
      </c>
      <c r="T1845" s="5">
        <v>20000</v>
      </c>
      <c r="U1845" s="5">
        <f t="shared" si="89"/>
        <v>20000</v>
      </c>
      <c r="V1845" s="47">
        <f t="shared" si="90"/>
        <v>22400.000000000004</v>
      </c>
      <c r="W1845" s="48"/>
      <c r="X1845" s="49">
        <v>2017</v>
      </c>
      <c r="Y1845" s="55" t="s">
        <v>12015</v>
      </c>
      <c r="Z1845" s="51">
        <f t="shared" si="87"/>
        <v>55.555555555555557</v>
      </c>
      <c r="AA1845" s="16">
        <f t="shared" si="88"/>
        <v>62.222222222222236</v>
      </c>
    </row>
    <row r="1846" spans="2:27" ht="20.25" x14ac:dyDescent="0.3">
      <c r="B1846" s="43" t="s">
        <v>1884</v>
      </c>
      <c r="C1846" s="14" t="s">
        <v>4521</v>
      </c>
      <c r="D1846" s="14" t="s">
        <v>9060</v>
      </c>
      <c r="E1846" s="14" t="s">
        <v>9061</v>
      </c>
      <c r="F1846" s="14" t="s">
        <v>9062</v>
      </c>
      <c r="G1846" s="14" t="s">
        <v>10438</v>
      </c>
      <c r="H1846" s="44" t="s">
        <v>3466</v>
      </c>
      <c r="I1846" s="45">
        <v>0</v>
      </c>
      <c r="J1846" s="14">
        <v>150000000</v>
      </c>
      <c r="K1846" s="14" t="s">
        <v>3458</v>
      </c>
      <c r="L1846" s="46" t="s">
        <v>5087</v>
      </c>
      <c r="M1846" s="14" t="s">
        <v>12072</v>
      </c>
      <c r="N1846" s="14" t="s">
        <v>3833</v>
      </c>
      <c r="O1846" s="14" t="s">
        <v>3489</v>
      </c>
      <c r="P1846" s="14" t="s">
        <v>12071</v>
      </c>
      <c r="Q1846" s="44" t="s">
        <v>8224</v>
      </c>
      <c r="R1846" s="44" t="s">
        <v>8203</v>
      </c>
      <c r="S1846" s="14">
        <v>1</v>
      </c>
      <c r="T1846" s="5">
        <v>20000</v>
      </c>
      <c r="U1846" s="5">
        <f t="shared" si="89"/>
        <v>20000</v>
      </c>
      <c r="V1846" s="47">
        <f t="shared" si="90"/>
        <v>22400.000000000004</v>
      </c>
      <c r="W1846" s="48"/>
      <c r="X1846" s="49">
        <v>2017</v>
      </c>
      <c r="Y1846" s="55" t="s">
        <v>12015</v>
      </c>
      <c r="Z1846" s="51">
        <f t="shared" si="87"/>
        <v>55.555555555555557</v>
      </c>
      <c r="AA1846" s="16">
        <f t="shared" si="88"/>
        <v>62.222222222222236</v>
      </c>
    </row>
    <row r="1847" spans="2:27" ht="20.25" x14ac:dyDescent="0.3">
      <c r="B1847" s="43" t="s">
        <v>1885</v>
      </c>
      <c r="C1847" s="14" t="s">
        <v>4521</v>
      </c>
      <c r="D1847" s="14" t="s">
        <v>9060</v>
      </c>
      <c r="E1847" s="14" t="s">
        <v>9061</v>
      </c>
      <c r="F1847" s="14" t="s">
        <v>9062</v>
      </c>
      <c r="G1847" s="14" t="s">
        <v>10439</v>
      </c>
      <c r="H1847" s="44" t="s">
        <v>3466</v>
      </c>
      <c r="I1847" s="45">
        <v>0</v>
      </c>
      <c r="J1847" s="14">
        <v>150000000</v>
      </c>
      <c r="K1847" s="14" t="s">
        <v>3458</v>
      </c>
      <c r="L1847" s="46" t="s">
        <v>5087</v>
      </c>
      <c r="M1847" s="14" t="s">
        <v>12072</v>
      </c>
      <c r="N1847" s="14" t="s">
        <v>3833</v>
      </c>
      <c r="O1847" s="14" t="s">
        <v>3489</v>
      </c>
      <c r="P1847" s="14" t="s">
        <v>12071</v>
      </c>
      <c r="Q1847" s="44" t="s">
        <v>8224</v>
      </c>
      <c r="R1847" s="44" t="s">
        <v>8203</v>
      </c>
      <c r="S1847" s="14">
        <v>1</v>
      </c>
      <c r="T1847" s="5">
        <v>20000</v>
      </c>
      <c r="U1847" s="5">
        <f t="shared" si="89"/>
        <v>20000</v>
      </c>
      <c r="V1847" s="47">
        <f t="shared" si="90"/>
        <v>22400.000000000004</v>
      </c>
      <c r="W1847" s="48"/>
      <c r="X1847" s="49">
        <v>2017</v>
      </c>
      <c r="Y1847" s="55" t="s">
        <v>12015</v>
      </c>
      <c r="Z1847" s="51">
        <f t="shared" si="87"/>
        <v>55.555555555555557</v>
      </c>
      <c r="AA1847" s="16">
        <f t="shared" si="88"/>
        <v>62.222222222222236</v>
      </c>
    </row>
    <row r="1848" spans="2:27" ht="20.25" x14ac:dyDescent="0.3">
      <c r="B1848" s="43" t="s">
        <v>1886</v>
      </c>
      <c r="C1848" s="14" t="s">
        <v>4521</v>
      </c>
      <c r="D1848" s="14" t="s">
        <v>9060</v>
      </c>
      <c r="E1848" s="14" t="s">
        <v>9061</v>
      </c>
      <c r="F1848" s="14" t="s">
        <v>9062</v>
      </c>
      <c r="G1848" s="14" t="s">
        <v>10440</v>
      </c>
      <c r="H1848" s="44" t="s">
        <v>3466</v>
      </c>
      <c r="I1848" s="45">
        <v>0</v>
      </c>
      <c r="J1848" s="14">
        <v>150000000</v>
      </c>
      <c r="K1848" s="14" t="s">
        <v>3458</v>
      </c>
      <c r="L1848" s="46" t="s">
        <v>5087</v>
      </c>
      <c r="M1848" s="14" t="s">
        <v>12072</v>
      </c>
      <c r="N1848" s="14" t="s">
        <v>3833</v>
      </c>
      <c r="O1848" s="14" t="s">
        <v>3489</v>
      </c>
      <c r="P1848" s="14" t="s">
        <v>12071</v>
      </c>
      <c r="Q1848" s="44" t="s">
        <v>8224</v>
      </c>
      <c r="R1848" s="44" t="s">
        <v>8203</v>
      </c>
      <c r="S1848" s="14">
        <v>1</v>
      </c>
      <c r="T1848" s="5">
        <v>20000</v>
      </c>
      <c r="U1848" s="5">
        <f t="shared" si="89"/>
        <v>20000</v>
      </c>
      <c r="V1848" s="47">
        <f t="shared" si="90"/>
        <v>22400.000000000004</v>
      </c>
      <c r="W1848" s="48"/>
      <c r="X1848" s="49">
        <v>2017</v>
      </c>
      <c r="Y1848" s="55" t="s">
        <v>12015</v>
      </c>
      <c r="Z1848" s="51">
        <f t="shared" si="87"/>
        <v>55.555555555555557</v>
      </c>
      <c r="AA1848" s="16">
        <f t="shared" si="88"/>
        <v>62.222222222222236</v>
      </c>
    </row>
    <row r="1849" spans="2:27" ht="20.25" x14ac:dyDescent="0.3">
      <c r="B1849" s="43" t="s">
        <v>7345</v>
      </c>
      <c r="C1849" s="14" t="s">
        <v>4521</v>
      </c>
      <c r="D1849" s="14" t="s">
        <v>9063</v>
      </c>
      <c r="E1849" s="14" t="s">
        <v>9064</v>
      </c>
      <c r="F1849" s="14" t="s">
        <v>9065</v>
      </c>
      <c r="G1849" s="14" t="s">
        <v>10441</v>
      </c>
      <c r="H1849" s="44" t="s">
        <v>3466</v>
      </c>
      <c r="I1849" s="45">
        <v>0</v>
      </c>
      <c r="J1849" s="14">
        <v>150000000</v>
      </c>
      <c r="K1849" s="14" t="s">
        <v>3458</v>
      </c>
      <c r="L1849" s="46" t="s">
        <v>5087</v>
      </c>
      <c r="M1849" s="14" t="s">
        <v>12072</v>
      </c>
      <c r="N1849" s="14" t="s">
        <v>3833</v>
      </c>
      <c r="O1849" s="14" t="s">
        <v>3489</v>
      </c>
      <c r="P1849" s="14" t="s">
        <v>12071</v>
      </c>
      <c r="Q1849" s="44" t="s">
        <v>8224</v>
      </c>
      <c r="R1849" s="44" t="s">
        <v>8203</v>
      </c>
      <c r="S1849" s="14">
        <v>3</v>
      </c>
      <c r="T1849" s="5">
        <v>132142.85</v>
      </c>
      <c r="U1849" s="5">
        <f t="shared" si="89"/>
        <v>396428.55000000005</v>
      </c>
      <c r="V1849" s="47">
        <f t="shared" si="90"/>
        <v>443999.97600000008</v>
      </c>
      <c r="W1849" s="48"/>
      <c r="X1849" s="49">
        <v>2017</v>
      </c>
      <c r="Y1849" s="55" t="s">
        <v>12015</v>
      </c>
      <c r="Z1849" s="51">
        <f t="shared" si="87"/>
        <v>1101.1904166666668</v>
      </c>
      <c r="AA1849" s="16">
        <f t="shared" si="88"/>
        <v>1233.333266666667</v>
      </c>
    </row>
    <row r="1850" spans="2:27" ht="20.25" x14ac:dyDescent="0.3">
      <c r="B1850" s="43" t="s">
        <v>7346</v>
      </c>
      <c r="C1850" s="14" t="s">
        <v>4521</v>
      </c>
      <c r="D1850" s="14" t="s">
        <v>9066</v>
      </c>
      <c r="E1850" s="14" t="s">
        <v>3781</v>
      </c>
      <c r="F1850" s="14" t="s">
        <v>9067</v>
      </c>
      <c r="G1850" s="14" t="s">
        <v>10442</v>
      </c>
      <c r="H1850" s="44" t="s">
        <v>3466</v>
      </c>
      <c r="I1850" s="45">
        <v>0</v>
      </c>
      <c r="J1850" s="14">
        <v>150000000</v>
      </c>
      <c r="K1850" s="14" t="s">
        <v>3458</v>
      </c>
      <c r="L1850" s="46" t="s">
        <v>5087</v>
      </c>
      <c r="M1850" s="14" t="s">
        <v>12072</v>
      </c>
      <c r="N1850" s="14" t="s">
        <v>3833</v>
      </c>
      <c r="O1850" s="14" t="s">
        <v>12107</v>
      </c>
      <c r="P1850" s="14" t="s">
        <v>12071</v>
      </c>
      <c r="Q1850" s="44" t="s">
        <v>8224</v>
      </c>
      <c r="R1850" s="44" t="s">
        <v>8203</v>
      </c>
      <c r="S1850" s="14">
        <v>1</v>
      </c>
      <c r="T1850" s="5">
        <v>594197.31999999995</v>
      </c>
      <c r="U1850" s="5">
        <f t="shared" si="89"/>
        <v>594197.31999999995</v>
      </c>
      <c r="V1850" s="47">
        <f t="shared" si="90"/>
        <v>665500.99840000004</v>
      </c>
      <c r="W1850" s="48"/>
      <c r="X1850" s="49">
        <v>2017</v>
      </c>
      <c r="Y1850" s="55" t="s">
        <v>12015</v>
      </c>
      <c r="Z1850" s="51">
        <f t="shared" si="87"/>
        <v>1650.548111111111</v>
      </c>
      <c r="AA1850" s="16">
        <f t="shared" si="88"/>
        <v>1848.6138844444445</v>
      </c>
    </row>
    <row r="1851" spans="2:27" ht="20.25" x14ac:dyDescent="0.3">
      <c r="B1851" s="43" t="s">
        <v>1887</v>
      </c>
      <c r="C1851" s="14" t="s">
        <v>4521</v>
      </c>
      <c r="D1851" s="14" t="s">
        <v>9068</v>
      </c>
      <c r="E1851" s="14" t="s">
        <v>3781</v>
      </c>
      <c r="F1851" s="14" t="s">
        <v>9069</v>
      </c>
      <c r="G1851" s="14" t="s">
        <v>10443</v>
      </c>
      <c r="H1851" s="44" t="s">
        <v>3466</v>
      </c>
      <c r="I1851" s="45">
        <v>0</v>
      </c>
      <c r="J1851" s="14">
        <v>150000000</v>
      </c>
      <c r="K1851" s="14" t="s">
        <v>3458</v>
      </c>
      <c r="L1851" s="46" t="s">
        <v>5087</v>
      </c>
      <c r="M1851" s="14" t="s">
        <v>12072</v>
      </c>
      <c r="N1851" s="14" t="s">
        <v>3833</v>
      </c>
      <c r="O1851" s="14" t="s">
        <v>12107</v>
      </c>
      <c r="P1851" s="14" t="s">
        <v>12071</v>
      </c>
      <c r="Q1851" s="44" t="s">
        <v>8224</v>
      </c>
      <c r="R1851" s="44" t="s">
        <v>8203</v>
      </c>
      <c r="S1851" s="14">
        <v>2</v>
      </c>
      <c r="T1851" s="5">
        <v>2548789</v>
      </c>
      <c r="U1851" s="5">
        <f t="shared" si="89"/>
        <v>5097578</v>
      </c>
      <c r="V1851" s="47">
        <f t="shared" si="90"/>
        <v>5709287.3600000003</v>
      </c>
      <c r="W1851" s="48"/>
      <c r="X1851" s="49">
        <v>2017</v>
      </c>
      <c r="Y1851" s="55" t="s">
        <v>12015</v>
      </c>
      <c r="Z1851" s="51">
        <f t="shared" si="87"/>
        <v>14159.93888888889</v>
      </c>
      <c r="AA1851" s="16">
        <f t="shared" si="88"/>
        <v>15859.131555555556</v>
      </c>
    </row>
    <row r="1852" spans="2:27" ht="20.25" x14ac:dyDescent="0.3">
      <c r="B1852" s="43" t="s">
        <v>1888</v>
      </c>
      <c r="C1852" s="14" t="s">
        <v>4521</v>
      </c>
      <c r="D1852" s="14" t="s">
        <v>9070</v>
      </c>
      <c r="E1852" s="14" t="s">
        <v>3781</v>
      </c>
      <c r="F1852" s="14" t="s">
        <v>9071</v>
      </c>
      <c r="G1852" s="14" t="s">
        <v>10444</v>
      </c>
      <c r="H1852" s="44" t="s">
        <v>3466</v>
      </c>
      <c r="I1852" s="45">
        <v>0</v>
      </c>
      <c r="J1852" s="14">
        <v>150000000</v>
      </c>
      <c r="K1852" s="14" t="s">
        <v>3458</v>
      </c>
      <c r="L1852" s="46" t="s">
        <v>5087</v>
      </c>
      <c r="M1852" s="14" t="s">
        <v>12072</v>
      </c>
      <c r="N1852" s="14" t="s">
        <v>3833</v>
      </c>
      <c r="O1852" s="14" t="s">
        <v>12107</v>
      </c>
      <c r="P1852" s="14" t="s">
        <v>12071</v>
      </c>
      <c r="Q1852" s="44" t="s">
        <v>8224</v>
      </c>
      <c r="R1852" s="44" t="s">
        <v>8203</v>
      </c>
      <c r="S1852" s="14">
        <v>1</v>
      </c>
      <c r="T1852" s="5">
        <v>321342.86</v>
      </c>
      <c r="U1852" s="5">
        <f t="shared" si="89"/>
        <v>321342.86</v>
      </c>
      <c r="V1852" s="47">
        <f t="shared" si="90"/>
        <v>359904.00320000004</v>
      </c>
      <c r="W1852" s="48"/>
      <c r="X1852" s="49">
        <v>2017</v>
      </c>
      <c r="Y1852" s="55" t="s">
        <v>12015</v>
      </c>
      <c r="Z1852" s="51">
        <f t="shared" si="87"/>
        <v>892.61905555555552</v>
      </c>
      <c r="AA1852" s="16">
        <f t="shared" si="88"/>
        <v>999.73334222222229</v>
      </c>
    </row>
    <row r="1853" spans="2:27" ht="20.25" x14ac:dyDescent="0.3">
      <c r="B1853" s="43" t="s">
        <v>1889</v>
      </c>
      <c r="C1853" s="14" t="s">
        <v>4521</v>
      </c>
      <c r="D1853" s="14" t="s">
        <v>9072</v>
      </c>
      <c r="E1853" s="14" t="s">
        <v>3781</v>
      </c>
      <c r="F1853" s="14" t="s">
        <v>9073</v>
      </c>
      <c r="G1853" s="14" t="s">
        <v>10445</v>
      </c>
      <c r="H1853" s="44" t="s">
        <v>3466</v>
      </c>
      <c r="I1853" s="45">
        <v>0</v>
      </c>
      <c r="J1853" s="14">
        <v>150000000</v>
      </c>
      <c r="K1853" s="14" t="s">
        <v>3458</v>
      </c>
      <c r="L1853" s="46" t="s">
        <v>5087</v>
      </c>
      <c r="M1853" s="14" t="s">
        <v>12072</v>
      </c>
      <c r="N1853" s="14" t="s">
        <v>3833</v>
      </c>
      <c r="O1853" s="14" t="s">
        <v>12107</v>
      </c>
      <c r="P1853" s="14" t="s">
        <v>12071</v>
      </c>
      <c r="Q1853" s="44" t="s">
        <v>8224</v>
      </c>
      <c r="R1853" s="44" t="s">
        <v>8203</v>
      </c>
      <c r="S1853" s="14">
        <v>1</v>
      </c>
      <c r="T1853" s="5">
        <v>145833.93</v>
      </c>
      <c r="U1853" s="5">
        <f t="shared" si="89"/>
        <v>145833.93</v>
      </c>
      <c r="V1853" s="47">
        <f t="shared" si="90"/>
        <v>163334.00160000002</v>
      </c>
      <c r="W1853" s="48"/>
      <c r="X1853" s="49">
        <v>2017</v>
      </c>
      <c r="Y1853" s="55" t="s">
        <v>12015</v>
      </c>
      <c r="Z1853" s="51">
        <f t="shared" si="87"/>
        <v>405.09424999999999</v>
      </c>
      <c r="AA1853" s="16">
        <f t="shared" si="88"/>
        <v>453.70556000000005</v>
      </c>
    </row>
    <row r="1854" spans="2:27" ht="20.25" x14ac:dyDescent="0.3">
      <c r="B1854" s="43" t="s">
        <v>1890</v>
      </c>
      <c r="C1854" s="14" t="s">
        <v>4521</v>
      </c>
      <c r="D1854" s="14" t="s">
        <v>9074</v>
      </c>
      <c r="E1854" s="14" t="s">
        <v>3781</v>
      </c>
      <c r="F1854" s="14" t="s">
        <v>9075</v>
      </c>
      <c r="G1854" s="14" t="s">
        <v>10446</v>
      </c>
      <c r="H1854" s="44" t="s">
        <v>3466</v>
      </c>
      <c r="I1854" s="45">
        <v>0</v>
      </c>
      <c r="J1854" s="14">
        <v>150000000</v>
      </c>
      <c r="K1854" s="14" t="s">
        <v>3458</v>
      </c>
      <c r="L1854" s="46" t="s">
        <v>5087</v>
      </c>
      <c r="M1854" s="14" t="s">
        <v>12072</v>
      </c>
      <c r="N1854" s="14" t="s">
        <v>3833</v>
      </c>
      <c r="O1854" s="14" t="s">
        <v>12107</v>
      </c>
      <c r="P1854" s="14" t="s">
        <v>12071</v>
      </c>
      <c r="Q1854" s="44" t="s">
        <v>8224</v>
      </c>
      <c r="R1854" s="44" t="s">
        <v>8203</v>
      </c>
      <c r="S1854" s="14">
        <v>3</v>
      </c>
      <c r="T1854" s="5">
        <v>1746000</v>
      </c>
      <c r="U1854" s="5">
        <f t="shared" si="89"/>
        <v>5238000</v>
      </c>
      <c r="V1854" s="47">
        <f t="shared" si="90"/>
        <v>5866560.0000000009</v>
      </c>
      <c r="W1854" s="48"/>
      <c r="X1854" s="49">
        <v>2017</v>
      </c>
      <c r="Y1854" s="55" t="s">
        <v>12015</v>
      </c>
      <c r="Z1854" s="51">
        <f t="shared" si="87"/>
        <v>14550</v>
      </c>
      <c r="AA1854" s="16">
        <f t="shared" si="88"/>
        <v>16296.000000000002</v>
      </c>
    </row>
    <row r="1855" spans="2:27" ht="20.25" x14ac:dyDescent="0.3">
      <c r="B1855" s="43" t="s">
        <v>1891</v>
      </c>
      <c r="C1855" s="14" t="s">
        <v>4521</v>
      </c>
      <c r="D1855" s="14" t="s">
        <v>9076</v>
      </c>
      <c r="E1855" s="14" t="s">
        <v>3781</v>
      </c>
      <c r="F1855" s="14" t="s">
        <v>9077</v>
      </c>
      <c r="G1855" s="14" t="s">
        <v>10447</v>
      </c>
      <c r="H1855" s="44" t="s">
        <v>3466</v>
      </c>
      <c r="I1855" s="45">
        <v>0</v>
      </c>
      <c r="J1855" s="14">
        <v>150000000</v>
      </c>
      <c r="K1855" s="14" t="s">
        <v>3458</v>
      </c>
      <c r="L1855" s="46" t="s">
        <v>5087</v>
      </c>
      <c r="M1855" s="14" t="s">
        <v>12072</v>
      </c>
      <c r="N1855" s="14" t="s">
        <v>3833</v>
      </c>
      <c r="O1855" s="14" t="s">
        <v>12107</v>
      </c>
      <c r="P1855" s="14" t="s">
        <v>12071</v>
      </c>
      <c r="Q1855" s="44" t="s">
        <v>8224</v>
      </c>
      <c r="R1855" s="44" t="s">
        <v>8203</v>
      </c>
      <c r="S1855" s="14">
        <v>2</v>
      </c>
      <c r="T1855" s="5">
        <v>1670055</v>
      </c>
      <c r="U1855" s="5">
        <f t="shared" si="89"/>
        <v>3340110</v>
      </c>
      <c r="V1855" s="47">
        <f t="shared" si="90"/>
        <v>3740923.2</v>
      </c>
      <c r="W1855" s="48"/>
      <c r="X1855" s="49">
        <v>2017</v>
      </c>
      <c r="Y1855" s="55" t="s">
        <v>12015</v>
      </c>
      <c r="Z1855" s="51">
        <f t="shared" si="87"/>
        <v>9278.0833333333339</v>
      </c>
      <c r="AA1855" s="16">
        <f t="shared" si="88"/>
        <v>10391.453333333335</v>
      </c>
    </row>
    <row r="1856" spans="2:27" ht="20.25" x14ac:dyDescent="0.3">
      <c r="B1856" s="43" t="s">
        <v>1892</v>
      </c>
      <c r="C1856" s="14" t="s">
        <v>4521</v>
      </c>
      <c r="D1856" s="14" t="s">
        <v>9078</v>
      </c>
      <c r="E1856" s="14" t="s">
        <v>4900</v>
      </c>
      <c r="F1856" s="14" t="s">
        <v>9079</v>
      </c>
      <c r="G1856" s="14" t="s">
        <v>10448</v>
      </c>
      <c r="H1856" s="44" t="s">
        <v>3466</v>
      </c>
      <c r="I1856" s="45">
        <v>0</v>
      </c>
      <c r="J1856" s="14">
        <v>150000000</v>
      </c>
      <c r="K1856" s="14" t="s">
        <v>3458</v>
      </c>
      <c r="L1856" s="46" t="s">
        <v>5087</v>
      </c>
      <c r="M1856" s="14" t="s">
        <v>12072</v>
      </c>
      <c r="N1856" s="14" t="s">
        <v>3833</v>
      </c>
      <c r="O1856" s="14" t="s">
        <v>12107</v>
      </c>
      <c r="P1856" s="14" t="s">
        <v>12071</v>
      </c>
      <c r="Q1856" s="44" t="s">
        <v>8224</v>
      </c>
      <c r="R1856" s="44" t="s">
        <v>8203</v>
      </c>
      <c r="S1856" s="14">
        <v>6</v>
      </c>
      <c r="T1856" s="5">
        <v>30673</v>
      </c>
      <c r="U1856" s="5">
        <f t="shared" si="89"/>
        <v>184038</v>
      </c>
      <c r="V1856" s="47">
        <f t="shared" si="90"/>
        <v>206122.56000000003</v>
      </c>
      <c r="W1856" s="48"/>
      <c r="X1856" s="49">
        <v>2017</v>
      </c>
      <c r="Y1856" s="55" t="s">
        <v>12015</v>
      </c>
      <c r="Z1856" s="51">
        <f t="shared" si="87"/>
        <v>511.21666666666664</v>
      </c>
      <c r="AA1856" s="16">
        <f t="shared" si="88"/>
        <v>572.5626666666667</v>
      </c>
    </row>
    <row r="1857" spans="2:27" ht="20.25" x14ac:dyDescent="0.3">
      <c r="B1857" s="43" t="s">
        <v>1893</v>
      </c>
      <c r="C1857" s="14" t="s">
        <v>4521</v>
      </c>
      <c r="D1857" s="14" t="s">
        <v>9080</v>
      </c>
      <c r="E1857" s="14" t="s">
        <v>9081</v>
      </c>
      <c r="F1857" s="14" t="s">
        <v>9082</v>
      </c>
      <c r="G1857" s="14" t="s">
        <v>10449</v>
      </c>
      <c r="H1857" s="44" t="s">
        <v>3466</v>
      </c>
      <c r="I1857" s="45">
        <v>0</v>
      </c>
      <c r="J1857" s="14">
        <v>150000000</v>
      </c>
      <c r="K1857" s="14" t="s">
        <v>3458</v>
      </c>
      <c r="L1857" s="46" t="s">
        <v>5087</v>
      </c>
      <c r="M1857" s="14" t="s">
        <v>12072</v>
      </c>
      <c r="N1857" s="14" t="s">
        <v>3833</v>
      </c>
      <c r="O1857" s="14" t="s">
        <v>12107</v>
      </c>
      <c r="P1857" s="14" t="s">
        <v>12071</v>
      </c>
      <c r="Q1857" s="44" t="s">
        <v>8224</v>
      </c>
      <c r="R1857" s="44" t="s">
        <v>8203</v>
      </c>
      <c r="S1857" s="14">
        <v>2</v>
      </c>
      <c r="T1857" s="5">
        <v>3174464</v>
      </c>
      <c r="U1857" s="5">
        <f t="shared" si="89"/>
        <v>6348928</v>
      </c>
      <c r="V1857" s="47">
        <f t="shared" si="90"/>
        <v>7110799.3600000003</v>
      </c>
      <c r="W1857" s="48"/>
      <c r="X1857" s="49">
        <v>2017</v>
      </c>
      <c r="Y1857" s="55" t="s">
        <v>12015</v>
      </c>
      <c r="Z1857" s="51">
        <f t="shared" si="87"/>
        <v>17635.911111111112</v>
      </c>
      <c r="AA1857" s="16">
        <f t="shared" si="88"/>
        <v>19752.220444444447</v>
      </c>
    </row>
    <row r="1858" spans="2:27" ht="20.25" x14ac:dyDescent="0.3">
      <c r="B1858" s="43" t="s">
        <v>7347</v>
      </c>
      <c r="C1858" s="14" t="s">
        <v>4521</v>
      </c>
      <c r="D1858" s="14" t="s">
        <v>9083</v>
      </c>
      <c r="E1858" s="14" t="s">
        <v>4851</v>
      </c>
      <c r="F1858" s="14" t="s">
        <v>9084</v>
      </c>
      <c r="G1858" s="14" t="s">
        <v>10450</v>
      </c>
      <c r="H1858" s="44" t="s">
        <v>3466</v>
      </c>
      <c r="I1858" s="45">
        <v>0</v>
      </c>
      <c r="J1858" s="14">
        <v>150000000</v>
      </c>
      <c r="K1858" s="14" t="s">
        <v>3458</v>
      </c>
      <c r="L1858" s="46" t="s">
        <v>5087</v>
      </c>
      <c r="M1858" s="14" t="s">
        <v>12072</v>
      </c>
      <c r="N1858" s="14" t="s">
        <v>3833</v>
      </c>
      <c r="O1858" s="14" t="s">
        <v>12107</v>
      </c>
      <c r="P1858" s="14" t="s">
        <v>12071</v>
      </c>
      <c r="Q1858" s="44" t="s">
        <v>8224</v>
      </c>
      <c r="R1858" s="44" t="s">
        <v>8203</v>
      </c>
      <c r="S1858" s="14">
        <v>2</v>
      </c>
      <c r="T1858" s="5">
        <v>2155893</v>
      </c>
      <c r="U1858" s="5">
        <f t="shared" si="89"/>
        <v>4311786</v>
      </c>
      <c r="V1858" s="47">
        <f t="shared" si="90"/>
        <v>4829200.32</v>
      </c>
      <c r="W1858" s="48"/>
      <c r="X1858" s="49">
        <v>2017</v>
      </c>
      <c r="Y1858" s="55" t="s">
        <v>12015</v>
      </c>
      <c r="Z1858" s="51">
        <f t="shared" si="87"/>
        <v>11977.183333333332</v>
      </c>
      <c r="AA1858" s="16">
        <f t="shared" si="88"/>
        <v>13414.445333333335</v>
      </c>
    </row>
    <row r="1859" spans="2:27" ht="20.25" x14ac:dyDescent="0.3">
      <c r="B1859" s="43" t="s">
        <v>1894</v>
      </c>
      <c r="C1859" s="14" t="s">
        <v>4521</v>
      </c>
      <c r="D1859" s="14" t="s">
        <v>9085</v>
      </c>
      <c r="E1859" s="14" t="s">
        <v>3957</v>
      </c>
      <c r="F1859" s="14" t="s">
        <v>9086</v>
      </c>
      <c r="G1859" s="14" t="s">
        <v>10451</v>
      </c>
      <c r="H1859" s="44" t="s">
        <v>3466</v>
      </c>
      <c r="I1859" s="45">
        <v>0</v>
      </c>
      <c r="J1859" s="14">
        <v>150000000</v>
      </c>
      <c r="K1859" s="14" t="s">
        <v>3458</v>
      </c>
      <c r="L1859" s="46" t="s">
        <v>5087</v>
      </c>
      <c r="M1859" s="14" t="s">
        <v>12072</v>
      </c>
      <c r="N1859" s="14" t="s">
        <v>3833</v>
      </c>
      <c r="O1859" s="14" t="s">
        <v>12107</v>
      </c>
      <c r="P1859" s="14" t="s">
        <v>12071</v>
      </c>
      <c r="Q1859" s="44" t="s">
        <v>8224</v>
      </c>
      <c r="R1859" s="44" t="s">
        <v>8203</v>
      </c>
      <c r="S1859" s="14">
        <v>160</v>
      </c>
      <c r="T1859" s="5">
        <v>17528.57</v>
      </c>
      <c r="U1859" s="5">
        <f t="shared" si="89"/>
        <v>2804571.2</v>
      </c>
      <c r="V1859" s="47">
        <f t="shared" si="90"/>
        <v>3141119.7440000004</v>
      </c>
      <c r="W1859" s="48"/>
      <c r="X1859" s="49">
        <v>2017</v>
      </c>
      <c r="Y1859" s="55" t="s">
        <v>12015</v>
      </c>
      <c r="Z1859" s="51">
        <f t="shared" si="87"/>
        <v>7790.4755555555557</v>
      </c>
      <c r="AA1859" s="16">
        <f t="shared" si="88"/>
        <v>8725.332622222224</v>
      </c>
    </row>
    <row r="1860" spans="2:27" ht="20.25" x14ac:dyDescent="0.3">
      <c r="B1860" s="43" t="s">
        <v>1895</v>
      </c>
      <c r="C1860" s="14" t="s">
        <v>4521</v>
      </c>
      <c r="D1860" s="14" t="s">
        <v>4283</v>
      </c>
      <c r="E1860" s="14" t="s">
        <v>4281</v>
      </c>
      <c r="F1860" s="14" t="s">
        <v>4284</v>
      </c>
      <c r="G1860" s="14" t="s">
        <v>10452</v>
      </c>
      <c r="H1860" s="44" t="s">
        <v>3457</v>
      </c>
      <c r="I1860" s="45">
        <v>0</v>
      </c>
      <c r="J1860" s="14">
        <v>150000000</v>
      </c>
      <c r="K1860" s="14" t="s">
        <v>3458</v>
      </c>
      <c r="L1860" s="46" t="s">
        <v>5087</v>
      </c>
      <c r="M1860" s="14" t="s">
        <v>12072</v>
      </c>
      <c r="N1860" s="14" t="s">
        <v>3833</v>
      </c>
      <c r="O1860" s="14" t="s">
        <v>12107</v>
      </c>
      <c r="P1860" s="14" t="s">
        <v>12071</v>
      </c>
      <c r="Q1860" s="44" t="s">
        <v>8234</v>
      </c>
      <c r="R1860" s="44" t="s">
        <v>8211</v>
      </c>
      <c r="S1860" s="14">
        <v>16</v>
      </c>
      <c r="T1860" s="5">
        <v>1199250</v>
      </c>
      <c r="U1860" s="5">
        <f t="shared" si="89"/>
        <v>19188000</v>
      </c>
      <c r="V1860" s="47">
        <f t="shared" si="90"/>
        <v>21490560.000000004</v>
      </c>
      <c r="W1860" s="48"/>
      <c r="X1860" s="49">
        <v>2017</v>
      </c>
      <c r="Y1860" s="55" t="s">
        <v>12015</v>
      </c>
      <c r="Z1860" s="51">
        <f t="shared" si="87"/>
        <v>53300</v>
      </c>
      <c r="AA1860" s="16">
        <f t="shared" si="88"/>
        <v>59696.000000000007</v>
      </c>
    </row>
    <row r="1861" spans="2:27" ht="20.25" x14ac:dyDescent="0.3">
      <c r="B1861" s="43" t="s">
        <v>1896</v>
      </c>
      <c r="C1861" s="14" t="s">
        <v>4521</v>
      </c>
      <c r="D1861" s="14" t="s">
        <v>4283</v>
      </c>
      <c r="E1861" s="14" t="s">
        <v>4281</v>
      </c>
      <c r="F1861" s="14" t="s">
        <v>4284</v>
      </c>
      <c r="G1861" s="14" t="s">
        <v>10453</v>
      </c>
      <c r="H1861" s="44" t="s">
        <v>3466</v>
      </c>
      <c r="I1861" s="45">
        <v>0</v>
      </c>
      <c r="J1861" s="14">
        <v>150000000</v>
      </c>
      <c r="K1861" s="14" t="s">
        <v>3458</v>
      </c>
      <c r="L1861" s="46" t="s">
        <v>5087</v>
      </c>
      <c r="M1861" s="14" t="s">
        <v>12072</v>
      </c>
      <c r="N1861" s="14" t="s">
        <v>3833</v>
      </c>
      <c r="O1861" s="14" t="s">
        <v>12107</v>
      </c>
      <c r="P1861" s="14" t="s">
        <v>12071</v>
      </c>
      <c r="Q1861" s="44" t="s">
        <v>8234</v>
      </c>
      <c r="R1861" s="44" t="s">
        <v>8211</v>
      </c>
      <c r="S1861" s="14">
        <v>1</v>
      </c>
      <c r="T1861" s="5">
        <v>163099.66049999997</v>
      </c>
      <c r="U1861" s="5">
        <f t="shared" si="89"/>
        <v>163099.66049999997</v>
      </c>
      <c r="V1861" s="47">
        <f t="shared" si="90"/>
        <v>182671.61975999997</v>
      </c>
      <c r="W1861" s="48"/>
      <c r="X1861" s="49">
        <v>2017</v>
      </c>
      <c r="Y1861" s="55" t="s">
        <v>12015</v>
      </c>
      <c r="Z1861" s="51">
        <f t="shared" si="87"/>
        <v>453.05461249999991</v>
      </c>
      <c r="AA1861" s="16">
        <f t="shared" si="88"/>
        <v>507.42116599999991</v>
      </c>
    </row>
    <row r="1862" spans="2:27" ht="20.25" x14ac:dyDescent="0.3">
      <c r="B1862" s="43" t="s">
        <v>1897</v>
      </c>
      <c r="C1862" s="14" t="s">
        <v>4521</v>
      </c>
      <c r="D1862" s="14" t="s">
        <v>4291</v>
      </c>
      <c r="E1862" s="14" t="s">
        <v>4281</v>
      </c>
      <c r="F1862" s="14" t="s">
        <v>4292</v>
      </c>
      <c r="G1862" s="14" t="s">
        <v>10454</v>
      </c>
      <c r="H1862" s="44" t="s">
        <v>3466</v>
      </c>
      <c r="I1862" s="45">
        <v>0</v>
      </c>
      <c r="J1862" s="14">
        <v>150000000</v>
      </c>
      <c r="K1862" s="14" t="s">
        <v>3458</v>
      </c>
      <c r="L1862" s="46" t="s">
        <v>5087</v>
      </c>
      <c r="M1862" s="14" t="s">
        <v>12072</v>
      </c>
      <c r="N1862" s="14" t="s">
        <v>3833</v>
      </c>
      <c r="O1862" s="14" t="s">
        <v>12107</v>
      </c>
      <c r="P1862" s="14" t="s">
        <v>12071</v>
      </c>
      <c r="Q1862" s="44" t="s">
        <v>8234</v>
      </c>
      <c r="R1862" s="44" t="s">
        <v>8211</v>
      </c>
      <c r="S1862" s="14">
        <v>2</v>
      </c>
      <c r="T1862" s="5">
        <v>226405.8</v>
      </c>
      <c r="U1862" s="5">
        <f t="shared" si="89"/>
        <v>452811.6</v>
      </c>
      <c r="V1862" s="47">
        <f t="shared" si="90"/>
        <v>507148.99200000003</v>
      </c>
      <c r="W1862" s="48"/>
      <c r="X1862" s="49">
        <v>2017</v>
      </c>
      <c r="Y1862" s="55" t="s">
        <v>12015</v>
      </c>
      <c r="Z1862" s="51">
        <f t="shared" si="87"/>
        <v>1257.81</v>
      </c>
      <c r="AA1862" s="16">
        <f t="shared" si="88"/>
        <v>1408.7472</v>
      </c>
    </row>
    <row r="1863" spans="2:27" ht="20.25" x14ac:dyDescent="0.3">
      <c r="B1863" s="43" t="s">
        <v>1898</v>
      </c>
      <c r="C1863" s="14" t="s">
        <v>4521</v>
      </c>
      <c r="D1863" s="14" t="s">
        <v>9087</v>
      </c>
      <c r="E1863" s="14" t="s">
        <v>7578</v>
      </c>
      <c r="F1863" s="14" t="s">
        <v>9088</v>
      </c>
      <c r="G1863" s="14" t="s">
        <v>10455</v>
      </c>
      <c r="H1863" s="44" t="s">
        <v>3466</v>
      </c>
      <c r="I1863" s="45">
        <v>0</v>
      </c>
      <c r="J1863" s="14">
        <v>150000000</v>
      </c>
      <c r="K1863" s="14" t="s">
        <v>3458</v>
      </c>
      <c r="L1863" s="46" t="s">
        <v>5087</v>
      </c>
      <c r="M1863" s="14" t="s">
        <v>12072</v>
      </c>
      <c r="N1863" s="14" t="s">
        <v>3833</v>
      </c>
      <c r="O1863" s="14" t="s">
        <v>12107</v>
      </c>
      <c r="P1863" s="14" t="s">
        <v>12071</v>
      </c>
      <c r="Q1863" s="44" t="s">
        <v>8224</v>
      </c>
      <c r="R1863" s="44" t="s">
        <v>8203</v>
      </c>
      <c r="S1863" s="14">
        <v>2</v>
      </c>
      <c r="T1863" s="5">
        <v>1004500</v>
      </c>
      <c r="U1863" s="5">
        <f t="shared" si="89"/>
        <v>2009000</v>
      </c>
      <c r="V1863" s="47">
        <f t="shared" si="90"/>
        <v>2250080</v>
      </c>
      <c r="W1863" s="48"/>
      <c r="X1863" s="49">
        <v>2017</v>
      </c>
      <c r="Y1863" s="55" t="s">
        <v>12015</v>
      </c>
      <c r="Z1863" s="51">
        <f t="shared" si="87"/>
        <v>5580.5555555555557</v>
      </c>
      <c r="AA1863" s="16">
        <f t="shared" si="88"/>
        <v>6250.2222222222226</v>
      </c>
    </row>
    <row r="1864" spans="2:27" ht="20.25" x14ac:dyDescent="0.3">
      <c r="B1864" s="43" t="s">
        <v>1899</v>
      </c>
      <c r="C1864" s="14" t="s">
        <v>4521</v>
      </c>
      <c r="D1864" s="14" t="s">
        <v>9089</v>
      </c>
      <c r="E1864" s="14" t="s">
        <v>9090</v>
      </c>
      <c r="F1864" s="14" t="s">
        <v>9091</v>
      </c>
      <c r="G1864" s="14" t="s">
        <v>10456</v>
      </c>
      <c r="H1864" s="44" t="s">
        <v>3466</v>
      </c>
      <c r="I1864" s="45">
        <v>0</v>
      </c>
      <c r="J1864" s="14">
        <v>150000000</v>
      </c>
      <c r="K1864" s="14" t="s">
        <v>3458</v>
      </c>
      <c r="L1864" s="46" t="s">
        <v>5087</v>
      </c>
      <c r="M1864" s="14" t="s">
        <v>12072</v>
      </c>
      <c r="N1864" s="14" t="s">
        <v>3833</v>
      </c>
      <c r="O1864" s="14" t="s">
        <v>3489</v>
      </c>
      <c r="P1864" s="14" t="s">
        <v>12071</v>
      </c>
      <c r="Q1864" s="44" t="s">
        <v>8225</v>
      </c>
      <c r="R1864" s="44" t="s">
        <v>8204</v>
      </c>
      <c r="S1864" s="14">
        <v>40</v>
      </c>
      <c r="T1864" s="5">
        <v>5915</v>
      </c>
      <c r="U1864" s="5">
        <f t="shared" si="89"/>
        <v>236600</v>
      </c>
      <c r="V1864" s="47">
        <f t="shared" si="90"/>
        <v>264992</v>
      </c>
      <c r="W1864" s="48"/>
      <c r="X1864" s="49">
        <v>2017</v>
      </c>
      <c r="Y1864" s="55" t="s">
        <v>12015</v>
      </c>
      <c r="Z1864" s="51">
        <f t="shared" si="87"/>
        <v>657.22222222222217</v>
      </c>
      <c r="AA1864" s="16">
        <f t="shared" si="88"/>
        <v>736.08888888888885</v>
      </c>
    </row>
    <row r="1865" spans="2:27" ht="20.25" x14ac:dyDescent="0.3">
      <c r="B1865" s="43" t="s">
        <v>1900</v>
      </c>
      <c r="C1865" s="14" t="s">
        <v>4521</v>
      </c>
      <c r="D1865" s="14" t="s">
        <v>9092</v>
      </c>
      <c r="E1865" s="14" t="s">
        <v>9093</v>
      </c>
      <c r="F1865" s="14" t="s">
        <v>9094</v>
      </c>
      <c r="G1865" s="14" t="s">
        <v>10457</v>
      </c>
      <c r="H1865" s="44" t="s">
        <v>3466</v>
      </c>
      <c r="I1865" s="45">
        <v>0</v>
      </c>
      <c r="J1865" s="14">
        <v>150000000</v>
      </c>
      <c r="K1865" s="14" t="s">
        <v>3458</v>
      </c>
      <c r="L1865" s="46" t="s">
        <v>5087</v>
      </c>
      <c r="M1865" s="14" t="s">
        <v>12072</v>
      </c>
      <c r="N1865" s="14" t="s">
        <v>3833</v>
      </c>
      <c r="O1865" s="14" t="s">
        <v>12107</v>
      </c>
      <c r="P1865" s="14" t="s">
        <v>12071</v>
      </c>
      <c r="Q1865" s="44" t="s">
        <v>8224</v>
      </c>
      <c r="R1865" s="44" t="s">
        <v>8203</v>
      </c>
      <c r="S1865" s="14">
        <v>2</v>
      </c>
      <c r="T1865" s="5">
        <v>492600</v>
      </c>
      <c r="U1865" s="5">
        <f t="shared" si="89"/>
        <v>985200</v>
      </c>
      <c r="V1865" s="47">
        <f t="shared" si="90"/>
        <v>1103424</v>
      </c>
      <c r="W1865" s="48"/>
      <c r="X1865" s="49">
        <v>2017</v>
      </c>
      <c r="Y1865" s="55" t="s">
        <v>12015</v>
      </c>
      <c r="Z1865" s="51">
        <f t="shared" si="87"/>
        <v>2736.6666666666665</v>
      </c>
      <c r="AA1865" s="16">
        <f t="shared" si="88"/>
        <v>3065.0666666666666</v>
      </c>
    </row>
    <row r="1866" spans="2:27" ht="20.25" x14ac:dyDescent="0.3">
      <c r="B1866" s="43" t="s">
        <v>1901</v>
      </c>
      <c r="C1866" s="14" t="s">
        <v>4521</v>
      </c>
      <c r="D1866" s="14" t="s">
        <v>9095</v>
      </c>
      <c r="E1866" s="14" t="s">
        <v>4828</v>
      </c>
      <c r="F1866" s="14" t="s">
        <v>9096</v>
      </c>
      <c r="G1866" s="14" t="s">
        <v>10458</v>
      </c>
      <c r="H1866" s="44" t="s">
        <v>3466</v>
      </c>
      <c r="I1866" s="45">
        <v>0</v>
      </c>
      <c r="J1866" s="14">
        <v>150000000</v>
      </c>
      <c r="K1866" s="14" t="s">
        <v>3458</v>
      </c>
      <c r="L1866" s="46" t="s">
        <v>5087</v>
      </c>
      <c r="M1866" s="14" t="s">
        <v>12072</v>
      </c>
      <c r="N1866" s="14" t="s">
        <v>3833</v>
      </c>
      <c r="O1866" s="14" t="s">
        <v>12107</v>
      </c>
      <c r="P1866" s="14" t="s">
        <v>12071</v>
      </c>
      <c r="Q1866" s="44" t="s">
        <v>8224</v>
      </c>
      <c r="R1866" s="44" t="s">
        <v>8203</v>
      </c>
      <c r="S1866" s="14">
        <v>1</v>
      </c>
      <c r="T1866" s="5">
        <v>40000</v>
      </c>
      <c r="U1866" s="5">
        <f t="shared" si="89"/>
        <v>40000</v>
      </c>
      <c r="V1866" s="47">
        <f t="shared" si="90"/>
        <v>44800.000000000007</v>
      </c>
      <c r="W1866" s="48"/>
      <c r="X1866" s="49">
        <v>2017</v>
      </c>
      <c r="Y1866" s="55" t="s">
        <v>12015</v>
      </c>
      <c r="Z1866" s="51">
        <f t="shared" si="87"/>
        <v>111.11111111111111</v>
      </c>
      <c r="AA1866" s="16">
        <f t="shared" si="88"/>
        <v>124.44444444444447</v>
      </c>
    </row>
    <row r="1867" spans="2:27" ht="20.25" x14ac:dyDescent="0.3">
      <c r="B1867" s="43" t="s">
        <v>1902</v>
      </c>
      <c r="C1867" s="14" t="s">
        <v>4521</v>
      </c>
      <c r="D1867" s="14" t="s">
        <v>9097</v>
      </c>
      <c r="E1867" s="14" t="s">
        <v>9098</v>
      </c>
      <c r="F1867" s="14" t="s">
        <v>9099</v>
      </c>
      <c r="G1867" s="14" t="s">
        <v>10459</v>
      </c>
      <c r="H1867" s="44" t="s">
        <v>3466</v>
      </c>
      <c r="I1867" s="45">
        <v>0</v>
      </c>
      <c r="J1867" s="14">
        <v>150000000</v>
      </c>
      <c r="K1867" s="14" t="s">
        <v>3458</v>
      </c>
      <c r="L1867" s="46" t="s">
        <v>5087</v>
      </c>
      <c r="M1867" s="14" t="s">
        <v>12072</v>
      </c>
      <c r="N1867" s="14" t="s">
        <v>3833</v>
      </c>
      <c r="O1867" s="14" t="s">
        <v>12107</v>
      </c>
      <c r="P1867" s="14" t="s">
        <v>12071</v>
      </c>
      <c r="Q1867" s="44" t="s">
        <v>8224</v>
      </c>
      <c r="R1867" s="44" t="s">
        <v>8203</v>
      </c>
      <c r="S1867" s="14">
        <v>3</v>
      </c>
      <c r="T1867" s="5">
        <v>12000</v>
      </c>
      <c r="U1867" s="5">
        <f t="shared" si="89"/>
        <v>36000</v>
      </c>
      <c r="V1867" s="47">
        <f t="shared" si="90"/>
        <v>40320.000000000007</v>
      </c>
      <c r="W1867" s="48"/>
      <c r="X1867" s="49">
        <v>2017</v>
      </c>
      <c r="Y1867" s="55" t="s">
        <v>12015</v>
      </c>
      <c r="Z1867" s="51">
        <f t="shared" si="87"/>
        <v>100</v>
      </c>
      <c r="AA1867" s="16">
        <f t="shared" si="88"/>
        <v>112.00000000000001</v>
      </c>
    </row>
    <row r="1868" spans="2:27" ht="20.25" x14ac:dyDescent="0.3">
      <c r="B1868" s="43" t="s">
        <v>1903</v>
      </c>
      <c r="C1868" s="14" t="s">
        <v>4521</v>
      </c>
      <c r="D1868" s="14" t="s">
        <v>9097</v>
      </c>
      <c r="E1868" s="14" t="s">
        <v>9098</v>
      </c>
      <c r="F1868" s="14" t="s">
        <v>9099</v>
      </c>
      <c r="G1868" s="14" t="s">
        <v>10460</v>
      </c>
      <c r="H1868" s="44" t="s">
        <v>3466</v>
      </c>
      <c r="I1868" s="45">
        <v>0</v>
      </c>
      <c r="J1868" s="14">
        <v>150000000</v>
      </c>
      <c r="K1868" s="14" t="s">
        <v>3458</v>
      </c>
      <c r="L1868" s="46" t="s">
        <v>5087</v>
      </c>
      <c r="M1868" s="14" t="s">
        <v>12072</v>
      </c>
      <c r="N1868" s="14" t="s">
        <v>3833</v>
      </c>
      <c r="O1868" s="14" t="s">
        <v>12107</v>
      </c>
      <c r="P1868" s="14" t="s">
        <v>12071</v>
      </c>
      <c r="Q1868" s="44" t="s">
        <v>8224</v>
      </c>
      <c r="R1868" s="44" t="s">
        <v>8203</v>
      </c>
      <c r="S1868" s="14">
        <v>2</v>
      </c>
      <c r="T1868" s="5">
        <v>12000</v>
      </c>
      <c r="U1868" s="5">
        <f t="shared" si="89"/>
        <v>24000</v>
      </c>
      <c r="V1868" s="47">
        <f t="shared" si="90"/>
        <v>26880.000000000004</v>
      </c>
      <c r="W1868" s="48"/>
      <c r="X1868" s="49">
        <v>2017</v>
      </c>
      <c r="Y1868" s="55" t="s">
        <v>12015</v>
      </c>
      <c r="Z1868" s="51">
        <f t="shared" si="87"/>
        <v>66.666666666666671</v>
      </c>
      <c r="AA1868" s="16">
        <f t="shared" si="88"/>
        <v>74.666666666666671</v>
      </c>
    </row>
    <row r="1869" spans="2:27" ht="20.25" x14ac:dyDescent="0.3">
      <c r="B1869" s="43" t="s">
        <v>1904</v>
      </c>
      <c r="C1869" s="14" t="s">
        <v>4521</v>
      </c>
      <c r="D1869" s="14" t="s">
        <v>9100</v>
      </c>
      <c r="E1869" s="14" t="s">
        <v>9101</v>
      </c>
      <c r="F1869" s="14" t="s">
        <v>9102</v>
      </c>
      <c r="G1869" s="14" t="s">
        <v>10461</v>
      </c>
      <c r="H1869" s="44" t="s">
        <v>3466</v>
      </c>
      <c r="I1869" s="45">
        <v>0</v>
      </c>
      <c r="J1869" s="14">
        <v>150000000</v>
      </c>
      <c r="K1869" s="14" t="s">
        <v>3458</v>
      </c>
      <c r="L1869" s="46" t="s">
        <v>5087</v>
      </c>
      <c r="M1869" s="14" t="s">
        <v>12072</v>
      </c>
      <c r="N1869" s="14" t="s">
        <v>3833</v>
      </c>
      <c r="O1869" s="14" t="s">
        <v>12107</v>
      </c>
      <c r="P1869" s="14" t="s">
        <v>12071</v>
      </c>
      <c r="Q1869" s="44" t="s">
        <v>8224</v>
      </c>
      <c r="R1869" s="44" t="s">
        <v>8203</v>
      </c>
      <c r="S1869" s="14">
        <v>5</v>
      </c>
      <c r="T1869" s="5">
        <v>50812.86</v>
      </c>
      <c r="U1869" s="5">
        <f t="shared" si="89"/>
        <v>254064.3</v>
      </c>
      <c r="V1869" s="47">
        <f t="shared" si="90"/>
        <v>284552.016</v>
      </c>
      <c r="W1869" s="48"/>
      <c r="X1869" s="49">
        <v>2017</v>
      </c>
      <c r="Y1869" s="55" t="s">
        <v>12015</v>
      </c>
      <c r="Z1869" s="51">
        <f t="shared" si="87"/>
        <v>705.73416666666662</v>
      </c>
      <c r="AA1869" s="16">
        <f t="shared" si="88"/>
        <v>790.4222666666667</v>
      </c>
    </row>
    <row r="1870" spans="2:27" ht="20.25" x14ac:dyDescent="0.3">
      <c r="B1870" s="43" t="s">
        <v>1905</v>
      </c>
      <c r="C1870" s="14" t="s">
        <v>4521</v>
      </c>
      <c r="D1870" s="14" t="s">
        <v>9103</v>
      </c>
      <c r="E1870" s="14" t="s">
        <v>4446</v>
      </c>
      <c r="F1870" s="14" t="s">
        <v>9104</v>
      </c>
      <c r="G1870" s="14" t="s">
        <v>10462</v>
      </c>
      <c r="H1870" s="44" t="s">
        <v>3466</v>
      </c>
      <c r="I1870" s="45">
        <v>0</v>
      </c>
      <c r="J1870" s="14">
        <v>150000000</v>
      </c>
      <c r="K1870" s="14" t="s">
        <v>3458</v>
      </c>
      <c r="L1870" s="46" t="s">
        <v>5087</v>
      </c>
      <c r="M1870" s="14" t="s">
        <v>12072</v>
      </c>
      <c r="N1870" s="14" t="s">
        <v>3833</v>
      </c>
      <c r="O1870" s="14" t="s">
        <v>12107</v>
      </c>
      <c r="P1870" s="14" t="s">
        <v>12071</v>
      </c>
      <c r="Q1870" s="44" t="s">
        <v>8224</v>
      </c>
      <c r="R1870" s="44" t="s">
        <v>8203</v>
      </c>
      <c r="S1870" s="14">
        <v>3</v>
      </c>
      <c r="T1870" s="5">
        <v>400000</v>
      </c>
      <c r="U1870" s="5">
        <f t="shared" si="89"/>
        <v>1200000</v>
      </c>
      <c r="V1870" s="47">
        <f t="shared" si="90"/>
        <v>1344000.0000000002</v>
      </c>
      <c r="W1870" s="48"/>
      <c r="X1870" s="49">
        <v>2017</v>
      </c>
      <c r="Y1870" s="55" t="s">
        <v>12015</v>
      </c>
      <c r="Z1870" s="51">
        <f t="shared" si="87"/>
        <v>3333.3333333333335</v>
      </c>
      <c r="AA1870" s="16">
        <f t="shared" si="88"/>
        <v>3733.3333333333339</v>
      </c>
    </row>
    <row r="1871" spans="2:27" ht="20.25" x14ac:dyDescent="0.3">
      <c r="B1871" s="43" t="s">
        <v>1906</v>
      </c>
      <c r="C1871" s="14" t="s">
        <v>4521</v>
      </c>
      <c r="D1871" s="14" t="s">
        <v>9105</v>
      </c>
      <c r="E1871" s="14" t="s">
        <v>9106</v>
      </c>
      <c r="F1871" s="14" t="s">
        <v>9107</v>
      </c>
      <c r="G1871" s="14" t="s">
        <v>10463</v>
      </c>
      <c r="H1871" s="44" t="s">
        <v>3466</v>
      </c>
      <c r="I1871" s="45">
        <v>0</v>
      </c>
      <c r="J1871" s="14">
        <v>150000000</v>
      </c>
      <c r="K1871" s="14" t="s">
        <v>3458</v>
      </c>
      <c r="L1871" s="46" t="s">
        <v>5087</v>
      </c>
      <c r="M1871" s="14" t="s">
        <v>12072</v>
      </c>
      <c r="N1871" s="14" t="s">
        <v>3833</v>
      </c>
      <c r="O1871" s="14" t="s">
        <v>12107</v>
      </c>
      <c r="P1871" s="14" t="s">
        <v>12071</v>
      </c>
      <c r="Q1871" s="44" t="s">
        <v>8224</v>
      </c>
      <c r="R1871" s="44" t="s">
        <v>8203</v>
      </c>
      <c r="S1871" s="14">
        <v>1</v>
      </c>
      <c r="T1871" s="5">
        <v>4903331.33</v>
      </c>
      <c r="U1871" s="5">
        <f t="shared" si="89"/>
        <v>4903331.33</v>
      </c>
      <c r="V1871" s="47">
        <f t="shared" si="90"/>
        <v>5491731.0896000005</v>
      </c>
      <c r="W1871" s="48"/>
      <c r="X1871" s="49">
        <v>2017</v>
      </c>
      <c r="Y1871" s="55" t="s">
        <v>12015</v>
      </c>
      <c r="Z1871" s="51">
        <f t="shared" si="87"/>
        <v>13620.364805555555</v>
      </c>
      <c r="AA1871" s="16">
        <f t="shared" si="88"/>
        <v>15254.808582222224</v>
      </c>
    </row>
    <row r="1872" spans="2:27" ht="20.25" x14ac:dyDescent="0.3">
      <c r="B1872" s="43" t="s">
        <v>1907</v>
      </c>
      <c r="C1872" s="14" t="s">
        <v>4521</v>
      </c>
      <c r="D1872" s="14" t="s">
        <v>9105</v>
      </c>
      <c r="E1872" s="14" t="s">
        <v>9106</v>
      </c>
      <c r="F1872" s="14" t="s">
        <v>9107</v>
      </c>
      <c r="G1872" s="14" t="s">
        <v>10464</v>
      </c>
      <c r="H1872" s="44" t="s">
        <v>3466</v>
      </c>
      <c r="I1872" s="45">
        <v>0</v>
      </c>
      <c r="J1872" s="14">
        <v>150000000</v>
      </c>
      <c r="K1872" s="14" t="s">
        <v>3458</v>
      </c>
      <c r="L1872" s="46" t="s">
        <v>5087</v>
      </c>
      <c r="M1872" s="14" t="s">
        <v>12072</v>
      </c>
      <c r="N1872" s="14" t="s">
        <v>3833</v>
      </c>
      <c r="O1872" s="14" t="s">
        <v>12107</v>
      </c>
      <c r="P1872" s="14" t="s">
        <v>12071</v>
      </c>
      <c r="Q1872" s="44" t="s">
        <v>8224</v>
      </c>
      <c r="R1872" s="44" t="s">
        <v>8203</v>
      </c>
      <c r="S1872" s="14">
        <v>1</v>
      </c>
      <c r="T1872" s="5">
        <v>2410699.9300000002</v>
      </c>
      <c r="U1872" s="5">
        <f t="shared" si="89"/>
        <v>2410699.9300000002</v>
      </c>
      <c r="V1872" s="47">
        <f t="shared" si="90"/>
        <v>2699983.9216000005</v>
      </c>
      <c r="W1872" s="48"/>
      <c r="X1872" s="49">
        <v>2017</v>
      </c>
      <c r="Y1872" s="55" t="s">
        <v>12015</v>
      </c>
      <c r="Z1872" s="51">
        <f t="shared" si="87"/>
        <v>6696.3886944444448</v>
      </c>
      <c r="AA1872" s="16">
        <f t="shared" si="88"/>
        <v>7499.9553377777793</v>
      </c>
    </row>
    <row r="1873" spans="2:27" ht="20.25" x14ac:dyDescent="0.3">
      <c r="B1873" s="43" t="s">
        <v>12189</v>
      </c>
      <c r="C1873" s="14" t="s">
        <v>4521</v>
      </c>
      <c r="D1873" s="14" t="s">
        <v>9105</v>
      </c>
      <c r="E1873" s="14" t="s">
        <v>9106</v>
      </c>
      <c r="F1873" s="14" t="s">
        <v>9107</v>
      </c>
      <c r="G1873" s="14" t="s">
        <v>10465</v>
      </c>
      <c r="H1873" s="44" t="s">
        <v>3466</v>
      </c>
      <c r="I1873" s="45">
        <v>0</v>
      </c>
      <c r="J1873" s="14">
        <v>150000000</v>
      </c>
      <c r="K1873" s="14" t="s">
        <v>3458</v>
      </c>
      <c r="L1873" s="46" t="s">
        <v>5087</v>
      </c>
      <c r="M1873" s="14" t="s">
        <v>12072</v>
      </c>
      <c r="N1873" s="14" t="s">
        <v>3833</v>
      </c>
      <c r="O1873" s="14" t="s">
        <v>12107</v>
      </c>
      <c r="P1873" s="14" t="s">
        <v>12071</v>
      </c>
      <c r="Q1873" s="44" t="s">
        <v>8224</v>
      </c>
      <c r="R1873" s="44" t="s">
        <v>8203</v>
      </c>
      <c r="S1873" s="14">
        <v>1</v>
      </c>
      <c r="T1873" s="5">
        <v>2623709.09</v>
      </c>
      <c r="U1873" s="5">
        <f t="shared" si="89"/>
        <v>2623709.09</v>
      </c>
      <c r="V1873" s="47">
        <f t="shared" si="90"/>
        <v>2938554.1808000002</v>
      </c>
      <c r="W1873" s="48"/>
      <c r="X1873" s="49">
        <v>2017</v>
      </c>
      <c r="Y1873" s="55" t="s">
        <v>12015</v>
      </c>
      <c r="Z1873" s="51">
        <f t="shared" si="87"/>
        <v>7288.0808055555553</v>
      </c>
      <c r="AA1873" s="16">
        <f t="shared" si="88"/>
        <v>8162.6505022222227</v>
      </c>
    </row>
    <row r="1874" spans="2:27" ht="20.25" x14ac:dyDescent="0.3">
      <c r="B1874" s="43" t="s">
        <v>12190</v>
      </c>
      <c r="C1874" s="14" t="s">
        <v>4521</v>
      </c>
      <c r="D1874" s="14" t="s">
        <v>4821</v>
      </c>
      <c r="E1874" s="14" t="s">
        <v>4822</v>
      </c>
      <c r="F1874" s="14" t="s">
        <v>4823</v>
      </c>
      <c r="G1874" s="14" t="s">
        <v>10466</v>
      </c>
      <c r="H1874" s="44" t="s">
        <v>3466</v>
      </c>
      <c r="I1874" s="45">
        <v>0</v>
      </c>
      <c r="J1874" s="14">
        <v>150000000</v>
      </c>
      <c r="K1874" s="14" t="s">
        <v>3458</v>
      </c>
      <c r="L1874" s="46" t="s">
        <v>5087</v>
      </c>
      <c r="M1874" s="14" t="s">
        <v>12072</v>
      </c>
      <c r="N1874" s="14" t="s">
        <v>3833</v>
      </c>
      <c r="O1874" s="14" t="s">
        <v>3489</v>
      </c>
      <c r="P1874" s="14" t="s">
        <v>12071</v>
      </c>
      <c r="Q1874" s="44" t="s">
        <v>8224</v>
      </c>
      <c r="R1874" s="44" t="s">
        <v>8203</v>
      </c>
      <c r="S1874" s="14">
        <v>3</v>
      </c>
      <c r="T1874" s="5">
        <v>837408</v>
      </c>
      <c r="U1874" s="5">
        <f t="shared" si="89"/>
        <v>2512224</v>
      </c>
      <c r="V1874" s="47">
        <f t="shared" si="90"/>
        <v>2813690.8800000004</v>
      </c>
      <c r="W1874" s="48"/>
      <c r="X1874" s="49">
        <v>2017</v>
      </c>
      <c r="Y1874" s="55" t="s">
        <v>12015</v>
      </c>
      <c r="Z1874" s="51">
        <f t="shared" si="87"/>
        <v>6978.4</v>
      </c>
      <c r="AA1874" s="16">
        <f t="shared" si="88"/>
        <v>7815.8080000000009</v>
      </c>
    </row>
    <row r="1875" spans="2:27" ht="20.25" x14ac:dyDescent="0.3">
      <c r="B1875" s="43" t="s">
        <v>12191</v>
      </c>
      <c r="C1875" s="14" t="s">
        <v>4521</v>
      </c>
      <c r="D1875" s="14" t="s">
        <v>9108</v>
      </c>
      <c r="E1875" s="14" t="s">
        <v>4359</v>
      </c>
      <c r="F1875" s="14" t="s">
        <v>9109</v>
      </c>
      <c r="G1875" s="14" t="s">
        <v>10467</v>
      </c>
      <c r="H1875" s="44" t="s">
        <v>3466</v>
      </c>
      <c r="I1875" s="45">
        <v>0</v>
      </c>
      <c r="J1875" s="14">
        <v>150000000</v>
      </c>
      <c r="K1875" s="14" t="s">
        <v>3458</v>
      </c>
      <c r="L1875" s="46" t="s">
        <v>5087</v>
      </c>
      <c r="M1875" s="14" t="s">
        <v>12072</v>
      </c>
      <c r="N1875" s="14" t="s">
        <v>3833</v>
      </c>
      <c r="O1875" s="14" t="s">
        <v>12107</v>
      </c>
      <c r="P1875" s="14" t="s">
        <v>12071</v>
      </c>
      <c r="Q1875" s="44" t="s">
        <v>8224</v>
      </c>
      <c r="R1875" s="44" t="s">
        <v>8203</v>
      </c>
      <c r="S1875" s="14">
        <v>1</v>
      </c>
      <c r="T1875" s="5">
        <v>2329950</v>
      </c>
      <c r="U1875" s="5">
        <f t="shared" si="89"/>
        <v>2329950</v>
      </c>
      <c r="V1875" s="47">
        <f t="shared" si="90"/>
        <v>2609544.0000000005</v>
      </c>
      <c r="W1875" s="48"/>
      <c r="X1875" s="49">
        <v>2017</v>
      </c>
      <c r="Y1875" s="55" t="s">
        <v>12015</v>
      </c>
      <c r="Z1875" s="51">
        <f t="shared" si="87"/>
        <v>6472.083333333333</v>
      </c>
      <c r="AA1875" s="16">
        <f t="shared" si="88"/>
        <v>7248.7333333333345</v>
      </c>
    </row>
    <row r="1876" spans="2:27" ht="20.25" x14ac:dyDescent="0.3">
      <c r="B1876" s="43" t="s">
        <v>12192</v>
      </c>
      <c r="C1876" s="14" t="s">
        <v>4521</v>
      </c>
      <c r="D1876" s="14" t="s">
        <v>9110</v>
      </c>
      <c r="E1876" s="14" t="s">
        <v>4281</v>
      </c>
      <c r="F1876" s="14" t="s">
        <v>9111</v>
      </c>
      <c r="G1876" s="14" t="s">
        <v>10468</v>
      </c>
      <c r="H1876" s="44" t="s">
        <v>3466</v>
      </c>
      <c r="I1876" s="45">
        <v>0</v>
      </c>
      <c r="J1876" s="14">
        <v>150000000</v>
      </c>
      <c r="K1876" s="14" t="s">
        <v>3458</v>
      </c>
      <c r="L1876" s="46" t="s">
        <v>5087</v>
      </c>
      <c r="M1876" s="14" t="s">
        <v>12072</v>
      </c>
      <c r="N1876" s="14" t="s">
        <v>3833</v>
      </c>
      <c r="O1876" s="14" t="s">
        <v>12107</v>
      </c>
      <c r="P1876" s="14" t="s">
        <v>12071</v>
      </c>
      <c r="Q1876" s="44" t="s">
        <v>8224</v>
      </c>
      <c r="R1876" s="44" t="s">
        <v>8203</v>
      </c>
      <c r="S1876" s="14">
        <v>2</v>
      </c>
      <c r="T1876" s="5">
        <v>639600</v>
      </c>
      <c r="U1876" s="5">
        <f t="shared" si="89"/>
        <v>1279200</v>
      </c>
      <c r="V1876" s="47">
        <f t="shared" si="90"/>
        <v>1432704.0000000002</v>
      </c>
      <c r="W1876" s="48"/>
      <c r="X1876" s="49">
        <v>2017</v>
      </c>
      <c r="Y1876" s="55" t="s">
        <v>12015</v>
      </c>
      <c r="Z1876" s="51">
        <f t="shared" si="87"/>
        <v>3553.3333333333335</v>
      </c>
      <c r="AA1876" s="16">
        <f t="shared" si="88"/>
        <v>3979.733333333334</v>
      </c>
    </row>
    <row r="1877" spans="2:27" ht="20.25" x14ac:dyDescent="0.3">
      <c r="B1877" s="43" t="s">
        <v>12193</v>
      </c>
      <c r="C1877" s="14" t="s">
        <v>4521</v>
      </c>
      <c r="D1877" s="14" t="s">
        <v>9112</v>
      </c>
      <c r="E1877" s="14" t="s">
        <v>4296</v>
      </c>
      <c r="F1877" s="14" t="s">
        <v>9113</v>
      </c>
      <c r="G1877" s="14" t="s">
        <v>10469</v>
      </c>
      <c r="H1877" s="44" t="s">
        <v>3466</v>
      </c>
      <c r="I1877" s="45">
        <v>0</v>
      </c>
      <c r="J1877" s="14">
        <v>150000000</v>
      </c>
      <c r="K1877" s="14" t="s">
        <v>3458</v>
      </c>
      <c r="L1877" s="46" t="s">
        <v>5087</v>
      </c>
      <c r="M1877" s="14" t="s">
        <v>12072</v>
      </c>
      <c r="N1877" s="14" t="s">
        <v>3833</v>
      </c>
      <c r="O1877" s="14" t="s">
        <v>12107</v>
      </c>
      <c r="P1877" s="14" t="s">
        <v>12071</v>
      </c>
      <c r="Q1877" s="44" t="s">
        <v>8224</v>
      </c>
      <c r="R1877" s="44" t="s">
        <v>8203</v>
      </c>
      <c r="S1877" s="14">
        <v>4</v>
      </c>
      <c r="T1877" s="5">
        <v>984360</v>
      </c>
      <c r="U1877" s="5">
        <f t="shared" si="89"/>
        <v>3937440</v>
      </c>
      <c r="V1877" s="47">
        <f t="shared" si="90"/>
        <v>4409932.8000000007</v>
      </c>
      <c r="W1877" s="48"/>
      <c r="X1877" s="49">
        <v>2017</v>
      </c>
      <c r="Y1877" s="55" t="s">
        <v>12015</v>
      </c>
      <c r="Z1877" s="51">
        <f t="shared" si="87"/>
        <v>10937.333333333334</v>
      </c>
      <c r="AA1877" s="16">
        <f t="shared" si="88"/>
        <v>12249.813333333335</v>
      </c>
    </row>
    <row r="1878" spans="2:27" ht="20.25" x14ac:dyDescent="0.3">
      <c r="B1878" s="43" t="s">
        <v>12194</v>
      </c>
      <c r="C1878" s="14" t="s">
        <v>4521</v>
      </c>
      <c r="D1878" s="14" t="s">
        <v>9114</v>
      </c>
      <c r="E1878" s="14" t="s">
        <v>4296</v>
      </c>
      <c r="F1878" s="14" t="s">
        <v>9115</v>
      </c>
      <c r="G1878" s="14" t="s">
        <v>12108</v>
      </c>
      <c r="H1878" s="44" t="s">
        <v>3466</v>
      </c>
      <c r="I1878" s="45">
        <v>0</v>
      </c>
      <c r="J1878" s="14">
        <v>150000000</v>
      </c>
      <c r="K1878" s="14" t="s">
        <v>3458</v>
      </c>
      <c r="L1878" s="46" t="s">
        <v>5087</v>
      </c>
      <c r="M1878" s="14" t="s">
        <v>12072</v>
      </c>
      <c r="N1878" s="14" t="s">
        <v>3833</v>
      </c>
      <c r="O1878" s="14" t="s">
        <v>12107</v>
      </c>
      <c r="P1878" s="14" t="s">
        <v>12071</v>
      </c>
      <c r="Q1878" s="44" t="s">
        <v>8224</v>
      </c>
      <c r="R1878" s="44" t="s">
        <v>8203</v>
      </c>
      <c r="S1878" s="14">
        <v>1</v>
      </c>
      <c r="T1878" s="5">
        <v>164005.6</v>
      </c>
      <c r="U1878" s="5">
        <f t="shared" si="89"/>
        <v>164005.6</v>
      </c>
      <c r="V1878" s="47">
        <f t="shared" si="90"/>
        <v>183686.27200000003</v>
      </c>
      <c r="W1878" s="48"/>
      <c r="X1878" s="49">
        <v>2017</v>
      </c>
      <c r="Y1878" s="55" t="s">
        <v>12015</v>
      </c>
      <c r="Z1878" s="51">
        <f t="shared" si="87"/>
        <v>455.57111111111112</v>
      </c>
      <c r="AA1878" s="16">
        <f t="shared" si="88"/>
        <v>510.23964444444454</v>
      </c>
    </row>
    <row r="1879" spans="2:27" ht="20.25" x14ac:dyDescent="0.3">
      <c r="B1879" s="43" t="s">
        <v>12195</v>
      </c>
      <c r="C1879" s="14" t="s">
        <v>4521</v>
      </c>
      <c r="D1879" s="14" t="s">
        <v>9116</v>
      </c>
      <c r="E1879" s="14" t="s">
        <v>4296</v>
      </c>
      <c r="F1879" s="14" t="s">
        <v>9117</v>
      </c>
      <c r="G1879" s="14" t="s">
        <v>12109</v>
      </c>
      <c r="H1879" s="44" t="s">
        <v>3466</v>
      </c>
      <c r="I1879" s="45">
        <v>0</v>
      </c>
      <c r="J1879" s="14">
        <v>150000000</v>
      </c>
      <c r="K1879" s="14" t="s">
        <v>3458</v>
      </c>
      <c r="L1879" s="46" t="s">
        <v>5087</v>
      </c>
      <c r="M1879" s="14" t="s">
        <v>12072</v>
      </c>
      <c r="N1879" s="14" t="s">
        <v>3833</v>
      </c>
      <c r="O1879" s="14" t="s">
        <v>12107</v>
      </c>
      <c r="P1879" s="14" t="s">
        <v>12071</v>
      </c>
      <c r="Q1879" s="44" t="s">
        <v>8224</v>
      </c>
      <c r="R1879" s="44" t="s">
        <v>8203</v>
      </c>
      <c r="S1879" s="14">
        <v>1</v>
      </c>
      <c r="T1879" s="5">
        <v>205000</v>
      </c>
      <c r="U1879" s="5">
        <f t="shared" si="89"/>
        <v>205000</v>
      </c>
      <c r="V1879" s="47">
        <f t="shared" si="90"/>
        <v>229600.00000000003</v>
      </c>
      <c r="W1879" s="48"/>
      <c r="X1879" s="49">
        <v>2017</v>
      </c>
      <c r="Y1879" s="55" t="s">
        <v>12015</v>
      </c>
      <c r="Z1879" s="51">
        <f t="shared" si="87"/>
        <v>569.44444444444446</v>
      </c>
      <c r="AA1879" s="16">
        <f t="shared" si="88"/>
        <v>637.77777777777783</v>
      </c>
    </row>
    <row r="1880" spans="2:27" ht="20.25" x14ac:dyDescent="0.3">
      <c r="B1880" s="43" t="s">
        <v>12196</v>
      </c>
      <c r="C1880" s="14" t="s">
        <v>4521</v>
      </c>
      <c r="D1880" s="14" t="s">
        <v>9118</v>
      </c>
      <c r="E1880" s="14" t="s">
        <v>9119</v>
      </c>
      <c r="F1880" s="14" t="s">
        <v>9120</v>
      </c>
      <c r="G1880" s="14" t="s">
        <v>10470</v>
      </c>
      <c r="H1880" s="44" t="s">
        <v>3466</v>
      </c>
      <c r="I1880" s="45">
        <v>0</v>
      </c>
      <c r="J1880" s="14">
        <v>150000000</v>
      </c>
      <c r="K1880" s="14" t="s">
        <v>3458</v>
      </c>
      <c r="L1880" s="46" t="s">
        <v>5087</v>
      </c>
      <c r="M1880" s="14" t="s">
        <v>12072</v>
      </c>
      <c r="N1880" s="14" t="s">
        <v>3833</v>
      </c>
      <c r="O1880" s="14" t="s">
        <v>12107</v>
      </c>
      <c r="P1880" s="14" t="s">
        <v>12071</v>
      </c>
      <c r="Q1880" s="44" t="s">
        <v>8224</v>
      </c>
      <c r="R1880" s="44" t="s">
        <v>8203</v>
      </c>
      <c r="S1880" s="14">
        <v>1</v>
      </c>
      <c r="T1880" s="5">
        <v>1786909.0909090908</v>
      </c>
      <c r="U1880" s="5">
        <f t="shared" si="89"/>
        <v>1786909.0909090908</v>
      </c>
      <c r="V1880" s="47">
        <f t="shared" si="90"/>
        <v>2001338.1818181819</v>
      </c>
      <c r="W1880" s="48"/>
      <c r="X1880" s="49">
        <v>2017</v>
      </c>
      <c r="Y1880" s="55" t="s">
        <v>12015</v>
      </c>
      <c r="Z1880" s="51">
        <f t="shared" si="87"/>
        <v>4963.6363636363631</v>
      </c>
      <c r="AA1880" s="16">
        <f t="shared" si="88"/>
        <v>5559.272727272727</v>
      </c>
    </row>
    <row r="1881" spans="2:27" ht="20.25" x14ac:dyDescent="0.3">
      <c r="B1881" s="43" t="s">
        <v>12197</v>
      </c>
      <c r="C1881" s="14" t="s">
        <v>4521</v>
      </c>
      <c r="D1881" s="14" t="s">
        <v>4506</v>
      </c>
      <c r="E1881" s="14" t="s">
        <v>4326</v>
      </c>
      <c r="F1881" s="14" t="s">
        <v>4507</v>
      </c>
      <c r="G1881" s="14" t="s">
        <v>10471</v>
      </c>
      <c r="H1881" s="44" t="s">
        <v>3466</v>
      </c>
      <c r="I1881" s="45">
        <v>0</v>
      </c>
      <c r="J1881" s="14">
        <v>150000000</v>
      </c>
      <c r="K1881" s="14" t="s">
        <v>3458</v>
      </c>
      <c r="L1881" s="46" t="s">
        <v>5087</v>
      </c>
      <c r="M1881" s="14" t="s">
        <v>12072</v>
      </c>
      <c r="N1881" s="14" t="s">
        <v>3833</v>
      </c>
      <c r="O1881" s="14" t="s">
        <v>12107</v>
      </c>
      <c r="P1881" s="14" t="s">
        <v>12071</v>
      </c>
      <c r="Q1881" s="44" t="s">
        <v>8224</v>
      </c>
      <c r="R1881" s="44" t="s">
        <v>8203</v>
      </c>
      <c r="S1881" s="14">
        <v>10</v>
      </c>
      <c r="T1881" s="5">
        <v>36677</v>
      </c>
      <c r="U1881" s="5">
        <f t="shared" si="89"/>
        <v>366770</v>
      </c>
      <c r="V1881" s="47">
        <f t="shared" si="90"/>
        <v>410782.4</v>
      </c>
      <c r="W1881" s="48"/>
      <c r="X1881" s="49">
        <v>2017</v>
      </c>
      <c r="Y1881" s="55" t="s">
        <v>12015</v>
      </c>
      <c r="Z1881" s="51">
        <f t="shared" si="87"/>
        <v>1018.8055555555555</v>
      </c>
      <c r="AA1881" s="16">
        <f t="shared" si="88"/>
        <v>1141.0622222222223</v>
      </c>
    </row>
    <row r="1882" spans="2:27" ht="20.25" x14ac:dyDescent="0.3">
      <c r="B1882" s="43" t="s">
        <v>12198</v>
      </c>
      <c r="C1882" s="14" t="s">
        <v>4521</v>
      </c>
      <c r="D1882" s="14" t="s">
        <v>9121</v>
      </c>
      <c r="E1882" s="14" t="s">
        <v>7712</v>
      </c>
      <c r="F1882" s="14" t="s">
        <v>9122</v>
      </c>
      <c r="G1882" s="14" t="s">
        <v>10472</v>
      </c>
      <c r="H1882" s="44" t="s">
        <v>3466</v>
      </c>
      <c r="I1882" s="45">
        <v>0</v>
      </c>
      <c r="J1882" s="14">
        <v>150000000</v>
      </c>
      <c r="K1882" s="14" t="s">
        <v>3458</v>
      </c>
      <c r="L1882" s="46" t="s">
        <v>5087</v>
      </c>
      <c r="M1882" s="14" t="s">
        <v>12072</v>
      </c>
      <c r="N1882" s="14" t="s">
        <v>3833</v>
      </c>
      <c r="O1882" s="14" t="s">
        <v>12107</v>
      </c>
      <c r="P1882" s="14" t="s">
        <v>12071</v>
      </c>
      <c r="Q1882" s="44" t="s">
        <v>8224</v>
      </c>
      <c r="R1882" s="44" t="s">
        <v>8203</v>
      </c>
      <c r="S1882" s="14">
        <v>2</v>
      </c>
      <c r="T1882" s="5">
        <v>2745900</v>
      </c>
      <c r="U1882" s="5">
        <f t="shared" si="89"/>
        <v>5491800</v>
      </c>
      <c r="V1882" s="47">
        <f t="shared" si="90"/>
        <v>6150816.0000000009</v>
      </c>
      <c r="W1882" s="48"/>
      <c r="X1882" s="49">
        <v>2017</v>
      </c>
      <c r="Y1882" s="55" t="s">
        <v>12015</v>
      </c>
      <c r="Z1882" s="51">
        <f t="shared" si="87"/>
        <v>15255</v>
      </c>
      <c r="AA1882" s="16">
        <f t="shared" si="88"/>
        <v>17085.600000000002</v>
      </c>
    </row>
    <row r="1883" spans="2:27" ht="20.25" x14ac:dyDescent="0.3">
      <c r="B1883" s="43" t="s">
        <v>12199</v>
      </c>
      <c r="C1883" s="14" t="s">
        <v>4521</v>
      </c>
      <c r="D1883" s="14" t="s">
        <v>9123</v>
      </c>
      <c r="E1883" s="14" t="s">
        <v>4866</v>
      </c>
      <c r="F1883" s="14" t="s">
        <v>9124</v>
      </c>
      <c r="G1883" s="14" t="s">
        <v>10473</v>
      </c>
      <c r="H1883" s="44" t="s">
        <v>3466</v>
      </c>
      <c r="I1883" s="45">
        <v>0</v>
      </c>
      <c r="J1883" s="14">
        <v>150000000</v>
      </c>
      <c r="K1883" s="14" t="s">
        <v>3458</v>
      </c>
      <c r="L1883" s="46" t="s">
        <v>5087</v>
      </c>
      <c r="M1883" s="14" t="s">
        <v>12072</v>
      </c>
      <c r="N1883" s="14" t="s">
        <v>3833</v>
      </c>
      <c r="O1883" s="14" t="s">
        <v>12107</v>
      </c>
      <c r="P1883" s="14" t="s">
        <v>12071</v>
      </c>
      <c r="Q1883" s="44" t="s">
        <v>8224</v>
      </c>
      <c r="R1883" s="44" t="s">
        <v>8203</v>
      </c>
      <c r="S1883" s="14">
        <v>2</v>
      </c>
      <c r="T1883" s="5">
        <v>16000</v>
      </c>
      <c r="U1883" s="5">
        <f t="shared" si="89"/>
        <v>32000</v>
      </c>
      <c r="V1883" s="47">
        <f t="shared" si="90"/>
        <v>35840</v>
      </c>
      <c r="W1883" s="48"/>
      <c r="X1883" s="49">
        <v>2017</v>
      </c>
      <c r="Y1883" s="55" t="s">
        <v>12015</v>
      </c>
      <c r="Z1883" s="51">
        <f t="shared" si="87"/>
        <v>88.888888888888886</v>
      </c>
      <c r="AA1883" s="16">
        <f t="shared" si="88"/>
        <v>99.555555555555557</v>
      </c>
    </row>
    <row r="1884" spans="2:27" ht="20.25" x14ac:dyDescent="0.3">
      <c r="B1884" s="43" t="s">
        <v>12200</v>
      </c>
      <c r="C1884" s="14" t="s">
        <v>4521</v>
      </c>
      <c r="D1884" s="14" t="s">
        <v>9125</v>
      </c>
      <c r="E1884" s="14" t="s">
        <v>4866</v>
      </c>
      <c r="F1884" s="14" t="s">
        <v>9126</v>
      </c>
      <c r="G1884" s="14" t="s">
        <v>10474</v>
      </c>
      <c r="H1884" s="44" t="s">
        <v>3466</v>
      </c>
      <c r="I1884" s="45">
        <v>0</v>
      </c>
      <c r="J1884" s="14">
        <v>150000000</v>
      </c>
      <c r="K1884" s="14" t="s">
        <v>3458</v>
      </c>
      <c r="L1884" s="46" t="s">
        <v>5087</v>
      </c>
      <c r="M1884" s="14" t="s">
        <v>12072</v>
      </c>
      <c r="N1884" s="14" t="s">
        <v>3833</v>
      </c>
      <c r="O1884" s="14" t="s">
        <v>12107</v>
      </c>
      <c r="P1884" s="14" t="s">
        <v>12071</v>
      </c>
      <c r="Q1884" s="44" t="s">
        <v>8224</v>
      </c>
      <c r="R1884" s="44" t="s">
        <v>8203</v>
      </c>
      <c r="S1884" s="14">
        <v>6</v>
      </c>
      <c r="T1884" s="5">
        <v>16000</v>
      </c>
      <c r="U1884" s="5">
        <f t="shared" si="89"/>
        <v>96000</v>
      </c>
      <c r="V1884" s="47">
        <f t="shared" si="90"/>
        <v>107520.00000000001</v>
      </c>
      <c r="W1884" s="48"/>
      <c r="X1884" s="49">
        <v>2017</v>
      </c>
      <c r="Y1884" s="55" t="s">
        <v>12015</v>
      </c>
      <c r="Z1884" s="51">
        <f t="shared" si="87"/>
        <v>266.66666666666669</v>
      </c>
      <c r="AA1884" s="16">
        <f t="shared" si="88"/>
        <v>298.66666666666669</v>
      </c>
    </row>
    <row r="1885" spans="2:27" ht="20.25" x14ac:dyDescent="0.3">
      <c r="B1885" s="43" t="s">
        <v>12201</v>
      </c>
      <c r="C1885" s="14" t="s">
        <v>4521</v>
      </c>
      <c r="D1885" s="14" t="s">
        <v>9127</v>
      </c>
      <c r="E1885" s="14" t="s">
        <v>4866</v>
      </c>
      <c r="F1885" s="14" t="s">
        <v>9128</v>
      </c>
      <c r="G1885" s="14" t="s">
        <v>10475</v>
      </c>
      <c r="H1885" s="44" t="s">
        <v>3466</v>
      </c>
      <c r="I1885" s="45">
        <v>0</v>
      </c>
      <c r="J1885" s="14">
        <v>150000000</v>
      </c>
      <c r="K1885" s="14" t="s">
        <v>3458</v>
      </c>
      <c r="L1885" s="46" t="s">
        <v>5087</v>
      </c>
      <c r="M1885" s="14" t="s">
        <v>12072</v>
      </c>
      <c r="N1885" s="14" t="s">
        <v>3833</v>
      </c>
      <c r="O1885" s="14" t="s">
        <v>12107</v>
      </c>
      <c r="P1885" s="14" t="s">
        <v>12071</v>
      </c>
      <c r="Q1885" s="44" t="s">
        <v>8224</v>
      </c>
      <c r="R1885" s="44" t="s">
        <v>8203</v>
      </c>
      <c r="S1885" s="14">
        <v>20</v>
      </c>
      <c r="T1885" s="5">
        <v>16000</v>
      </c>
      <c r="U1885" s="5">
        <f t="shared" si="89"/>
        <v>320000</v>
      </c>
      <c r="V1885" s="47">
        <f t="shared" si="90"/>
        <v>358400.00000000006</v>
      </c>
      <c r="W1885" s="48"/>
      <c r="X1885" s="49">
        <v>2017</v>
      </c>
      <c r="Y1885" s="55" t="s">
        <v>12015</v>
      </c>
      <c r="Z1885" s="51">
        <f t="shared" si="87"/>
        <v>888.88888888888891</v>
      </c>
      <c r="AA1885" s="16">
        <f t="shared" si="88"/>
        <v>995.55555555555577</v>
      </c>
    </row>
    <row r="1886" spans="2:27" ht="20.25" x14ac:dyDescent="0.3">
      <c r="B1886" s="43" t="s">
        <v>12202</v>
      </c>
      <c r="C1886" s="14" t="s">
        <v>4521</v>
      </c>
      <c r="D1886" s="14" t="s">
        <v>9129</v>
      </c>
      <c r="E1886" s="14" t="s">
        <v>4866</v>
      </c>
      <c r="F1886" s="14" t="s">
        <v>9130</v>
      </c>
      <c r="G1886" s="14" t="s">
        <v>10476</v>
      </c>
      <c r="H1886" s="44" t="s">
        <v>3466</v>
      </c>
      <c r="I1886" s="45">
        <v>0</v>
      </c>
      <c r="J1886" s="14">
        <v>150000000</v>
      </c>
      <c r="K1886" s="14" t="s">
        <v>3458</v>
      </c>
      <c r="L1886" s="46" t="s">
        <v>5087</v>
      </c>
      <c r="M1886" s="14" t="s">
        <v>12072</v>
      </c>
      <c r="N1886" s="14" t="s">
        <v>3833</v>
      </c>
      <c r="O1886" s="14" t="s">
        <v>12107</v>
      </c>
      <c r="P1886" s="14" t="s">
        <v>12071</v>
      </c>
      <c r="Q1886" s="44" t="s">
        <v>8224</v>
      </c>
      <c r="R1886" s="44" t="s">
        <v>8203</v>
      </c>
      <c r="S1886" s="14">
        <v>10</v>
      </c>
      <c r="T1886" s="5">
        <v>16000</v>
      </c>
      <c r="U1886" s="5">
        <f t="shared" si="89"/>
        <v>160000</v>
      </c>
      <c r="V1886" s="47">
        <f t="shared" si="90"/>
        <v>179200.00000000003</v>
      </c>
      <c r="W1886" s="48"/>
      <c r="X1886" s="49">
        <v>2017</v>
      </c>
      <c r="Y1886" s="55" t="s">
        <v>12015</v>
      </c>
      <c r="Z1886" s="51">
        <f t="shared" si="87"/>
        <v>444.44444444444446</v>
      </c>
      <c r="AA1886" s="16">
        <f t="shared" si="88"/>
        <v>497.77777777777789</v>
      </c>
    </row>
    <row r="1887" spans="2:27" ht="20.25" x14ac:dyDescent="0.3">
      <c r="B1887" s="43" t="s">
        <v>12203</v>
      </c>
      <c r="C1887" s="14" t="s">
        <v>4521</v>
      </c>
      <c r="D1887" s="14" t="s">
        <v>9131</v>
      </c>
      <c r="E1887" s="14" t="s">
        <v>4866</v>
      </c>
      <c r="F1887" s="14" t="s">
        <v>9132</v>
      </c>
      <c r="G1887" s="14" t="s">
        <v>10477</v>
      </c>
      <c r="H1887" s="44" t="s">
        <v>3466</v>
      </c>
      <c r="I1887" s="45">
        <v>0</v>
      </c>
      <c r="J1887" s="14">
        <v>150000000</v>
      </c>
      <c r="K1887" s="14" t="s">
        <v>3458</v>
      </c>
      <c r="L1887" s="46" t="s">
        <v>5087</v>
      </c>
      <c r="M1887" s="14" t="s">
        <v>12072</v>
      </c>
      <c r="N1887" s="14" t="s">
        <v>3833</v>
      </c>
      <c r="O1887" s="14" t="s">
        <v>12107</v>
      </c>
      <c r="P1887" s="14" t="s">
        <v>12071</v>
      </c>
      <c r="Q1887" s="44" t="s">
        <v>8224</v>
      </c>
      <c r="R1887" s="44" t="s">
        <v>8203</v>
      </c>
      <c r="S1887" s="14">
        <v>40</v>
      </c>
      <c r="T1887" s="5">
        <v>16000</v>
      </c>
      <c r="U1887" s="5">
        <f t="shared" si="89"/>
        <v>640000</v>
      </c>
      <c r="V1887" s="47">
        <f t="shared" si="90"/>
        <v>716800.00000000012</v>
      </c>
      <c r="W1887" s="48"/>
      <c r="X1887" s="49">
        <v>2017</v>
      </c>
      <c r="Y1887" s="55" t="s">
        <v>12015</v>
      </c>
      <c r="Z1887" s="51">
        <f t="shared" si="87"/>
        <v>1777.7777777777778</v>
      </c>
      <c r="AA1887" s="16">
        <f t="shared" si="88"/>
        <v>1991.1111111111115</v>
      </c>
    </row>
    <row r="1888" spans="2:27" ht="20.25" x14ac:dyDescent="0.3">
      <c r="B1888" s="43" t="s">
        <v>12204</v>
      </c>
      <c r="C1888" s="14" t="s">
        <v>4521</v>
      </c>
      <c r="D1888" s="14" t="s">
        <v>9125</v>
      </c>
      <c r="E1888" s="14" t="s">
        <v>4866</v>
      </c>
      <c r="F1888" s="14" t="s">
        <v>9126</v>
      </c>
      <c r="G1888" s="14" t="s">
        <v>10478</v>
      </c>
      <c r="H1888" s="44" t="s">
        <v>3466</v>
      </c>
      <c r="I1888" s="45">
        <v>0</v>
      </c>
      <c r="J1888" s="14">
        <v>150000000</v>
      </c>
      <c r="K1888" s="14" t="s">
        <v>3458</v>
      </c>
      <c r="L1888" s="46" t="s">
        <v>5087</v>
      </c>
      <c r="M1888" s="14" t="s">
        <v>12072</v>
      </c>
      <c r="N1888" s="14" t="s">
        <v>3833</v>
      </c>
      <c r="O1888" s="14" t="s">
        <v>12107</v>
      </c>
      <c r="P1888" s="14" t="s">
        <v>12071</v>
      </c>
      <c r="Q1888" s="44" t="s">
        <v>8224</v>
      </c>
      <c r="R1888" s="44" t="s">
        <v>8203</v>
      </c>
      <c r="S1888" s="14">
        <v>6</v>
      </c>
      <c r="T1888" s="5">
        <v>16000</v>
      </c>
      <c r="U1888" s="5">
        <f t="shared" si="89"/>
        <v>96000</v>
      </c>
      <c r="V1888" s="47">
        <f t="shared" si="90"/>
        <v>107520.00000000001</v>
      </c>
      <c r="W1888" s="48"/>
      <c r="X1888" s="49">
        <v>2017</v>
      </c>
      <c r="Y1888" s="55" t="s">
        <v>12015</v>
      </c>
      <c r="Z1888" s="51">
        <f t="shared" si="87"/>
        <v>266.66666666666669</v>
      </c>
      <c r="AA1888" s="16">
        <f t="shared" si="88"/>
        <v>298.66666666666669</v>
      </c>
    </row>
    <row r="1889" spans="2:27" ht="20.25" x14ac:dyDescent="0.3">
      <c r="B1889" s="43" t="s">
        <v>12205</v>
      </c>
      <c r="C1889" s="14" t="s">
        <v>4521</v>
      </c>
      <c r="D1889" s="14" t="s">
        <v>9133</v>
      </c>
      <c r="E1889" s="14" t="s">
        <v>4854</v>
      </c>
      <c r="F1889" s="14" t="s">
        <v>9134</v>
      </c>
      <c r="G1889" s="14" t="s">
        <v>10479</v>
      </c>
      <c r="H1889" s="44" t="s">
        <v>3466</v>
      </c>
      <c r="I1889" s="45">
        <v>0</v>
      </c>
      <c r="J1889" s="14">
        <v>150000000</v>
      </c>
      <c r="K1889" s="14" t="s">
        <v>3458</v>
      </c>
      <c r="L1889" s="46" t="s">
        <v>5087</v>
      </c>
      <c r="M1889" s="14" t="s">
        <v>12072</v>
      </c>
      <c r="N1889" s="14" t="s">
        <v>3833</v>
      </c>
      <c r="O1889" s="14" t="s">
        <v>12107</v>
      </c>
      <c r="P1889" s="14" t="s">
        <v>12071</v>
      </c>
      <c r="Q1889" s="44" t="s">
        <v>8224</v>
      </c>
      <c r="R1889" s="44" t="s">
        <v>8203</v>
      </c>
      <c r="S1889" s="14">
        <v>4</v>
      </c>
      <c r="T1889" s="5">
        <v>12500</v>
      </c>
      <c r="U1889" s="5">
        <f t="shared" si="89"/>
        <v>50000</v>
      </c>
      <c r="V1889" s="47">
        <f t="shared" si="90"/>
        <v>56000.000000000007</v>
      </c>
      <c r="W1889" s="48"/>
      <c r="X1889" s="49">
        <v>2017</v>
      </c>
      <c r="Y1889" s="55" t="s">
        <v>12015</v>
      </c>
      <c r="Z1889" s="51">
        <f t="shared" ref="Z1889:Z1953" si="91">U1889/360</f>
        <v>138.88888888888889</v>
      </c>
      <c r="AA1889" s="16">
        <f t="shared" ref="AA1889:AA1953" si="92">V1889/360</f>
        <v>155.55555555555557</v>
      </c>
    </row>
    <row r="1890" spans="2:27" ht="20.25" x14ac:dyDescent="0.3">
      <c r="B1890" s="43" t="s">
        <v>12206</v>
      </c>
      <c r="C1890" s="14" t="s">
        <v>4521</v>
      </c>
      <c r="D1890" s="14" t="s">
        <v>9133</v>
      </c>
      <c r="E1890" s="14" t="s">
        <v>4854</v>
      </c>
      <c r="F1890" s="14" t="s">
        <v>9134</v>
      </c>
      <c r="G1890" s="14" t="s">
        <v>10480</v>
      </c>
      <c r="H1890" s="44" t="s">
        <v>3466</v>
      </c>
      <c r="I1890" s="45">
        <v>0</v>
      </c>
      <c r="J1890" s="14">
        <v>150000000</v>
      </c>
      <c r="K1890" s="14" t="s">
        <v>3458</v>
      </c>
      <c r="L1890" s="46" t="s">
        <v>5087</v>
      </c>
      <c r="M1890" s="14" t="s">
        <v>12072</v>
      </c>
      <c r="N1890" s="14" t="s">
        <v>3833</v>
      </c>
      <c r="O1890" s="14" t="s">
        <v>12107</v>
      </c>
      <c r="P1890" s="14" t="s">
        <v>12071</v>
      </c>
      <c r="Q1890" s="44" t="s">
        <v>8224</v>
      </c>
      <c r="R1890" s="44" t="s">
        <v>8203</v>
      </c>
      <c r="S1890" s="14">
        <v>4</v>
      </c>
      <c r="T1890" s="5">
        <v>12500</v>
      </c>
      <c r="U1890" s="5">
        <f t="shared" ref="U1890:U1953" si="93">S1890*T1890</f>
        <v>50000</v>
      </c>
      <c r="V1890" s="47">
        <f t="shared" ref="V1890:V1953" si="94">U1890*1.12</f>
        <v>56000.000000000007</v>
      </c>
      <c r="W1890" s="48"/>
      <c r="X1890" s="49">
        <v>2017</v>
      </c>
      <c r="Y1890" s="55" t="s">
        <v>12015</v>
      </c>
      <c r="Z1890" s="51">
        <f t="shared" si="91"/>
        <v>138.88888888888889</v>
      </c>
      <c r="AA1890" s="16">
        <f t="shared" si="92"/>
        <v>155.55555555555557</v>
      </c>
    </row>
    <row r="1891" spans="2:27" ht="20.25" x14ac:dyDescent="0.3">
      <c r="B1891" s="43" t="s">
        <v>12207</v>
      </c>
      <c r="C1891" s="14" t="s">
        <v>4521</v>
      </c>
      <c r="D1891" s="14" t="s">
        <v>9133</v>
      </c>
      <c r="E1891" s="14" t="s">
        <v>4854</v>
      </c>
      <c r="F1891" s="14" t="s">
        <v>9134</v>
      </c>
      <c r="G1891" s="14" t="s">
        <v>10481</v>
      </c>
      <c r="H1891" s="44" t="s">
        <v>3466</v>
      </c>
      <c r="I1891" s="45">
        <v>0</v>
      </c>
      <c r="J1891" s="14">
        <v>150000000</v>
      </c>
      <c r="K1891" s="14" t="s">
        <v>3458</v>
      </c>
      <c r="L1891" s="46" t="s">
        <v>5087</v>
      </c>
      <c r="M1891" s="14" t="s">
        <v>12072</v>
      </c>
      <c r="N1891" s="14" t="s">
        <v>3833</v>
      </c>
      <c r="O1891" s="14" t="s">
        <v>12107</v>
      </c>
      <c r="P1891" s="14" t="s">
        <v>12071</v>
      </c>
      <c r="Q1891" s="44" t="s">
        <v>8224</v>
      </c>
      <c r="R1891" s="44" t="s">
        <v>8203</v>
      </c>
      <c r="S1891" s="14">
        <v>4</v>
      </c>
      <c r="T1891" s="5">
        <v>12500</v>
      </c>
      <c r="U1891" s="5">
        <f t="shared" si="93"/>
        <v>50000</v>
      </c>
      <c r="V1891" s="47">
        <f t="shared" si="94"/>
        <v>56000.000000000007</v>
      </c>
      <c r="W1891" s="48"/>
      <c r="X1891" s="49">
        <v>2017</v>
      </c>
      <c r="Y1891" s="55" t="s">
        <v>12015</v>
      </c>
      <c r="Z1891" s="51">
        <f t="shared" si="91"/>
        <v>138.88888888888889</v>
      </c>
      <c r="AA1891" s="16">
        <f t="shared" si="92"/>
        <v>155.55555555555557</v>
      </c>
    </row>
    <row r="1892" spans="2:27" ht="20.25" x14ac:dyDescent="0.3">
      <c r="B1892" s="43" t="s">
        <v>12208</v>
      </c>
      <c r="C1892" s="14" t="s">
        <v>4521</v>
      </c>
      <c r="D1892" s="14" t="s">
        <v>9135</v>
      </c>
      <c r="E1892" s="14" t="s">
        <v>9136</v>
      </c>
      <c r="F1892" s="14" t="s">
        <v>9137</v>
      </c>
      <c r="G1892" s="14" t="s">
        <v>10482</v>
      </c>
      <c r="H1892" s="44" t="s">
        <v>3466</v>
      </c>
      <c r="I1892" s="45">
        <v>0</v>
      </c>
      <c r="J1892" s="14">
        <v>150000000</v>
      </c>
      <c r="K1892" s="14" t="s">
        <v>3458</v>
      </c>
      <c r="L1892" s="46" t="s">
        <v>5087</v>
      </c>
      <c r="M1892" s="14" t="s">
        <v>12072</v>
      </c>
      <c r="N1892" s="14" t="s">
        <v>3833</v>
      </c>
      <c r="O1892" s="14" t="s">
        <v>12107</v>
      </c>
      <c r="P1892" s="14" t="s">
        <v>12071</v>
      </c>
      <c r="Q1892" s="44" t="s">
        <v>8224</v>
      </c>
      <c r="R1892" s="44" t="s">
        <v>8203</v>
      </c>
      <c r="S1892" s="14">
        <v>50</v>
      </c>
      <c r="T1892" s="5">
        <v>30000</v>
      </c>
      <c r="U1892" s="5">
        <f t="shared" si="93"/>
        <v>1500000</v>
      </c>
      <c r="V1892" s="47">
        <f t="shared" si="94"/>
        <v>1680000.0000000002</v>
      </c>
      <c r="W1892" s="48"/>
      <c r="X1892" s="49">
        <v>2017</v>
      </c>
      <c r="Y1892" s="55" t="s">
        <v>12015</v>
      </c>
      <c r="Z1892" s="51">
        <f t="shared" si="91"/>
        <v>4166.666666666667</v>
      </c>
      <c r="AA1892" s="16">
        <f t="shared" si="92"/>
        <v>4666.666666666667</v>
      </c>
    </row>
    <row r="1893" spans="2:27" ht="20.25" x14ac:dyDescent="0.3">
      <c r="B1893" s="43" t="s">
        <v>12209</v>
      </c>
      <c r="C1893" s="14" t="s">
        <v>4521</v>
      </c>
      <c r="D1893" s="14" t="s">
        <v>9138</v>
      </c>
      <c r="E1893" s="14" t="s">
        <v>4851</v>
      </c>
      <c r="F1893" s="14" t="s">
        <v>9139</v>
      </c>
      <c r="G1893" s="14" t="s">
        <v>10483</v>
      </c>
      <c r="H1893" s="44" t="s">
        <v>3466</v>
      </c>
      <c r="I1893" s="45">
        <v>0</v>
      </c>
      <c r="J1893" s="14">
        <v>150000000</v>
      </c>
      <c r="K1893" s="14" t="s">
        <v>3458</v>
      </c>
      <c r="L1893" s="46" t="s">
        <v>5087</v>
      </c>
      <c r="M1893" s="14" t="s">
        <v>12072</v>
      </c>
      <c r="N1893" s="14" t="s">
        <v>3833</v>
      </c>
      <c r="O1893" s="14" t="s">
        <v>12107</v>
      </c>
      <c r="P1893" s="14" t="s">
        <v>12071</v>
      </c>
      <c r="Q1893" s="44" t="s">
        <v>8224</v>
      </c>
      <c r="R1893" s="44" t="s">
        <v>8203</v>
      </c>
      <c r="S1893" s="14">
        <v>10</v>
      </c>
      <c r="T1893" s="5">
        <v>25000</v>
      </c>
      <c r="U1893" s="5">
        <f t="shared" si="93"/>
        <v>250000</v>
      </c>
      <c r="V1893" s="47">
        <f t="shared" si="94"/>
        <v>280000</v>
      </c>
      <c r="W1893" s="48"/>
      <c r="X1893" s="49">
        <v>2017</v>
      </c>
      <c r="Y1893" s="55" t="s">
        <v>12015</v>
      </c>
      <c r="Z1893" s="51">
        <f t="shared" si="91"/>
        <v>694.44444444444446</v>
      </c>
      <c r="AA1893" s="16">
        <f t="shared" si="92"/>
        <v>777.77777777777783</v>
      </c>
    </row>
    <row r="1894" spans="2:27" ht="20.25" x14ac:dyDescent="0.3">
      <c r="B1894" s="43" t="s">
        <v>12210</v>
      </c>
      <c r="C1894" s="14" t="s">
        <v>4521</v>
      </c>
      <c r="D1894" s="14" t="s">
        <v>9140</v>
      </c>
      <c r="E1894" s="14" t="s">
        <v>4232</v>
      </c>
      <c r="F1894" s="14" t="s">
        <v>9141</v>
      </c>
      <c r="G1894" s="14" t="s">
        <v>10484</v>
      </c>
      <c r="H1894" s="44" t="s">
        <v>3466</v>
      </c>
      <c r="I1894" s="45">
        <v>0</v>
      </c>
      <c r="J1894" s="14">
        <v>150000000</v>
      </c>
      <c r="K1894" s="14" t="s">
        <v>3458</v>
      </c>
      <c r="L1894" s="46" t="s">
        <v>5087</v>
      </c>
      <c r="M1894" s="14" t="s">
        <v>12072</v>
      </c>
      <c r="N1894" s="14" t="s">
        <v>3833</v>
      </c>
      <c r="O1894" s="14" t="s">
        <v>12107</v>
      </c>
      <c r="P1894" s="14" t="s">
        <v>12071</v>
      </c>
      <c r="Q1894" s="44" t="s">
        <v>8224</v>
      </c>
      <c r="R1894" s="44" t="s">
        <v>8203</v>
      </c>
      <c r="S1894" s="14">
        <v>50</v>
      </c>
      <c r="T1894" s="5">
        <v>100000</v>
      </c>
      <c r="U1894" s="5">
        <f t="shared" si="93"/>
        <v>5000000</v>
      </c>
      <c r="V1894" s="47">
        <f t="shared" si="94"/>
        <v>5600000.0000000009</v>
      </c>
      <c r="W1894" s="48"/>
      <c r="X1894" s="49">
        <v>2017</v>
      </c>
      <c r="Y1894" s="55" t="s">
        <v>12015</v>
      </c>
      <c r="Z1894" s="51">
        <f t="shared" si="91"/>
        <v>13888.888888888889</v>
      </c>
      <c r="AA1894" s="16">
        <f t="shared" si="92"/>
        <v>15555.555555555558</v>
      </c>
    </row>
    <row r="1895" spans="2:27" ht="20.25" x14ac:dyDescent="0.3">
      <c r="B1895" s="43" t="s">
        <v>12211</v>
      </c>
      <c r="C1895" s="14" t="s">
        <v>4521</v>
      </c>
      <c r="D1895" s="14" t="s">
        <v>9142</v>
      </c>
      <c r="E1895" s="14" t="s">
        <v>4232</v>
      </c>
      <c r="F1895" s="14" t="s">
        <v>9143</v>
      </c>
      <c r="G1895" s="14" t="s">
        <v>10485</v>
      </c>
      <c r="H1895" s="44" t="s">
        <v>3466</v>
      </c>
      <c r="I1895" s="45">
        <v>0</v>
      </c>
      <c r="J1895" s="14">
        <v>150000000</v>
      </c>
      <c r="K1895" s="14" t="s">
        <v>3458</v>
      </c>
      <c r="L1895" s="46" t="s">
        <v>5087</v>
      </c>
      <c r="M1895" s="14" t="s">
        <v>12072</v>
      </c>
      <c r="N1895" s="14" t="s">
        <v>3833</v>
      </c>
      <c r="O1895" s="14" t="s">
        <v>12107</v>
      </c>
      <c r="P1895" s="14" t="s">
        <v>12071</v>
      </c>
      <c r="Q1895" s="44" t="s">
        <v>8224</v>
      </c>
      <c r="R1895" s="44" t="s">
        <v>8203</v>
      </c>
      <c r="S1895" s="14">
        <v>6</v>
      </c>
      <c r="T1895" s="5">
        <v>65000</v>
      </c>
      <c r="U1895" s="5">
        <f t="shared" si="93"/>
        <v>390000</v>
      </c>
      <c r="V1895" s="47">
        <f t="shared" si="94"/>
        <v>436800.00000000006</v>
      </c>
      <c r="W1895" s="48"/>
      <c r="X1895" s="49">
        <v>2017</v>
      </c>
      <c r="Y1895" s="55" t="s">
        <v>12015</v>
      </c>
      <c r="Z1895" s="51">
        <f t="shared" si="91"/>
        <v>1083.3333333333333</v>
      </c>
      <c r="AA1895" s="16">
        <f t="shared" si="92"/>
        <v>1213.3333333333335</v>
      </c>
    </row>
    <row r="1896" spans="2:27" ht="20.25" x14ac:dyDescent="0.3">
      <c r="B1896" s="43" t="s">
        <v>12212</v>
      </c>
      <c r="C1896" s="14" t="s">
        <v>4521</v>
      </c>
      <c r="D1896" s="14" t="s">
        <v>9144</v>
      </c>
      <c r="E1896" s="14" t="s">
        <v>9145</v>
      </c>
      <c r="F1896" s="14" t="s">
        <v>9146</v>
      </c>
      <c r="G1896" s="14" t="s">
        <v>10486</v>
      </c>
      <c r="H1896" s="44" t="s">
        <v>3466</v>
      </c>
      <c r="I1896" s="45">
        <v>0</v>
      </c>
      <c r="J1896" s="14">
        <v>150000000</v>
      </c>
      <c r="K1896" s="14" t="s">
        <v>3458</v>
      </c>
      <c r="L1896" s="46" t="s">
        <v>5087</v>
      </c>
      <c r="M1896" s="14" t="s">
        <v>12072</v>
      </c>
      <c r="N1896" s="14" t="s">
        <v>3833</v>
      </c>
      <c r="O1896" s="14" t="s">
        <v>12107</v>
      </c>
      <c r="P1896" s="14" t="s">
        <v>12071</v>
      </c>
      <c r="Q1896" s="44" t="s">
        <v>8224</v>
      </c>
      <c r="R1896" s="44" t="s">
        <v>8203</v>
      </c>
      <c r="S1896" s="14">
        <v>10</v>
      </c>
      <c r="T1896" s="5">
        <v>212000</v>
      </c>
      <c r="U1896" s="5">
        <f t="shared" si="93"/>
        <v>2120000</v>
      </c>
      <c r="V1896" s="47">
        <f t="shared" si="94"/>
        <v>2374400</v>
      </c>
      <c r="W1896" s="48"/>
      <c r="X1896" s="49">
        <v>2017</v>
      </c>
      <c r="Y1896" s="55" t="s">
        <v>12015</v>
      </c>
      <c r="Z1896" s="51">
        <f t="shared" si="91"/>
        <v>5888.8888888888887</v>
      </c>
      <c r="AA1896" s="16">
        <f t="shared" si="92"/>
        <v>6595.5555555555557</v>
      </c>
    </row>
    <row r="1897" spans="2:27" ht="20.25" x14ac:dyDescent="0.3">
      <c r="B1897" s="43" t="s">
        <v>12213</v>
      </c>
      <c r="C1897" s="14" t="s">
        <v>4521</v>
      </c>
      <c r="D1897" s="14" t="s">
        <v>9147</v>
      </c>
      <c r="E1897" s="14" t="s">
        <v>9148</v>
      </c>
      <c r="F1897" s="14" t="s">
        <v>9149</v>
      </c>
      <c r="G1897" s="14" t="s">
        <v>12110</v>
      </c>
      <c r="H1897" s="44" t="s">
        <v>3466</v>
      </c>
      <c r="I1897" s="45">
        <v>0</v>
      </c>
      <c r="J1897" s="14">
        <v>150000000</v>
      </c>
      <c r="K1897" s="14" t="s">
        <v>3458</v>
      </c>
      <c r="L1897" s="46" t="s">
        <v>5087</v>
      </c>
      <c r="M1897" s="14" t="s">
        <v>12072</v>
      </c>
      <c r="N1897" s="14" t="s">
        <v>3833</v>
      </c>
      <c r="O1897" s="14" t="s">
        <v>12107</v>
      </c>
      <c r="P1897" s="14" t="s">
        <v>12071</v>
      </c>
      <c r="Q1897" s="44" t="s">
        <v>8224</v>
      </c>
      <c r="R1897" s="44" t="s">
        <v>8203</v>
      </c>
      <c r="S1897" s="14">
        <v>40</v>
      </c>
      <c r="T1897" s="5">
        <v>70707</v>
      </c>
      <c r="U1897" s="5">
        <f t="shared" si="93"/>
        <v>2828280</v>
      </c>
      <c r="V1897" s="47">
        <f t="shared" si="94"/>
        <v>3167673.6</v>
      </c>
      <c r="W1897" s="48"/>
      <c r="X1897" s="49">
        <v>2017</v>
      </c>
      <c r="Y1897" s="55" t="s">
        <v>12015</v>
      </c>
      <c r="Z1897" s="51">
        <f t="shared" si="91"/>
        <v>7856.333333333333</v>
      </c>
      <c r="AA1897" s="16">
        <f t="shared" si="92"/>
        <v>8799.0933333333342</v>
      </c>
    </row>
    <row r="1898" spans="2:27" ht="20.25" x14ac:dyDescent="0.3">
      <c r="B1898" s="43" t="s">
        <v>12214</v>
      </c>
      <c r="C1898" s="14" t="s">
        <v>4521</v>
      </c>
      <c r="D1898" s="14" t="s">
        <v>9150</v>
      </c>
      <c r="E1898" s="14" t="s">
        <v>7523</v>
      </c>
      <c r="F1898" s="14" t="s">
        <v>9151</v>
      </c>
      <c r="G1898" s="14" t="s">
        <v>10487</v>
      </c>
      <c r="H1898" s="44" t="s">
        <v>3466</v>
      </c>
      <c r="I1898" s="45">
        <v>0</v>
      </c>
      <c r="J1898" s="14">
        <v>150000000</v>
      </c>
      <c r="K1898" s="14" t="s">
        <v>3458</v>
      </c>
      <c r="L1898" s="46" t="s">
        <v>5087</v>
      </c>
      <c r="M1898" s="14" t="s">
        <v>12072</v>
      </c>
      <c r="N1898" s="14" t="s">
        <v>3833</v>
      </c>
      <c r="O1898" s="14" t="s">
        <v>12107</v>
      </c>
      <c r="P1898" s="14" t="s">
        <v>12071</v>
      </c>
      <c r="Q1898" s="44" t="s">
        <v>8224</v>
      </c>
      <c r="R1898" s="44" t="s">
        <v>8203</v>
      </c>
      <c r="S1898" s="14">
        <v>1</v>
      </c>
      <c r="T1898" s="5">
        <v>12000</v>
      </c>
      <c r="U1898" s="5">
        <f t="shared" si="93"/>
        <v>12000</v>
      </c>
      <c r="V1898" s="47">
        <f t="shared" si="94"/>
        <v>13440.000000000002</v>
      </c>
      <c r="W1898" s="48"/>
      <c r="X1898" s="49">
        <v>2017</v>
      </c>
      <c r="Y1898" s="55" t="s">
        <v>12015</v>
      </c>
      <c r="Z1898" s="51">
        <f t="shared" si="91"/>
        <v>33.333333333333336</v>
      </c>
      <c r="AA1898" s="16">
        <f t="shared" si="92"/>
        <v>37.333333333333336</v>
      </c>
    </row>
    <row r="1899" spans="2:27" ht="20.25" x14ac:dyDescent="0.3">
      <c r="B1899" s="43" t="s">
        <v>12215</v>
      </c>
      <c r="C1899" s="14" t="s">
        <v>4521</v>
      </c>
      <c r="D1899" s="14" t="s">
        <v>9152</v>
      </c>
      <c r="E1899" s="14" t="s">
        <v>4237</v>
      </c>
      <c r="F1899" s="14" t="s">
        <v>9153</v>
      </c>
      <c r="G1899" s="14" t="s">
        <v>10488</v>
      </c>
      <c r="H1899" s="44" t="s">
        <v>3466</v>
      </c>
      <c r="I1899" s="45">
        <v>0</v>
      </c>
      <c r="J1899" s="14">
        <v>150000000</v>
      </c>
      <c r="K1899" s="14" t="s">
        <v>3458</v>
      </c>
      <c r="L1899" s="46" t="s">
        <v>5087</v>
      </c>
      <c r="M1899" s="14" t="s">
        <v>12072</v>
      </c>
      <c r="N1899" s="14" t="s">
        <v>3833</v>
      </c>
      <c r="O1899" s="14" t="s">
        <v>3489</v>
      </c>
      <c r="P1899" s="14" t="s">
        <v>12071</v>
      </c>
      <c r="Q1899" s="44" t="s">
        <v>8224</v>
      </c>
      <c r="R1899" s="44" t="s">
        <v>8203</v>
      </c>
      <c r="S1899" s="14">
        <v>10</v>
      </c>
      <c r="T1899" s="5">
        <v>10000</v>
      </c>
      <c r="U1899" s="5">
        <f t="shared" si="93"/>
        <v>100000</v>
      </c>
      <c r="V1899" s="47">
        <f t="shared" si="94"/>
        <v>112000.00000000001</v>
      </c>
      <c r="W1899" s="48"/>
      <c r="X1899" s="49">
        <v>2017</v>
      </c>
      <c r="Y1899" s="55" t="s">
        <v>12015</v>
      </c>
      <c r="Z1899" s="51">
        <f t="shared" si="91"/>
        <v>277.77777777777777</v>
      </c>
      <c r="AA1899" s="16">
        <f t="shared" si="92"/>
        <v>311.11111111111114</v>
      </c>
    </row>
    <row r="1900" spans="2:27" ht="20.25" x14ac:dyDescent="0.3">
      <c r="B1900" s="43" t="s">
        <v>12216</v>
      </c>
      <c r="C1900" s="14" t="s">
        <v>4521</v>
      </c>
      <c r="D1900" s="14" t="s">
        <v>9152</v>
      </c>
      <c r="E1900" s="14" t="s">
        <v>4237</v>
      </c>
      <c r="F1900" s="14" t="s">
        <v>9153</v>
      </c>
      <c r="G1900" s="14" t="s">
        <v>10489</v>
      </c>
      <c r="H1900" s="44" t="s">
        <v>3466</v>
      </c>
      <c r="I1900" s="45">
        <v>0</v>
      </c>
      <c r="J1900" s="14">
        <v>150000000</v>
      </c>
      <c r="K1900" s="14" t="s">
        <v>3458</v>
      </c>
      <c r="L1900" s="46" t="s">
        <v>5087</v>
      </c>
      <c r="M1900" s="14" t="s">
        <v>12072</v>
      </c>
      <c r="N1900" s="14" t="s">
        <v>3833</v>
      </c>
      <c r="O1900" s="14" t="s">
        <v>12107</v>
      </c>
      <c r="P1900" s="14" t="s">
        <v>12071</v>
      </c>
      <c r="Q1900" s="44" t="s">
        <v>8224</v>
      </c>
      <c r="R1900" s="44" t="s">
        <v>8203</v>
      </c>
      <c r="S1900" s="14">
        <v>10</v>
      </c>
      <c r="T1900" s="5">
        <v>10000</v>
      </c>
      <c r="U1900" s="5">
        <f t="shared" si="93"/>
        <v>100000</v>
      </c>
      <c r="V1900" s="47">
        <f t="shared" si="94"/>
        <v>112000.00000000001</v>
      </c>
      <c r="W1900" s="48"/>
      <c r="X1900" s="49">
        <v>2017</v>
      </c>
      <c r="Y1900" s="55" t="s">
        <v>12015</v>
      </c>
      <c r="Z1900" s="51">
        <f t="shared" si="91"/>
        <v>277.77777777777777</v>
      </c>
      <c r="AA1900" s="16">
        <f t="shared" si="92"/>
        <v>311.11111111111114</v>
      </c>
    </row>
    <row r="1901" spans="2:27" ht="20.25" x14ac:dyDescent="0.3">
      <c r="B1901" s="43" t="s">
        <v>12217</v>
      </c>
      <c r="C1901" s="14" t="s">
        <v>4521</v>
      </c>
      <c r="D1901" s="14" t="s">
        <v>9152</v>
      </c>
      <c r="E1901" s="14" t="s">
        <v>4237</v>
      </c>
      <c r="F1901" s="14" t="s">
        <v>9153</v>
      </c>
      <c r="G1901" s="14" t="s">
        <v>10490</v>
      </c>
      <c r="H1901" s="44" t="s">
        <v>3466</v>
      </c>
      <c r="I1901" s="45">
        <v>0</v>
      </c>
      <c r="J1901" s="14">
        <v>150000000</v>
      </c>
      <c r="K1901" s="14" t="s">
        <v>3458</v>
      </c>
      <c r="L1901" s="46" t="s">
        <v>5087</v>
      </c>
      <c r="M1901" s="14" t="s">
        <v>12072</v>
      </c>
      <c r="N1901" s="14" t="s">
        <v>3833</v>
      </c>
      <c r="O1901" s="14" t="s">
        <v>12107</v>
      </c>
      <c r="P1901" s="14" t="s">
        <v>12071</v>
      </c>
      <c r="Q1901" s="44" t="s">
        <v>8224</v>
      </c>
      <c r="R1901" s="44" t="s">
        <v>8203</v>
      </c>
      <c r="S1901" s="14">
        <v>10</v>
      </c>
      <c r="T1901" s="5">
        <v>10000</v>
      </c>
      <c r="U1901" s="5">
        <f t="shared" si="93"/>
        <v>100000</v>
      </c>
      <c r="V1901" s="47">
        <f t="shared" si="94"/>
        <v>112000.00000000001</v>
      </c>
      <c r="W1901" s="48"/>
      <c r="X1901" s="49">
        <v>2017</v>
      </c>
      <c r="Y1901" s="55" t="s">
        <v>12015</v>
      </c>
      <c r="Z1901" s="51">
        <f t="shared" si="91"/>
        <v>277.77777777777777</v>
      </c>
      <c r="AA1901" s="16">
        <f t="shared" si="92"/>
        <v>311.11111111111114</v>
      </c>
    </row>
    <row r="1902" spans="2:27" ht="20.25" x14ac:dyDescent="0.3">
      <c r="B1902" s="43" t="s">
        <v>12218</v>
      </c>
      <c r="C1902" s="14" t="s">
        <v>4521</v>
      </c>
      <c r="D1902" s="14" t="s">
        <v>9152</v>
      </c>
      <c r="E1902" s="14" t="s">
        <v>4237</v>
      </c>
      <c r="F1902" s="14" t="s">
        <v>9153</v>
      </c>
      <c r="G1902" s="14" t="s">
        <v>10491</v>
      </c>
      <c r="H1902" s="44" t="s">
        <v>3466</v>
      </c>
      <c r="I1902" s="45">
        <v>0</v>
      </c>
      <c r="J1902" s="14">
        <v>150000000</v>
      </c>
      <c r="K1902" s="14" t="s">
        <v>3458</v>
      </c>
      <c r="L1902" s="46" t="s">
        <v>5087</v>
      </c>
      <c r="M1902" s="14" t="s">
        <v>12072</v>
      </c>
      <c r="N1902" s="14" t="s">
        <v>3833</v>
      </c>
      <c r="O1902" s="14" t="s">
        <v>12107</v>
      </c>
      <c r="P1902" s="14" t="s">
        <v>12071</v>
      </c>
      <c r="Q1902" s="44" t="s">
        <v>8224</v>
      </c>
      <c r="R1902" s="44" t="s">
        <v>8203</v>
      </c>
      <c r="S1902" s="14">
        <v>10</v>
      </c>
      <c r="T1902" s="5">
        <v>10000</v>
      </c>
      <c r="U1902" s="5">
        <f t="shared" si="93"/>
        <v>100000</v>
      </c>
      <c r="V1902" s="47">
        <f t="shared" si="94"/>
        <v>112000.00000000001</v>
      </c>
      <c r="W1902" s="48"/>
      <c r="X1902" s="49">
        <v>2017</v>
      </c>
      <c r="Y1902" s="55" t="s">
        <v>12015</v>
      </c>
      <c r="Z1902" s="51">
        <f t="shared" si="91"/>
        <v>277.77777777777777</v>
      </c>
      <c r="AA1902" s="16">
        <f t="shared" si="92"/>
        <v>311.11111111111114</v>
      </c>
    </row>
    <row r="1903" spans="2:27" ht="20.25" x14ac:dyDescent="0.3">
      <c r="B1903" s="43" t="s">
        <v>12219</v>
      </c>
      <c r="C1903" s="14" t="s">
        <v>4521</v>
      </c>
      <c r="D1903" s="14" t="s">
        <v>5118</v>
      </c>
      <c r="E1903" s="14" t="s">
        <v>7968</v>
      </c>
      <c r="F1903" s="14" t="s">
        <v>5119</v>
      </c>
      <c r="G1903" s="14" t="s">
        <v>10492</v>
      </c>
      <c r="H1903" s="44" t="s">
        <v>3466</v>
      </c>
      <c r="I1903" s="45">
        <v>0</v>
      </c>
      <c r="J1903" s="14">
        <v>150000000</v>
      </c>
      <c r="K1903" s="14" t="s">
        <v>3458</v>
      </c>
      <c r="L1903" s="46" t="s">
        <v>5087</v>
      </c>
      <c r="M1903" s="14" t="s">
        <v>12072</v>
      </c>
      <c r="N1903" s="14" t="s">
        <v>3833</v>
      </c>
      <c r="O1903" s="14" t="s">
        <v>3489</v>
      </c>
      <c r="P1903" s="14" t="s">
        <v>12071</v>
      </c>
      <c r="Q1903" s="44" t="s">
        <v>8224</v>
      </c>
      <c r="R1903" s="44" t="s">
        <v>8203</v>
      </c>
      <c r="S1903" s="14">
        <v>5</v>
      </c>
      <c r="T1903" s="5">
        <v>10000</v>
      </c>
      <c r="U1903" s="5">
        <f t="shared" si="93"/>
        <v>50000</v>
      </c>
      <c r="V1903" s="47">
        <f t="shared" si="94"/>
        <v>56000.000000000007</v>
      </c>
      <c r="W1903" s="48"/>
      <c r="X1903" s="49">
        <v>2017</v>
      </c>
      <c r="Y1903" s="55" t="s">
        <v>12015</v>
      </c>
      <c r="Z1903" s="51">
        <f t="shared" si="91"/>
        <v>138.88888888888889</v>
      </c>
      <c r="AA1903" s="16">
        <f t="shared" si="92"/>
        <v>155.55555555555557</v>
      </c>
    </row>
    <row r="1904" spans="2:27" ht="20.25" x14ac:dyDescent="0.3">
      <c r="B1904" s="43" t="s">
        <v>12220</v>
      </c>
      <c r="C1904" s="14" t="s">
        <v>4521</v>
      </c>
      <c r="D1904" s="14" t="s">
        <v>5118</v>
      </c>
      <c r="E1904" s="14" t="s">
        <v>7968</v>
      </c>
      <c r="F1904" s="14" t="s">
        <v>5119</v>
      </c>
      <c r="G1904" s="14" t="s">
        <v>10493</v>
      </c>
      <c r="H1904" s="44" t="s">
        <v>3466</v>
      </c>
      <c r="I1904" s="45">
        <v>0</v>
      </c>
      <c r="J1904" s="14">
        <v>150000000</v>
      </c>
      <c r="K1904" s="14" t="s">
        <v>3458</v>
      </c>
      <c r="L1904" s="46" t="s">
        <v>5087</v>
      </c>
      <c r="M1904" s="14" t="s">
        <v>12072</v>
      </c>
      <c r="N1904" s="14" t="s">
        <v>3833</v>
      </c>
      <c r="O1904" s="14" t="s">
        <v>3489</v>
      </c>
      <c r="P1904" s="14" t="s">
        <v>12071</v>
      </c>
      <c r="Q1904" s="44" t="s">
        <v>8224</v>
      </c>
      <c r="R1904" s="44" t="s">
        <v>8203</v>
      </c>
      <c r="S1904" s="14">
        <v>10</v>
      </c>
      <c r="T1904" s="5">
        <v>10400</v>
      </c>
      <c r="U1904" s="5">
        <f t="shared" si="93"/>
        <v>104000</v>
      </c>
      <c r="V1904" s="47">
        <f t="shared" si="94"/>
        <v>116480.00000000001</v>
      </c>
      <c r="W1904" s="48"/>
      <c r="X1904" s="49">
        <v>2017</v>
      </c>
      <c r="Y1904" s="55" t="s">
        <v>12015</v>
      </c>
      <c r="Z1904" s="51">
        <f t="shared" si="91"/>
        <v>288.88888888888891</v>
      </c>
      <c r="AA1904" s="16">
        <f t="shared" si="92"/>
        <v>323.5555555555556</v>
      </c>
    </row>
    <row r="1905" spans="2:27" ht="20.25" x14ac:dyDescent="0.3">
      <c r="B1905" s="43" t="s">
        <v>1908</v>
      </c>
      <c r="C1905" s="14" t="s">
        <v>4521</v>
      </c>
      <c r="D1905" s="14" t="s">
        <v>5118</v>
      </c>
      <c r="E1905" s="14" t="s">
        <v>7968</v>
      </c>
      <c r="F1905" s="14" t="s">
        <v>5119</v>
      </c>
      <c r="G1905" s="14" t="s">
        <v>10494</v>
      </c>
      <c r="H1905" s="44" t="s">
        <v>3466</v>
      </c>
      <c r="I1905" s="45">
        <v>0</v>
      </c>
      <c r="J1905" s="14">
        <v>150000000</v>
      </c>
      <c r="K1905" s="14" t="s">
        <v>3458</v>
      </c>
      <c r="L1905" s="46" t="s">
        <v>5087</v>
      </c>
      <c r="M1905" s="14" t="s">
        <v>12072</v>
      </c>
      <c r="N1905" s="14" t="s">
        <v>3833</v>
      </c>
      <c r="O1905" s="14" t="s">
        <v>3489</v>
      </c>
      <c r="P1905" s="14" t="s">
        <v>12071</v>
      </c>
      <c r="Q1905" s="44" t="s">
        <v>8224</v>
      </c>
      <c r="R1905" s="44" t="s">
        <v>8203</v>
      </c>
      <c r="S1905" s="14">
        <v>5</v>
      </c>
      <c r="T1905" s="5">
        <v>7200</v>
      </c>
      <c r="U1905" s="5">
        <f t="shared" si="93"/>
        <v>36000</v>
      </c>
      <c r="V1905" s="47">
        <f t="shared" si="94"/>
        <v>40320.000000000007</v>
      </c>
      <c r="W1905" s="48"/>
      <c r="X1905" s="49">
        <v>2017</v>
      </c>
      <c r="Y1905" s="55" t="s">
        <v>12015</v>
      </c>
      <c r="Z1905" s="51">
        <f t="shared" si="91"/>
        <v>100</v>
      </c>
      <c r="AA1905" s="16">
        <f t="shared" si="92"/>
        <v>112.00000000000001</v>
      </c>
    </row>
    <row r="1906" spans="2:27" ht="20.25" x14ac:dyDescent="0.3">
      <c r="B1906" s="43" t="s">
        <v>1909</v>
      </c>
      <c r="C1906" s="14" t="s">
        <v>4521</v>
      </c>
      <c r="D1906" s="14" t="s">
        <v>5118</v>
      </c>
      <c r="E1906" s="14" t="s">
        <v>7968</v>
      </c>
      <c r="F1906" s="14" t="s">
        <v>5119</v>
      </c>
      <c r="G1906" s="14" t="s">
        <v>10495</v>
      </c>
      <c r="H1906" s="44" t="s">
        <v>3466</v>
      </c>
      <c r="I1906" s="45">
        <v>0</v>
      </c>
      <c r="J1906" s="14">
        <v>150000000</v>
      </c>
      <c r="K1906" s="14" t="s">
        <v>3458</v>
      </c>
      <c r="L1906" s="46" t="s">
        <v>5087</v>
      </c>
      <c r="M1906" s="14" t="s">
        <v>12072</v>
      </c>
      <c r="N1906" s="14" t="s">
        <v>3833</v>
      </c>
      <c r="O1906" s="14" t="s">
        <v>3489</v>
      </c>
      <c r="P1906" s="14" t="s">
        <v>12071</v>
      </c>
      <c r="Q1906" s="44" t="s">
        <v>8224</v>
      </c>
      <c r="R1906" s="44" t="s">
        <v>8203</v>
      </c>
      <c r="S1906" s="14">
        <v>5</v>
      </c>
      <c r="T1906" s="5">
        <v>7600</v>
      </c>
      <c r="U1906" s="5">
        <f t="shared" si="93"/>
        <v>38000</v>
      </c>
      <c r="V1906" s="47">
        <f t="shared" si="94"/>
        <v>42560.000000000007</v>
      </c>
      <c r="W1906" s="48"/>
      <c r="X1906" s="49">
        <v>2017</v>
      </c>
      <c r="Y1906" s="55" t="s">
        <v>12015</v>
      </c>
      <c r="Z1906" s="51">
        <f t="shared" si="91"/>
        <v>105.55555555555556</v>
      </c>
      <c r="AA1906" s="16">
        <f t="shared" si="92"/>
        <v>118.22222222222224</v>
      </c>
    </row>
    <row r="1907" spans="2:27" ht="20.25" x14ac:dyDescent="0.3">
      <c r="B1907" s="43" t="s">
        <v>1910</v>
      </c>
      <c r="C1907" s="14" t="s">
        <v>4521</v>
      </c>
      <c r="D1907" s="14" t="s">
        <v>9154</v>
      </c>
      <c r="E1907" s="14" t="s">
        <v>4350</v>
      </c>
      <c r="F1907" s="14" t="s">
        <v>9155</v>
      </c>
      <c r="G1907" s="14" t="s">
        <v>10496</v>
      </c>
      <c r="H1907" s="44" t="s">
        <v>3466</v>
      </c>
      <c r="I1907" s="45">
        <v>0</v>
      </c>
      <c r="J1907" s="14">
        <v>150000000</v>
      </c>
      <c r="K1907" s="14" t="s">
        <v>3458</v>
      </c>
      <c r="L1907" s="46" t="s">
        <v>5087</v>
      </c>
      <c r="M1907" s="14" t="s">
        <v>12072</v>
      </c>
      <c r="N1907" s="14" t="s">
        <v>3833</v>
      </c>
      <c r="O1907" s="14" t="s">
        <v>12107</v>
      </c>
      <c r="P1907" s="14" t="s">
        <v>12071</v>
      </c>
      <c r="Q1907" s="44" t="s">
        <v>8224</v>
      </c>
      <c r="R1907" s="44" t="s">
        <v>8203</v>
      </c>
      <c r="S1907" s="14">
        <v>12</v>
      </c>
      <c r="T1907" s="5">
        <v>22959.88</v>
      </c>
      <c r="U1907" s="5">
        <f t="shared" si="93"/>
        <v>275518.56</v>
      </c>
      <c r="V1907" s="47">
        <f t="shared" si="94"/>
        <v>308580.78720000002</v>
      </c>
      <c r="W1907" s="48"/>
      <c r="X1907" s="49">
        <v>2017</v>
      </c>
      <c r="Y1907" s="55" t="s">
        <v>12015</v>
      </c>
      <c r="Z1907" s="51">
        <f t="shared" si="91"/>
        <v>765.32933333333335</v>
      </c>
      <c r="AA1907" s="16">
        <f t="shared" si="92"/>
        <v>857.16885333333335</v>
      </c>
    </row>
    <row r="1908" spans="2:27" ht="20.25" x14ac:dyDescent="0.3">
      <c r="B1908" s="43" t="s">
        <v>1911</v>
      </c>
      <c r="C1908" s="14" t="s">
        <v>4521</v>
      </c>
      <c r="D1908" s="14" t="s">
        <v>9156</v>
      </c>
      <c r="E1908" s="14" t="s">
        <v>4326</v>
      </c>
      <c r="F1908" s="14" t="s">
        <v>9157</v>
      </c>
      <c r="G1908" s="14" t="s">
        <v>10497</v>
      </c>
      <c r="H1908" s="44" t="s">
        <v>3466</v>
      </c>
      <c r="I1908" s="45">
        <v>0</v>
      </c>
      <c r="J1908" s="14">
        <v>150000000</v>
      </c>
      <c r="K1908" s="14" t="s">
        <v>3458</v>
      </c>
      <c r="L1908" s="46" t="s">
        <v>5087</v>
      </c>
      <c r="M1908" s="14" t="s">
        <v>12072</v>
      </c>
      <c r="N1908" s="14" t="s">
        <v>3833</v>
      </c>
      <c r="O1908" s="14" t="s">
        <v>12107</v>
      </c>
      <c r="P1908" s="14" t="s">
        <v>12071</v>
      </c>
      <c r="Q1908" s="44" t="s">
        <v>8224</v>
      </c>
      <c r="R1908" s="44" t="s">
        <v>8203</v>
      </c>
      <c r="S1908" s="14">
        <v>12</v>
      </c>
      <c r="T1908" s="5">
        <v>32500</v>
      </c>
      <c r="U1908" s="5">
        <f t="shared" si="93"/>
        <v>390000</v>
      </c>
      <c r="V1908" s="47">
        <f t="shared" si="94"/>
        <v>436800.00000000006</v>
      </c>
      <c r="W1908" s="48"/>
      <c r="X1908" s="49">
        <v>2017</v>
      </c>
      <c r="Y1908" s="55" t="s">
        <v>12015</v>
      </c>
      <c r="Z1908" s="51">
        <f t="shared" si="91"/>
        <v>1083.3333333333333</v>
      </c>
      <c r="AA1908" s="16">
        <f t="shared" si="92"/>
        <v>1213.3333333333335</v>
      </c>
    </row>
    <row r="1909" spans="2:27" ht="20.25" x14ac:dyDescent="0.3">
      <c r="B1909" s="43" t="s">
        <v>1912</v>
      </c>
      <c r="C1909" s="14" t="s">
        <v>4521</v>
      </c>
      <c r="D1909" s="14" t="s">
        <v>9159</v>
      </c>
      <c r="E1909" s="14" t="s">
        <v>9158</v>
      </c>
      <c r="F1909" s="14" t="s">
        <v>9160</v>
      </c>
      <c r="G1909" s="14" t="s">
        <v>12111</v>
      </c>
      <c r="H1909" s="44" t="s">
        <v>3466</v>
      </c>
      <c r="I1909" s="45">
        <v>0</v>
      </c>
      <c r="J1909" s="14">
        <v>150000000</v>
      </c>
      <c r="K1909" s="14" t="s">
        <v>3458</v>
      </c>
      <c r="L1909" s="46" t="s">
        <v>5087</v>
      </c>
      <c r="M1909" s="14" t="s">
        <v>12072</v>
      </c>
      <c r="N1909" s="14" t="s">
        <v>3833</v>
      </c>
      <c r="O1909" s="14" t="s">
        <v>12107</v>
      </c>
      <c r="P1909" s="14" t="s">
        <v>12071</v>
      </c>
      <c r="Q1909" s="44" t="s">
        <v>8224</v>
      </c>
      <c r="R1909" s="44" t="s">
        <v>8203</v>
      </c>
      <c r="S1909" s="14">
        <v>11</v>
      </c>
      <c r="T1909" s="5">
        <v>40992</v>
      </c>
      <c r="U1909" s="5">
        <f t="shared" si="93"/>
        <v>450912</v>
      </c>
      <c r="V1909" s="47">
        <f t="shared" si="94"/>
        <v>505021.44000000006</v>
      </c>
      <c r="W1909" s="48"/>
      <c r="X1909" s="49">
        <v>2017</v>
      </c>
      <c r="Y1909" s="55" t="s">
        <v>12015</v>
      </c>
      <c r="Z1909" s="51">
        <f t="shared" si="91"/>
        <v>1252.5333333333333</v>
      </c>
      <c r="AA1909" s="16">
        <f t="shared" si="92"/>
        <v>1402.8373333333334</v>
      </c>
    </row>
    <row r="1910" spans="2:27" ht="20.25" x14ac:dyDescent="0.3">
      <c r="B1910" s="43" t="s">
        <v>1913</v>
      </c>
      <c r="C1910" s="14" t="s">
        <v>4521</v>
      </c>
      <c r="D1910" s="14" t="s">
        <v>9159</v>
      </c>
      <c r="E1910" s="14" t="s">
        <v>9158</v>
      </c>
      <c r="F1910" s="14" t="s">
        <v>9160</v>
      </c>
      <c r="G1910" s="14" t="s">
        <v>12112</v>
      </c>
      <c r="H1910" s="44" t="s">
        <v>3466</v>
      </c>
      <c r="I1910" s="45">
        <v>0</v>
      </c>
      <c r="J1910" s="14">
        <v>150000000</v>
      </c>
      <c r="K1910" s="14" t="s">
        <v>3458</v>
      </c>
      <c r="L1910" s="46" t="s">
        <v>5087</v>
      </c>
      <c r="M1910" s="14" t="s">
        <v>12072</v>
      </c>
      <c r="N1910" s="14" t="s">
        <v>3833</v>
      </c>
      <c r="O1910" s="14" t="s">
        <v>12107</v>
      </c>
      <c r="P1910" s="14" t="s">
        <v>12071</v>
      </c>
      <c r="Q1910" s="44" t="s">
        <v>8224</v>
      </c>
      <c r="R1910" s="44" t="s">
        <v>8203</v>
      </c>
      <c r="S1910" s="14">
        <v>10</v>
      </c>
      <c r="T1910" s="5">
        <v>44160</v>
      </c>
      <c r="U1910" s="5">
        <f t="shared" si="93"/>
        <v>441600</v>
      </c>
      <c r="V1910" s="47">
        <f t="shared" si="94"/>
        <v>494592.00000000006</v>
      </c>
      <c r="W1910" s="48"/>
      <c r="X1910" s="49">
        <v>2017</v>
      </c>
      <c r="Y1910" s="55" t="s">
        <v>12015</v>
      </c>
      <c r="Z1910" s="51">
        <f t="shared" si="91"/>
        <v>1226.6666666666667</v>
      </c>
      <c r="AA1910" s="16">
        <f t="shared" si="92"/>
        <v>1373.8666666666668</v>
      </c>
    </row>
    <row r="1911" spans="2:27" ht="20.25" x14ac:dyDescent="0.3">
      <c r="B1911" s="43" t="s">
        <v>1914</v>
      </c>
      <c r="C1911" s="14" t="s">
        <v>4521</v>
      </c>
      <c r="D1911" s="14" t="s">
        <v>9159</v>
      </c>
      <c r="E1911" s="14" t="s">
        <v>9158</v>
      </c>
      <c r="F1911" s="14" t="s">
        <v>9160</v>
      </c>
      <c r="G1911" s="14" t="s">
        <v>12113</v>
      </c>
      <c r="H1911" s="44" t="s">
        <v>3466</v>
      </c>
      <c r="I1911" s="45">
        <v>0</v>
      </c>
      <c r="J1911" s="14">
        <v>150000000</v>
      </c>
      <c r="K1911" s="14" t="s">
        <v>3458</v>
      </c>
      <c r="L1911" s="46" t="s">
        <v>5087</v>
      </c>
      <c r="M1911" s="14" t="s">
        <v>12072</v>
      </c>
      <c r="N1911" s="14" t="s">
        <v>3833</v>
      </c>
      <c r="O1911" s="14" t="s">
        <v>12107</v>
      </c>
      <c r="P1911" s="14" t="s">
        <v>12071</v>
      </c>
      <c r="Q1911" s="44" t="s">
        <v>8224</v>
      </c>
      <c r="R1911" s="44" t="s">
        <v>8203</v>
      </c>
      <c r="S1911" s="14">
        <v>12</v>
      </c>
      <c r="T1911" s="5">
        <v>44792</v>
      </c>
      <c r="U1911" s="5">
        <f t="shared" si="93"/>
        <v>537504</v>
      </c>
      <c r="V1911" s="47">
        <f t="shared" si="94"/>
        <v>602004.4800000001</v>
      </c>
      <c r="W1911" s="48"/>
      <c r="X1911" s="49">
        <v>2017</v>
      </c>
      <c r="Y1911" s="55" t="s">
        <v>12015</v>
      </c>
      <c r="Z1911" s="51">
        <f t="shared" si="91"/>
        <v>1493.0666666666666</v>
      </c>
      <c r="AA1911" s="16">
        <f t="shared" si="92"/>
        <v>1672.234666666667</v>
      </c>
    </row>
    <row r="1912" spans="2:27" ht="20.25" x14ac:dyDescent="0.3">
      <c r="B1912" s="43" t="s">
        <v>1915</v>
      </c>
      <c r="C1912" s="14" t="s">
        <v>4521</v>
      </c>
      <c r="D1912" s="14" t="s">
        <v>9161</v>
      </c>
      <c r="E1912" s="14" t="s">
        <v>4296</v>
      </c>
      <c r="F1912" s="14" t="s">
        <v>9162</v>
      </c>
      <c r="G1912" s="14" t="s">
        <v>12114</v>
      </c>
      <c r="H1912" s="44" t="s">
        <v>3466</v>
      </c>
      <c r="I1912" s="45">
        <v>0</v>
      </c>
      <c r="J1912" s="14">
        <v>150000000</v>
      </c>
      <c r="K1912" s="14" t="s">
        <v>3458</v>
      </c>
      <c r="L1912" s="46" t="s">
        <v>5087</v>
      </c>
      <c r="M1912" s="14" t="s">
        <v>12072</v>
      </c>
      <c r="N1912" s="14" t="s">
        <v>3833</v>
      </c>
      <c r="O1912" s="14" t="s">
        <v>3489</v>
      </c>
      <c r="P1912" s="14" t="s">
        <v>12071</v>
      </c>
      <c r="Q1912" s="44" t="s">
        <v>8224</v>
      </c>
      <c r="R1912" s="44" t="s">
        <v>8203</v>
      </c>
      <c r="S1912" s="14">
        <v>2</v>
      </c>
      <c r="T1912" s="5">
        <v>211055</v>
      </c>
      <c r="U1912" s="5">
        <f t="shared" si="93"/>
        <v>422110</v>
      </c>
      <c r="V1912" s="47">
        <f t="shared" si="94"/>
        <v>472763.20000000007</v>
      </c>
      <c r="W1912" s="48"/>
      <c r="X1912" s="49">
        <v>2017</v>
      </c>
      <c r="Y1912" s="55" t="s">
        <v>12015</v>
      </c>
      <c r="Z1912" s="51">
        <f t="shared" si="91"/>
        <v>1172.5277777777778</v>
      </c>
      <c r="AA1912" s="16">
        <f t="shared" si="92"/>
        <v>1313.2311111111112</v>
      </c>
    </row>
    <row r="1913" spans="2:27" ht="20.25" x14ac:dyDescent="0.3">
      <c r="B1913" s="43" t="s">
        <v>1916</v>
      </c>
      <c r="C1913" s="14" t="s">
        <v>4521</v>
      </c>
      <c r="D1913" s="14" t="s">
        <v>9164</v>
      </c>
      <c r="E1913" s="14" t="s">
        <v>7523</v>
      </c>
      <c r="F1913" s="14" t="s">
        <v>9165</v>
      </c>
      <c r="G1913" s="14" t="s">
        <v>10498</v>
      </c>
      <c r="H1913" s="44" t="s">
        <v>3466</v>
      </c>
      <c r="I1913" s="45">
        <v>0</v>
      </c>
      <c r="J1913" s="14">
        <v>150000000</v>
      </c>
      <c r="K1913" s="14" t="s">
        <v>3458</v>
      </c>
      <c r="L1913" s="46" t="s">
        <v>5087</v>
      </c>
      <c r="M1913" s="14" t="s">
        <v>12072</v>
      </c>
      <c r="N1913" s="14" t="s">
        <v>3833</v>
      </c>
      <c r="O1913" s="14" t="s">
        <v>3489</v>
      </c>
      <c r="P1913" s="14" t="s">
        <v>12071</v>
      </c>
      <c r="Q1913" s="44" t="s">
        <v>8224</v>
      </c>
      <c r="R1913" s="44" t="s">
        <v>8203</v>
      </c>
      <c r="S1913" s="14">
        <v>5</v>
      </c>
      <c r="T1913" s="5">
        <v>6950</v>
      </c>
      <c r="U1913" s="5">
        <f t="shared" si="93"/>
        <v>34750</v>
      </c>
      <c r="V1913" s="47">
        <f t="shared" si="94"/>
        <v>38920.000000000007</v>
      </c>
      <c r="W1913" s="48"/>
      <c r="X1913" s="49">
        <v>2017</v>
      </c>
      <c r="Y1913" s="55" t="s">
        <v>12015</v>
      </c>
      <c r="Z1913" s="51">
        <f t="shared" si="91"/>
        <v>96.527777777777771</v>
      </c>
      <c r="AA1913" s="16">
        <f t="shared" si="92"/>
        <v>108.11111111111113</v>
      </c>
    </row>
    <row r="1914" spans="2:27" ht="20.25" x14ac:dyDescent="0.3">
      <c r="B1914" s="43" t="s">
        <v>1917</v>
      </c>
      <c r="C1914" s="14" t="s">
        <v>4521</v>
      </c>
      <c r="D1914" s="14" t="s">
        <v>9166</v>
      </c>
      <c r="E1914" s="14" t="s">
        <v>7523</v>
      </c>
      <c r="F1914" s="14" t="s">
        <v>9167</v>
      </c>
      <c r="G1914" s="14" t="s">
        <v>10499</v>
      </c>
      <c r="H1914" s="44" t="s">
        <v>3466</v>
      </c>
      <c r="I1914" s="45">
        <v>0</v>
      </c>
      <c r="J1914" s="14">
        <v>150000000</v>
      </c>
      <c r="K1914" s="14" t="s">
        <v>3458</v>
      </c>
      <c r="L1914" s="46" t="s">
        <v>5087</v>
      </c>
      <c r="M1914" s="14" t="s">
        <v>12072</v>
      </c>
      <c r="N1914" s="14" t="s">
        <v>3833</v>
      </c>
      <c r="O1914" s="14" t="s">
        <v>3489</v>
      </c>
      <c r="P1914" s="14" t="s">
        <v>12071</v>
      </c>
      <c r="Q1914" s="44" t="s">
        <v>8224</v>
      </c>
      <c r="R1914" s="44" t="s">
        <v>8203</v>
      </c>
      <c r="S1914" s="14">
        <v>5</v>
      </c>
      <c r="T1914" s="5">
        <v>6400</v>
      </c>
      <c r="U1914" s="5">
        <f t="shared" si="93"/>
        <v>32000</v>
      </c>
      <c r="V1914" s="47">
        <f t="shared" si="94"/>
        <v>35840</v>
      </c>
      <c r="W1914" s="48"/>
      <c r="X1914" s="49">
        <v>2017</v>
      </c>
      <c r="Y1914" s="55" t="s">
        <v>12015</v>
      </c>
      <c r="Z1914" s="51">
        <f t="shared" si="91"/>
        <v>88.888888888888886</v>
      </c>
      <c r="AA1914" s="16">
        <f t="shared" si="92"/>
        <v>99.555555555555557</v>
      </c>
    </row>
    <row r="1915" spans="2:27" ht="20.25" x14ac:dyDescent="0.3">
      <c r="B1915" s="43" t="s">
        <v>1918</v>
      </c>
      <c r="C1915" s="14" t="s">
        <v>4521</v>
      </c>
      <c r="D1915" s="14" t="s">
        <v>9168</v>
      </c>
      <c r="E1915" s="14" t="s">
        <v>7523</v>
      </c>
      <c r="F1915" s="14" t="s">
        <v>9169</v>
      </c>
      <c r="G1915" s="14" t="s">
        <v>10500</v>
      </c>
      <c r="H1915" s="44" t="s">
        <v>3466</v>
      </c>
      <c r="I1915" s="45">
        <v>0</v>
      </c>
      <c r="J1915" s="14">
        <v>150000000</v>
      </c>
      <c r="K1915" s="14" t="s">
        <v>3458</v>
      </c>
      <c r="L1915" s="46" t="s">
        <v>5087</v>
      </c>
      <c r="M1915" s="14" t="s">
        <v>12072</v>
      </c>
      <c r="N1915" s="14" t="s">
        <v>3833</v>
      </c>
      <c r="O1915" s="14" t="s">
        <v>3489</v>
      </c>
      <c r="P1915" s="14" t="s">
        <v>12071</v>
      </c>
      <c r="Q1915" s="44" t="s">
        <v>8224</v>
      </c>
      <c r="R1915" s="44" t="s">
        <v>8203</v>
      </c>
      <c r="S1915" s="14">
        <v>5</v>
      </c>
      <c r="T1915" s="5">
        <v>2850</v>
      </c>
      <c r="U1915" s="5">
        <f t="shared" si="93"/>
        <v>14250</v>
      </c>
      <c r="V1915" s="47">
        <f t="shared" si="94"/>
        <v>15960.000000000002</v>
      </c>
      <c r="W1915" s="48"/>
      <c r="X1915" s="49">
        <v>2017</v>
      </c>
      <c r="Y1915" s="55" t="s">
        <v>12015</v>
      </c>
      <c r="Z1915" s="51">
        <f t="shared" si="91"/>
        <v>39.583333333333336</v>
      </c>
      <c r="AA1915" s="16">
        <f t="shared" si="92"/>
        <v>44.333333333333336</v>
      </c>
    </row>
    <row r="1916" spans="2:27" ht="20.25" x14ac:dyDescent="0.3">
      <c r="B1916" s="43" t="s">
        <v>1919</v>
      </c>
      <c r="C1916" s="14" t="s">
        <v>4521</v>
      </c>
      <c r="D1916" s="14" t="s">
        <v>9170</v>
      </c>
      <c r="E1916" s="14" t="s">
        <v>7523</v>
      </c>
      <c r="F1916" s="14" t="s">
        <v>9171</v>
      </c>
      <c r="G1916" s="14" t="s">
        <v>10501</v>
      </c>
      <c r="H1916" s="44" t="s">
        <v>3466</v>
      </c>
      <c r="I1916" s="45">
        <v>0</v>
      </c>
      <c r="J1916" s="14">
        <v>150000000</v>
      </c>
      <c r="K1916" s="14" t="s">
        <v>3458</v>
      </c>
      <c r="L1916" s="46" t="s">
        <v>5087</v>
      </c>
      <c r="M1916" s="14" t="s">
        <v>12072</v>
      </c>
      <c r="N1916" s="14" t="s">
        <v>3833</v>
      </c>
      <c r="O1916" s="14" t="s">
        <v>3489</v>
      </c>
      <c r="P1916" s="14" t="s">
        <v>12071</v>
      </c>
      <c r="Q1916" s="44" t="s">
        <v>8224</v>
      </c>
      <c r="R1916" s="44" t="s">
        <v>8203</v>
      </c>
      <c r="S1916" s="14">
        <v>5</v>
      </c>
      <c r="T1916" s="5">
        <v>4080</v>
      </c>
      <c r="U1916" s="5">
        <f t="shared" si="93"/>
        <v>20400</v>
      </c>
      <c r="V1916" s="47">
        <f t="shared" si="94"/>
        <v>22848.000000000004</v>
      </c>
      <c r="W1916" s="48"/>
      <c r="X1916" s="49">
        <v>2017</v>
      </c>
      <c r="Y1916" s="55" t="s">
        <v>12015</v>
      </c>
      <c r="Z1916" s="51">
        <f t="shared" si="91"/>
        <v>56.666666666666664</v>
      </c>
      <c r="AA1916" s="16">
        <f t="shared" si="92"/>
        <v>63.466666666666676</v>
      </c>
    </row>
    <row r="1917" spans="2:27" ht="20.25" x14ac:dyDescent="0.3">
      <c r="B1917" s="43" t="s">
        <v>1920</v>
      </c>
      <c r="C1917" s="14" t="s">
        <v>4521</v>
      </c>
      <c r="D1917" s="14" t="s">
        <v>3982</v>
      </c>
      <c r="E1917" s="14" t="s">
        <v>7523</v>
      </c>
      <c r="F1917" s="14" t="s">
        <v>3983</v>
      </c>
      <c r="G1917" s="14" t="s">
        <v>10502</v>
      </c>
      <c r="H1917" s="44" t="s">
        <v>3466</v>
      </c>
      <c r="I1917" s="45">
        <v>0</v>
      </c>
      <c r="J1917" s="14">
        <v>150000000</v>
      </c>
      <c r="K1917" s="14" t="s">
        <v>3458</v>
      </c>
      <c r="L1917" s="46" t="s">
        <v>5087</v>
      </c>
      <c r="M1917" s="14" t="s">
        <v>12072</v>
      </c>
      <c r="N1917" s="14" t="s">
        <v>3833</v>
      </c>
      <c r="O1917" s="14" t="s">
        <v>12107</v>
      </c>
      <c r="P1917" s="14" t="s">
        <v>12071</v>
      </c>
      <c r="Q1917" s="44" t="s">
        <v>8224</v>
      </c>
      <c r="R1917" s="44" t="s">
        <v>8203</v>
      </c>
      <c r="S1917" s="14">
        <v>2</v>
      </c>
      <c r="T1917" s="5">
        <v>3870</v>
      </c>
      <c r="U1917" s="5">
        <f t="shared" si="93"/>
        <v>7740</v>
      </c>
      <c r="V1917" s="47">
        <f t="shared" si="94"/>
        <v>8668.8000000000011</v>
      </c>
      <c r="W1917" s="48"/>
      <c r="X1917" s="49">
        <v>2017</v>
      </c>
      <c r="Y1917" s="55" t="s">
        <v>12015</v>
      </c>
      <c r="Z1917" s="51">
        <f t="shared" si="91"/>
        <v>21.5</v>
      </c>
      <c r="AA1917" s="16">
        <f t="shared" si="92"/>
        <v>24.080000000000002</v>
      </c>
    </row>
    <row r="1918" spans="2:27" ht="20.25" x14ac:dyDescent="0.3">
      <c r="B1918" s="43" t="s">
        <v>1921</v>
      </c>
      <c r="C1918" s="14" t="s">
        <v>4521</v>
      </c>
      <c r="D1918" s="14" t="s">
        <v>9172</v>
      </c>
      <c r="E1918" s="14" t="s">
        <v>7523</v>
      </c>
      <c r="F1918" s="14" t="s">
        <v>9173</v>
      </c>
      <c r="G1918" s="14" t="s">
        <v>10503</v>
      </c>
      <c r="H1918" s="44" t="s">
        <v>3466</v>
      </c>
      <c r="I1918" s="45">
        <v>0</v>
      </c>
      <c r="J1918" s="14">
        <v>150000000</v>
      </c>
      <c r="K1918" s="14" t="s">
        <v>3458</v>
      </c>
      <c r="L1918" s="46" t="s">
        <v>5087</v>
      </c>
      <c r="M1918" s="14" t="s">
        <v>12072</v>
      </c>
      <c r="N1918" s="14" t="s">
        <v>3833</v>
      </c>
      <c r="O1918" s="14" t="s">
        <v>3489</v>
      </c>
      <c r="P1918" s="14" t="s">
        <v>12071</v>
      </c>
      <c r="Q1918" s="44" t="s">
        <v>8224</v>
      </c>
      <c r="R1918" s="44" t="s">
        <v>8203</v>
      </c>
      <c r="S1918" s="14">
        <v>2</v>
      </c>
      <c r="T1918" s="5">
        <v>34800</v>
      </c>
      <c r="U1918" s="5">
        <f t="shared" si="93"/>
        <v>69600</v>
      </c>
      <c r="V1918" s="47">
        <f t="shared" si="94"/>
        <v>77952.000000000015</v>
      </c>
      <c r="W1918" s="48"/>
      <c r="X1918" s="49">
        <v>2017</v>
      </c>
      <c r="Y1918" s="55" t="s">
        <v>12015</v>
      </c>
      <c r="Z1918" s="51">
        <f t="shared" si="91"/>
        <v>193.33333333333334</v>
      </c>
      <c r="AA1918" s="16">
        <f t="shared" si="92"/>
        <v>216.53333333333336</v>
      </c>
    </row>
    <row r="1919" spans="2:27" ht="20.25" x14ac:dyDescent="0.3">
      <c r="B1919" s="43" t="s">
        <v>1922</v>
      </c>
      <c r="C1919" s="14" t="s">
        <v>4521</v>
      </c>
      <c r="D1919" s="14" t="s">
        <v>9174</v>
      </c>
      <c r="E1919" s="14" t="s">
        <v>7523</v>
      </c>
      <c r="F1919" s="14" t="s">
        <v>9175</v>
      </c>
      <c r="G1919" s="14" t="s">
        <v>10504</v>
      </c>
      <c r="H1919" s="44" t="s">
        <v>3466</v>
      </c>
      <c r="I1919" s="45">
        <v>0</v>
      </c>
      <c r="J1919" s="14">
        <v>150000000</v>
      </c>
      <c r="K1919" s="14" t="s">
        <v>3458</v>
      </c>
      <c r="L1919" s="46" t="s">
        <v>5087</v>
      </c>
      <c r="M1919" s="14" t="s">
        <v>12072</v>
      </c>
      <c r="N1919" s="14" t="s">
        <v>3833</v>
      </c>
      <c r="O1919" s="14" t="s">
        <v>12107</v>
      </c>
      <c r="P1919" s="14" t="s">
        <v>12071</v>
      </c>
      <c r="Q1919" s="44" t="s">
        <v>8224</v>
      </c>
      <c r="R1919" s="44" t="s">
        <v>8203</v>
      </c>
      <c r="S1919" s="14">
        <v>2</v>
      </c>
      <c r="T1919" s="5">
        <v>17600</v>
      </c>
      <c r="U1919" s="5">
        <f t="shared" si="93"/>
        <v>35200</v>
      </c>
      <c r="V1919" s="47">
        <f t="shared" si="94"/>
        <v>39424.000000000007</v>
      </c>
      <c r="W1919" s="48"/>
      <c r="X1919" s="49">
        <v>2017</v>
      </c>
      <c r="Y1919" s="55" t="s">
        <v>12015</v>
      </c>
      <c r="Z1919" s="51">
        <f t="shared" si="91"/>
        <v>97.777777777777771</v>
      </c>
      <c r="AA1919" s="16">
        <f t="shared" si="92"/>
        <v>109.51111111111113</v>
      </c>
    </row>
    <row r="1920" spans="2:27" ht="20.25" x14ac:dyDescent="0.3">
      <c r="B1920" s="43" t="s">
        <v>1923</v>
      </c>
      <c r="C1920" s="14" t="s">
        <v>4521</v>
      </c>
      <c r="D1920" s="14" t="s">
        <v>9176</v>
      </c>
      <c r="E1920" s="14" t="s">
        <v>7523</v>
      </c>
      <c r="F1920" s="14" t="s">
        <v>9177</v>
      </c>
      <c r="G1920" s="14" t="s">
        <v>10505</v>
      </c>
      <c r="H1920" s="44" t="s">
        <v>3466</v>
      </c>
      <c r="I1920" s="45">
        <v>0</v>
      </c>
      <c r="J1920" s="14">
        <v>150000000</v>
      </c>
      <c r="K1920" s="14" t="s">
        <v>3458</v>
      </c>
      <c r="L1920" s="46" t="s">
        <v>5087</v>
      </c>
      <c r="M1920" s="14" t="s">
        <v>12072</v>
      </c>
      <c r="N1920" s="14" t="s">
        <v>3833</v>
      </c>
      <c r="O1920" s="14" t="s">
        <v>12107</v>
      </c>
      <c r="P1920" s="14" t="s">
        <v>12071</v>
      </c>
      <c r="Q1920" s="44" t="s">
        <v>8224</v>
      </c>
      <c r="R1920" s="44" t="s">
        <v>8203</v>
      </c>
      <c r="S1920" s="14">
        <v>2</v>
      </c>
      <c r="T1920" s="5">
        <v>31000</v>
      </c>
      <c r="U1920" s="5">
        <f t="shared" si="93"/>
        <v>62000</v>
      </c>
      <c r="V1920" s="47">
        <f t="shared" si="94"/>
        <v>69440</v>
      </c>
      <c r="W1920" s="48"/>
      <c r="X1920" s="49">
        <v>2017</v>
      </c>
      <c r="Y1920" s="55" t="s">
        <v>12015</v>
      </c>
      <c r="Z1920" s="51">
        <f t="shared" si="91"/>
        <v>172.22222222222223</v>
      </c>
      <c r="AA1920" s="16">
        <f t="shared" si="92"/>
        <v>192.88888888888889</v>
      </c>
    </row>
    <row r="1921" spans="2:27" ht="20.25" x14ac:dyDescent="0.3">
      <c r="B1921" s="43" t="s">
        <v>1924</v>
      </c>
      <c r="C1921" s="14" t="s">
        <v>4521</v>
      </c>
      <c r="D1921" s="14" t="s">
        <v>4355</v>
      </c>
      <c r="E1921" s="14" t="s">
        <v>4356</v>
      </c>
      <c r="F1921" s="14" t="s">
        <v>4357</v>
      </c>
      <c r="G1921" s="14" t="s">
        <v>10506</v>
      </c>
      <c r="H1921" s="44" t="s">
        <v>3466</v>
      </c>
      <c r="I1921" s="45">
        <v>0</v>
      </c>
      <c r="J1921" s="14">
        <v>150000000</v>
      </c>
      <c r="K1921" s="14" t="s">
        <v>3458</v>
      </c>
      <c r="L1921" s="46" t="s">
        <v>5087</v>
      </c>
      <c r="M1921" s="14" t="s">
        <v>12072</v>
      </c>
      <c r="N1921" s="14" t="s">
        <v>3833</v>
      </c>
      <c r="O1921" s="14" t="s">
        <v>12107</v>
      </c>
      <c r="P1921" s="14" t="s">
        <v>12071</v>
      </c>
      <c r="Q1921" s="44" t="s">
        <v>8224</v>
      </c>
      <c r="R1921" s="44" t="s">
        <v>8203</v>
      </c>
      <c r="S1921" s="14">
        <v>2</v>
      </c>
      <c r="T1921" s="5">
        <v>34945.054945054901</v>
      </c>
      <c r="U1921" s="5">
        <f t="shared" si="93"/>
        <v>69890.109890109801</v>
      </c>
      <c r="V1921" s="47">
        <f t="shared" si="94"/>
        <v>78276.923076922991</v>
      </c>
      <c r="W1921" s="48"/>
      <c r="X1921" s="49">
        <v>2017</v>
      </c>
      <c r="Y1921" s="55" t="s">
        <v>12015</v>
      </c>
      <c r="Z1921" s="51">
        <f t="shared" si="91"/>
        <v>194.1391941391939</v>
      </c>
      <c r="AA1921" s="16">
        <f t="shared" si="92"/>
        <v>217.4358974358972</v>
      </c>
    </row>
    <row r="1922" spans="2:27" ht="20.25" x14ac:dyDescent="0.3">
      <c r="B1922" s="43" t="s">
        <v>1925</v>
      </c>
      <c r="C1922" s="14" t="s">
        <v>4521</v>
      </c>
      <c r="D1922" s="14" t="s">
        <v>4024</v>
      </c>
      <c r="E1922" s="14" t="s">
        <v>4022</v>
      </c>
      <c r="F1922" s="14" t="s">
        <v>4025</v>
      </c>
      <c r="G1922" s="14" t="s">
        <v>10507</v>
      </c>
      <c r="H1922" s="44" t="s">
        <v>3466</v>
      </c>
      <c r="I1922" s="45">
        <v>0</v>
      </c>
      <c r="J1922" s="14">
        <v>150000000</v>
      </c>
      <c r="K1922" s="14" t="s">
        <v>3458</v>
      </c>
      <c r="L1922" s="46" t="s">
        <v>5087</v>
      </c>
      <c r="M1922" s="14" t="s">
        <v>12072</v>
      </c>
      <c r="N1922" s="14" t="s">
        <v>3833</v>
      </c>
      <c r="O1922" s="14" t="s">
        <v>12107</v>
      </c>
      <c r="P1922" s="14" t="s">
        <v>12071</v>
      </c>
      <c r="Q1922" s="44" t="s">
        <v>8226</v>
      </c>
      <c r="R1922" s="44" t="s">
        <v>8205</v>
      </c>
      <c r="S1922" s="14">
        <v>30</v>
      </c>
      <c r="T1922" s="5">
        <v>6111.4378378378369</v>
      </c>
      <c r="U1922" s="5">
        <f t="shared" si="93"/>
        <v>183343.13513513512</v>
      </c>
      <c r="V1922" s="47">
        <f t="shared" si="94"/>
        <v>205344.31135135135</v>
      </c>
      <c r="W1922" s="48"/>
      <c r="X1922" s="49">
        <v>2017</v>
      </c>
      <c r="Y1922" s="55" t="s">
        <v>12015</v>
      </c>
      <c r="Z1922" s="51">
        <f t="shared" si="91"/>
        <v>509.28648648648647</v>
      </c>
      <c r="AA1922" s="16">
        <f t="shared" si="92"/>
        <v>570.40086486486484</v>
      </c>
    </row>
    <row r="1923" spans="2:27" ht="20.25" x14ac:dyDescent="0.3">
      <c r="B1923" s="43" t="s">
        <v>1926</v>
      </c>
      <c r="C1923" s="14" t="s">
        <v>4521</v>
      </c>
      <c r="D1923" s="14" t="s">
        <v>4026</v>
      </c>
      <c r="E1923" s="14" t="s">
        <v>4022</v>
      </c>
      <c r="F1923" s="14" t="s">
        <v>4027</v>
      </c>
      <c r="G1923" s="14" t="s">
        <v>10508</v>
      </c>
      <c r="H1923" s="44" t="s">
        <v>3466</v>
      </c>
      <c r="I1923" s="45">
        <v>0</v>
      </c>
      <c r="J1923" s="14">
        <v>150000000</v>
      </c>
      <c r="K1923" s="14" t="s">
        <v>3458</v>
      </c>
      <c r="L1923" s="46" t="s">
        <v>5087</v>
      </c>
      <c r="M1923" s="14" t="s">
        <v>12072</v>
      </c>
      <c r="N1923" s="14" t="s">
        <v>3833</v>
      </c>
      <c r="O1923" s="14" t="s">
        <v>12107</v>
      </c>
      <c r="P1923" s="14" t="s">
        <v>12071</v>
      </c>
      <c r="Q1923" s="44" t="s">
        <v>8226</v>
      </c>
      <c r="R1923" s="44" t="s">
        <v>8205</v>
      </c>
      <c r="S1923" s="14">
        <v>40</v>
      </c>
      <c r="T1923" s="5">
        <v>6111.4378378378369</v>
      </c>
      <c r="U1923" s="5">
        <f t="shared" si="93"/>
        <v>244457.51351351349</v>
      </c>
      <c r="V1923" s="47">
        <f t="shared" si="94"/>
        <v>273792.41513513512</v>
      </c>
      <c r="W1923" s="48"/>
      <c r="X1923" s="49">
        <v>2017</v>
      </c>
      <c r="Y1923" s="55" t="s">
        <v>12015</v>
      </c>
      <c r="Z1923" s="51">
        <f t="shared" si="91"/>
        <v>679.04864864864862</v>
      </c>
      <c r="AA1923" s="16">
        <f t="shared" si="92"/>
        <v>760.53448648648646</v>
      </c>
    </row>
    <row r="1924" spans="2:27" ht="20.25" x14ac:dyDescent="0.3">
      <c r="B1924" s="43" t="s">
        <v>1927</v>
      </c>
      <c r="C1924" s="14" t="s">
        <v>4521</v>
      </c>
      <c r="D1924" s="14" t="s">
        <v>9178</v>
      </c>
      <c r="E1924" s="14" t="s">
        <v>4022</v>
      </c>
      <c r="F1924" s="14" t="s">
        <v>9179</v>
      </c>
      <c r="G1924" s="14" t="s">
        <v>10509</v>
      </c>
      <c r="H1924" s="44" t="s">
        <v>3466</v>
      </c>
      <c r="I1924" s="45">
        <v>0</v>
      </c>
      <c r="J1924" s="14">
        <v>150000000</v>
      </c>
      <c r="K1924" s="14" t="s">
        <v>3458</v>
      </c>
      <c r="L1924" s="46" t="s">
        <v>5087</v>
      </c>
      <c r="M1924" s="14" t="s">
        <v>12072</v>
      </c>
      <c r="N1924" s="14" t="s">
        <v>3833</v>
      </c>
      <c r="O1924" s="14" t="s">
        <v>12107</v>
      </c>
      <c r="P1924" s="14" t="s">
        <v>12071</v>
      </c>
      <c r="Q1924" s="44" t="s">
        <v>8226</v>
      </c>
      <c r="R1924" s="44" t="s">
        <v>8205</v>
      </c>
      <c r="S1924" s="14">
        <v>5</v>
      </c>
      <c r="T1924" s="5">
        <v>38600.300000000003</v>
      </c>
      <c r="U1924" s="5">
        <f t="shared" si="93"/>
        <v>193001.5</v>
      </c>
      <c r="V1924" s="47">
        <f t="shared" si="94"/>
        <v>216161.68000000002</v>
      </c>
      <c r="W1924" s="48"/>
      <c r="X1924" s="49">
        <v>2017</v>
      </c>
      <c r="Y1924" s="55" t="s">
        <v>12015</v>
      </c>
      <c r="Z1924" s="51">
        <f t="shared" si="91"/>
        <v>536.11527777777781</v>
      </c>
      <c r="AA1924" s="16">
        <f t="shared" si="92"/>
        <v>600.44911111111116</v>
      </c>
    </row>
    <row r="1925" spans="2:27" ht="20.25" x14ac:dyDescent="0.3">
      <c r="B1925" s="43" t="s">
        <v>1928</v>
      </c>
      <c r="C1925" s="14" t="s">
        <v>4521</v>
      </c>
      <c r="D1925" s="14" t="s">
        <v>9178</v>
      </c>
      <c r="E1925" s="14" t="s">
        <v>4022</v>
      </c>
      <c r="F1925" s="14" t="s">
        <v>9179</v>
      </c>
      <c r="G1925" s="14" t="s">
        <v>10510</v>
      </c>
      <c r="H1925" s="44" t="s">
        <v>3466</v>
      </c>
      <c r="I1925" s="45">
        <v>0</v>
      </c>
      <c r="J1925" s="14">
        <v>150000000</v>
      </c>
      <c r="K1925" s="14" t="s">
        <v>3458</v>
      </c>
      <c r="L1925" s="46" t="s">
        <v>5087</v>
      </c>
      <c r="M1925" s="14" t="s">
        <v>12072</v>
      </c>
      <c r="N1925" s="14" t="s">
        <v>3833</v>
      </c>
      <c r="O1925" s="14" t="s">
        <v>3489</v>
      </c>
      <c r="P1925" s="14" t="s">
        <v>12071</v>
      </c>
      <c r="Q1925" s="44" t="s">
        <v>8226</v>
      </c>
      <c r="R1925" s="44" t="s">
        <v>8205</v>
      </c>
      <c r="S1925" s="14">
        <v>5</v>
      </c>
      <c r="T1925" s="5">
        <v>23318.954999999998</v>
      </c>
      <c r="U1925" s="5">
        <f t="shared" si="93"/>
        <v>116594.77499999999</v>
      </c>
      <c r="V1925" s="47">
        <f t="shared" si="94"/>
        <v>130586.148</v>
      </c>
      <c r="W1925" s="48"/>
      <c r="X1925" s="49">
        <v>2017</v>
      </c>
      <c r="Y1925" s="55" t="s">
        <v>12015</v>
      </c>
      <c r="Z1925" s="51">
        <f t="shared" si="91"/>
        <v>323.87437499999999</v>
      </c>
      <c r="AA1925" s="16">
        <f t="shared" si="92"/>
        <v>362.73930000000001</v>
      </c>
    </row>
    <row r="1926" spans="2:27" ht="20.25" x14ac:dyDescent="0.3">
      <c r="B1926" s="43" t="s">
        <v>1929</v>
      </c>
      <c r="C1926" s="14" t="s">
        <v>4521</v>
      </c>
      <c r="D1926" s="14" t="s">
        <v>9180</v>
      </c>
      <c r="E1926" s="14" t="s">
        <v>4022</v>
      </c>
      <c r="F1926" s="14" t="s">
        <v>9181</v>
      </c>
      <c r="G1926" s="14" t="s">
        <v>10511</v>
      </c>
      <c r="H1926" s="44" t="s">
        <v>3466</v>
      </c>
      <c r="I1926" s="45">
        <v>0</v>
      </c>
      <c r="J1926" s="14">
        <v>150000000</v>
      </c>
      <c r="K1926" s="14" t="s">
        <v>3458</v>
      </c>
      <c r="L1926" s="46" t="s">
        <v>5087</v>
      </c>
      <c r="M1926" s="14" t="s">
        <v>12072</v>
      </c>
      <c r="N1926" s="14" t="s">
        <v>3833</v>
      </c>
      <c r="O1926" s="14" t="s">
        <v>12107</v>
      </c>
      <c r="P1926" s="14" t="s">
        <v>12071</v>
      </c>
      <c r="Q1926" s="44" t="s">
        <v>8226</v>
      </c>
      <c r="R1926" s="44" t="s">
        <v>8205</v>
      </c>
      <c r="S1926" s="14">
        <v>3</v>
      </c>
      <c r="T1926" s="5">
        <v>7900</v>
      </c>
      <c r="U1926" s="5">
        <f t="shared" si="93"/>
        <v>23700</v>
      </c>
      <c r="V1926" s="47">
        <f t="shared" si="94"/>
        <v>26544.000000000004</v>
      </c>
      <c r="W1926" s="48"/>
      <c r="X1926" s="49">
        <v>2017</v>
      </c>
      <c r="Y1926" s="55" t="s">
        <v>12015</v>
      </c>
      <c r="Z1926" s="51">
        <f t="shared" si="91"/>
        <v>65.833333333333329</v>
      </c>
      <c r="AA1926" s="16">
        <f t="shared" si="92"/>
        <v>73.733333333333348</v>
      </c>
    </row>
    <row r="1927" spans="2:27" ht="20.25" x14ac:dyDescent="0.3">
      <c r="B1927" s="43" t="s">
        <v>1930</v>
      </c>
      <c r="C1927" s="14" t="s">
        <v>4521</v>
      </c>
      <c r="D1927" s="14" t="s">
        <v>9185</v>
      </c>
      <c r="E1927" s="14" t="s">
        <v>9183</v>
      </c>
      <c r="F1927" s="14" t="s">
        <v>9186</v>
      </c>
      <c r="G1927" s="14" t="s">
        <v>12222</v>
      </c>
      <c r="H1927" s="44" t="s">
        <v>3466</v>
      </c>
      <c r="I1927" s="45">
        <v>0</v>
      </c>
      <c r="J1927" s="14">
        <v>150000000</v>
      </c>
      <c r="K1927" s="14" t="s">
        <v>3458</v>
      </c>
      <c r="L1927" s="46" t="s">
        <v>5087</v>
      </c>
      <c r="M1927" s="14" t="s">
        <v>12072</v>
      </c>
      <c r="N1927" s="14" t="s">
        <v>3833</v>
      </c>
      <c r="O1927" s="14" t="s">
        <v>3489</v>
      </c>
      <c r="P1927" s="14" t="s">
        <v>12071</v>
      </c>
      <c r="Q1927" s="44" t="s">
        <v>8234</v>
      </c>
      <c r="R1927" s="44" t="s">
        <v>8211</v>
      </c>
      <c r="S1927" s="14">
        <v>20</v>
      </c>
      <c r="T1927" s="5">
        <v>7145.1302533783773</v>
      </c>
      <c r="U1927" s="5">
        <f t="shared" si="93"/>
        <v>142902.60506756755</v>
      </c>
      <c r="V1927" s="47">
        <f t="shared" si="94"/>
        <v>160050.91767567568</v>
      </c>
      <c r="W1927" s="48"/>
      <c r="X1927" s="49">
        <v>2017</v>
      </c>
      <c r="Y1927" s="55" t="s">
        <v>12015</v>
      </c>
      <c r="Z1927" s="51"/>
    </row>
    <row r="1928" spans="2:27" ht="20.25" x14ac:dyDescent="0.3">
      <c r="B1928" s="43" t="s">
        <v>1931</v>
      </c>
      <c r="C1928" s="14" t="s">
        <v>4521</v>
      </c>
      <c r="D1928" s="14" t="s">
        <v>9185</v>
      </c>
      <c r="E1928" s="14" t="s">
        <v>9183</v>
      </c>
      <c r="F1928" s="14" t="s">
        <v>9186</v>
      </c>
      <c r="G1928" s="14" t="s">
        <v>10512</v>
      </c>
      <c r="H1928" s="44" t="s">
        <v>3466</v>
      </c>
      <c r="I1928" s="45">
        <v>0</v>
      </c>
      <c r="J1928" s="14">
        <v>150000000</v>
      </c>
      <c r="K1928" s="14" t="s">
        <v>3458</v>
      </c>
      <c r="L1928" s="46" t="s">
        <v>5087</v>
      </c>
      <c r="M1928" s="14" t="s">
        <v>12072</v>
      </c>
      <c r="N1928" s="14" t="s">
        <v>3833</v>
      </c>
      <c r="O1928" s="14" t="s">
        <v>3489</v>
      </c>
      <c r="P1928" s="14" t="s">
        <v>12071</v>
      </c>
      <c r="Q1928" s="44" t="s">
        <v>8234</v>
      </c>
      <c r="R1928" s="44" t="s">
        <v>8211</v>
      </c>
      <c r="S1928" s="14">
        <v>5</v>
      </c>
      <c r="T1928" s="5">
        <v>7145.1302533783773</v>
      </c>
      <c r="U1928" s="5">
        <f t="shared" si="93"/>
        <v>35725.651266891888</v>
      </c>
      <c r="V1928" s="47">
        <f t="shared" si="94"/>
        <v>40012.72941891892</v>
      </c>
      <c r="W1928" s="48"/>
      <c r="X1928" s="49">
        <v>2017</v>
      </c>
      <c r="Y1928" s="55" t="s">
        <v>12015</v>
      </c>
      <c r="Z1928" s="51">
        <f t="shared" si="91"/>
        <v>99.237920185810793</v>
      </c>
      <c r="AA1928" s="16">
        <f t="shared" si="92"/>
        <v>111.1464706081081</v>
      </c>
    </row>
    <row r="1929" spans="2:27" ht="20.25" x14ac:dyDescent="0.3">
      <c r="B1929" s="43" t="s">
        <v>1932</v>
      </c>
      <c r="C1929" s="14" t="s">
        <v>4521</v>
      </c>
      <c r="D1929" s="14" t="s">
        <v>9187</v>
      </c>
      <c r="E1929" s="14" t="s">
        <v>9183</v>
      </c>
      <c r="F1929" s="14" t="s">
        <v>9188</v>
      </c>
      <c r="G1929" s="14" t="s">
        <v>10513</v>
      </c>
      <c r="H1929" s="44" t="s">
        <v>3466</v>
      </c>
      <c r="I1929" s="45">
        <v>0</v>
      </c>
      <c r="J1929" s="14">
        <v>150000000</v>
      </c>
      <c r="K1929" s="14" t="s">
        <v>3458</v>
      </c>
      <c r="L1929" s="46" t="s">
        <v>5087</v>
      </c>
      <c r="M1929" s="14" t="s">
        <v>12072</v>
      </c>
      <c r="N1929" s="14" t="s">
        <v>3833</v>
      </c>
      <c r="O1929" s="14" t="s">
        <v>3489</v>
      </c>
      <c r="P1929" s="14" t="s">
        <v>12071</v>
      </c>
      <c r="Q1929" s="44" t="s">
        <v>8234</v>
      </c>
      <c r="R1929" s="44" t="s">
        <v>8211</v>
      </c>
      <c r="S1929" s="14">
        <v>4</v>
      </c>
      <c r="T1929" s="5">
        <v>7145.1302533783773</v>
      </c>
      <c r="U1929" s="5">
        <f t="shared" si="93"/>
        <v>28580.521013513509</v>
      </c>
      <c r="V1929" s="47">
        <f t="shared" si="94"/>
        <v>32010.183535135133</v>
      </c>
      <c r="W1929" s="48"/>
      <c r="X1929" s="49">
        <v>2017</v>
      </c>
      <c r="Y1929" s="55" t="s">
        <v>12015</v>
      </c>
      <c r="Z1929" s="51">
        <f t="shared" si="91"/>
        <v>79.390336148648643</v>
      </c>
      <c r="AA1929" s="16">
        <f t="shared" si="92"/>
        <v>88.917176486486483</v>
      </c>
    </row>
    <row r="1930" spans="2:27" ht="20.25" x14ac:dyDescent="0.3">
      <c r="B1930" s="43" t="s">
        <v>1933</v>
      </c>
      <c r="C1930" s="14" t="s">
        <v>4521</v>
      </c>
      <c r="D1930" s="14" t="s">
        <v>9187</v>
      </c>
      <c r="E1930" s="14" t="s">
        <v>9183</v>
      </c>
      <c r="F1930" s="14" t="s">
        <v>9188</v>
      </c>
      <c r="G1930" s="14" t="s">
        <v>10514</v>
      </c>
      <c r="H1930" s="44" t="s">
        <v>3466</v>
      </c>
      <c r="I1930" s="45">
        <v>0</v>
      </c>
      <c r="J1930" s="14">
        <v>150000000</v>
      </c>
      <c r="K1930" s="14" t="s">
        <v>3458</v>
      </c>
      <c r="L1930" s="46" t="s">
        <v>5087</v>
      </c>
      <c r="M1930" s="14" t="s">
        <v>12072</v>
      </c>
      <c r="N1930" s="14" t="s">
        <v>3833</v>
      </c>
      <c r="O1930" s="14" t="s">
        <v>12107</v>
      </c>
      <c r="P1930" s="14" t="s">
        <v>12071</v>
      </c>
      <c r="Q1930" s="44" t="s">
        <v>8234</v>
      </c>
      <c r="R1930" s="44" t="s">
        <v>8211</v>
      </c>
      <c r="S1930" s="14">
        <v>5</v>
      </c>
      <c r="T1930" s="5">
        <v>6970.8587837837831</v>
      </c>
      <c r="U1930" s="5">
        <f t="shared" si="93"/>
        <v>34854.293918918913</v>
      </c>
      <c r="V1930" s="47">
        <f t="shared" si="94"/>
        <v>39036.809189189189</v>
      </c>
      <c r="W1930" s="48"/>
      <c r="X1930" s="49">
        <v>2017</v>
      </c>
      <c r="Y1930" s="55" t="s">
        <v>12015</v>
      </c>
      <c r="Z1930" s="51">
        <f t="shared" si="91"/>
        <v>96.817483108108092</v>
      </c>
      <c r="AA1930" s="16">
        <f t="shared" si="92"/>
        <v>108.43558108108108</v>
      </c>
    </row>
    <row r="1931" spans="2:27" ht="20.25" x14ac:dyDescent="0.3">
      <c r="B1931" s="43" t="s">
        <v>1934</v>
      </c>
      <c r="C1931" s="14" t="s">
        <v>4521</v>
      </c>
      <c r="D1931" s="14" t="s">
        <v>9182</v>
      </c>
      <c r="E1931" s="14" t="s">
        <v>9183</v>
      </c>
      <c r="F1931" s="14" t="s">
        <v>9184</v>
      </c>
      <c r="G1931" s="14" t="s">
        <v>10515</v>
      </c>
      <c r="H1931" s="44" t="s">
        <v>3466</v>
      </c>
      <c r="I1931" s="45">
        <v>0</v>
      </c>
      <c r="J1931" s="14">
        <v>150000000</v>
      </c>
      <c r="K1931" s="14" t="s">
        <v>3458</v>
      </c>
      <c r="L1931" s="46" t="s">
        <v>5087</v>
      </c>
      <c r="M1931" s="14" t="s">
        <v>12072</v>
      </c>
      <c r="N1931" s="14" t="s">
        <v>3833</v>
      </c>
      <c r="O1931" s="14" t="s">
        <v>12107</v>
      </c>
      <c r="P1931" s="14" t="s">
        <v>12071</v>
      </c>
      <c r="Q1931" s="44" t="s">
        <v>8234</v>
      </c>
      <c r="R1931" s="44" t="s">
        <v>8211</v>
      </c>
      <c r="S1931" s="14">
        <v>30</v>
      </c>
      <c r="T1931" s="5">
        <v>5106.55</v>
      </c>
      <c r="U1931" s="5">
        <f t="shared" si="93"/>
        <v>153196.5</v>
      </c>
      <c r="V1931" s="47">
        <f t="shared" si="94"/>
        <v>171580.08000000002</v>
      </c>
      <c r="W1931" s="48"/>
      <c r="X1931" s="49">
        <v>2017</v>
      </c>
      <c r="Y1931" s="55" t="s">
        <v>12015</v>
      </c>
      <c r="Z1931" s="51">
        <f t="shared" si="91"/>
        <v>425.54583333333335</v>
      </c>
      <c r="AA1931" s="16">
        <f t="shared" si="92"/>
        <v>476.61133333333339</v>
      </c>
    </row>
    <row r="1932" spans="2:27" ht="20.25" x14ac:dyDescent="0.3">
      <c r="B1932" s="43" t="s">
        <v>1935</v>
      </c>
      <c r="C1932" s="14" t="s">
        <v>4521</v>
      </c>
      <c r="D1932" s="14" t="s">
        <v>9182</v>
      </c>
      <c r="E1932" s="14" t="s">
        <v>9183</v>
      </c>
      <c r="F1932" s="14" t="s">
        <v>9184</v>
      </c>
      <c r="G1932" s="14" t="s">
        <v>10516</v>
      </c>
      <c r="H1932" s="44" t="s">
        <v>3466</v>
      </c>
      <c r="I1932" s="45">
        <v>0</v>
      </c>
      <c r="J1932" s="14">
        <v>150000000</v>
      </c>
      <c r="K1932" s="14" t="s">
        <v>3458</v>
      </c>
      <c r="L1932" s="46" t="s">
        <v>5087</v>
      </c>
      <c r="M1932" s="14" t="s">
        <v>12072</v>
      </c>
      <c r="N1932" s="14" t="s">
        <v>3833</v>
      </c>
      <c r="O1932" s="14" t="s">
        <v>12107</v>
      </c>
      <c r="P1932" s="14" t="s">
        <v>12071</v>
      </c>
      <c r="Q1932" s="44" t="s">
        <v>8234</v>
      </c>
      <c r="R1932" s="44" t="s">
        <v>8211</v>
      </c>
      <c r="S1932" s="14">
        <v>20</v>
      </c>
      <c r="T1932" s="5">
        <v>8720</v>
      </c>
      <c r="U1932" s="5">
        <f t="shared" si="93"/>
        <v>174400</v>
      </c>
      <c r="V1932" s="47">
        <f t="shared" si="94"/>
        <v>195328.00000000003</v>
      </c>
      <c r="W1932" s="48"/>
      <c r="X1932" s="49">
        <v>2017</v>
      </c>
      <c r="Y1932" s="55" t="s">
        <v>12015</v>
      </c>
      <c r="Z1932" s="51">
        <f t="shared" si="91"/>
        <v>484.44444444444446</v>
      </c>
      <c r="AA1932" s="16">
        <f t="shared" si="92"/>
        <v>542.5777777777779</v>
      </c>
    </row>
    <row r="1933" spans="2:27" ht="20.25" x14ac:dyDescent="0.3">
      <c r="B1933" s="43" t="s">
        <v>1936</v>
      </c>
      <c r="C1933" s="14" t="s">
        <v>4521</v>
      </c>
      <c r="D1933" s="14" t="s">
        <v>9185</v>
      </c>
      <c r="E1933" s="14" t="s">
        <v>9183</v>
      </c>
      <c r="F1933" s="14" t="s">
        <v>9186</v>
      </c>
      <c r="G1933" s="14" t="s">
        <v>10517</v>
      </c>
      <c r="H1933" s="44" t="s">
        <v>3466</v>
      </c>
      <c r="I1933" s="45">
        <v>0</v>
      </c>
      <c r="J1933" s="14">
        <v>150000000</v>
      </c>
      <c r="K1933" s="14" t="s">
        <v>3458</v>
      </c>
      <c r="L1933" s="46" t="s">
        <v>5087</v>
      </c>
      <c r="M1933" s="14" t="s">
        <v>12072</v>
      </c>
      <c r="N1933" s="14" t="s">
        <v>3833</v>
      </c>
      <c r="O1933" s="14" t="s">
        <v>12107</v>
      </c>
      <c r="P1933" s="14" t="s">
        <v>12071</v>
      </c>
      <c r="Q1933" s="44" t="s">
        <v>8234</v>
      </c>
      <c r="R1933" s="44" t="s">
        <v>8211</v>
      </c>
      <c r="S1933" s="14">
        <v>40</v>
      </c>
      <c r="T1933" s="5">
        <v>5360.5</v>
      </c>
      <c r="U1933" s="5">
        <f t="shared" si="93"/>
        <v>214420</v>
      </c>
      <c r="V1933" s="47">
        <f t="shared" si="94"/>
        <v>240150.40000000002</v>
      </c>
      <c r="W1933" s="48"/>
      <c r="X1933" s="49">
        <v>2017</v>
      </c>
      <c r="Y1933" s="55" t="s">
        <v>12015</v>
      </c>
      <c r="Z1933" s="51">
        <f t="shared" si="91"/>
        <v>595.61111111111109</v>
      </c>
      <c r="AA1933" s="16">
        <f t="shared" si="92"/>
        <v>667.08444444444456</v>
      </c>
    </row>
    <row r="1934" spans="2:27" ht="20.25" x14ac:dyDescent="0.3">
      <c r="B1934" s="43" t="s">
        <v>1937</v>
      </c>
      <c r="C1934" s="14" t="s">
        <v>4521</v>
      </c>
      <c r="D1934" s="14" t="s">
        <v>9187</v>
      </c>
      <c r="E1934" s="14" t="s">
        <v>9183</v>
      </c>
      <c r="F1934" s="14" t="s">
        <v>9188</v>
      </c>
      <c r="G1934" s="14" t="s">
        <v>10518</v>
      </c>
      <c r="H1934" s="44" t="s">
        <v>3466</v>
      </c>
      <c r="I1934" s="45">
        <v>0</v>
      </c>
      <c r="J1934" s="14">
        <v>150000000</v>
      </c>
      <c r="K1934" s="14" t="s">
        <v>3458</v>
      </c>
      <c r="L1934" s="46" t="s">
        <v>5087</v>
      </c>
      <c r="M1934" s="14" t="s">
        <v>12072</v>
      </c>
      <c r="N1934" s="14" t="s">
        <v>3833</v>
      </c>
      <c r="O1934" s="14" t="s">
        <v>12107</v>
      </c>
      <c r="P1934" s="14" t="s">
        <v>12071</v>
      </c>
      <c r="Q1934" s="44" t="s">
        <v>8234</v>
      </c>
      <c r="R1934" s="44" t="s">
        <v>8211</v>
      </c>
      <c r="S1934" s="14">
        <v>15</v>
      </c>
      <c r="T1934" s="5">
        <v>5360.5</v>
      </c>
      <c r="U1934" s="5">
        <f t="shared" si="93"/>
        <v>80407.5</v>
      </c>
      <c r="V1934" s="47">
        <f t="shared" si="94"/>
        <v>90056.400000000009</v>
      </c>
      <c r="W1934" s="48"/>
      <c r="X1934" s="49">
        <v>2017</v>
      </c>
      <c r="Y1934" s="55" t="s">
        <v>12015</v>
      </c>
      <c r="Z1934" s="51">
        <f t="shared" si="91"/>
        <v>223.35416666666666</v>
      </c>
      <c r="AA1934" s="16">
        <f t="shared" si="92"/>
        <v>250.15666666666669</v>
      </c>
    </row>
    <row r="1935" spans="2:27" ht="20.25" x14ac:dyDescent="0.3">
      <c r="B1935" s="43" t="s">
        <v>1938</v>
      </c>
      <c r="C1935" s="14" t="s">
        <v>4521</v>
      </c>
      <c r="D1935" s="14" t="s">
        <v>9189</v>
      </c>
      <c r="E1935" s="14" t="s">
        <v>7671</v>
      </c>
      <c r="F1935" s="14" t="s">
        <v>9190</v>
      </c>
      <c r="G1935" s="14" t="s">
        <v>10519</v>
      </c>
      <c r="H1935" s="44" t="s">
        <v>3466</v>
      </c>
      <c r="I1935" s="45">
        <v>0</v>
      </c>
      <c r="J1935" s="14">
        <v>150000000</v>
      </c>
      <c r="K1935" s="14" t="s">
        <v>3458</v>
      </c>
      <c r="L1935" s="46" t="s">
        <v>5087</v>
      </c>
      <c r="M1935" s="14" t="s">
        <v>12072</v>
      </c>
      <c r="N1935" s="14" t="s">
        <v>3833</v>
      </c>
      <c r="O1935" s="14" t="s">
        <v>3489</v>
      </c>
      <c r="P1935" s="14" t="s">
        <v>12071</v>
      </c>
      <c r="Q1935" s="44" t="s">
        <v>8226</v>
      </c>
      <c r="R1935" s="44" t="s">
        <v>8205</v>
      </c>
      <c r="S1935" s="14">
        <v>1</v>
      </c>
      <c r="T1935" s="5">
        <v>5970.8587837837804</v>
      </c>
      <c r="U1935" s="5">
        <f t="shared" si="93"/>
        <v>5970.8587837837804</v>
      </c>
      <c r="V1935" s="47">
        <f t="shared" si="94"/>
        <v>6687.3618378378351</v>
      </c>
      <c r="W1935" s="48"/>
      <c r="X1935" s="49">
        <v>2017</v>
      </c>
      <c r="Y1935" s="55" t="s">
        <v>12015</v>
      </c>
      <c r="Z1935" s="51">
        <f t="shared" si="91"/>
        <v>16.585718843843836</v>
      </c>
      <c r="AA1935" s="16">
        <f t="shared" si="92"/>
        <v>18.576005105105097</v>
      </c>
    </row>
    <row r="1936" spans="2:27" ht="20.25" x14ac:dyDescent="0.3">
      <c r="B1936" s="43" t="s">
        <v>1939</v>
      </c>
      <c r="C1936" s="14" t="s">
        <v>4521</v>
      </c>
      <c r="D1936" s="14" t="s">
        <v>9191</v>
      </c>
      <c r="E1936" s="14" t="s">
        <v>7671</v>
      </c>
      <c r="F1936" s="14" t="s">
        <v>9192</v>
      </c>
      <c r="G1936" s="14" t="s">
        <v>10520</v>
      </c>
      <c r="H1936" s="44" t="s">
        <v>3466</v>
      </c>
      <c r="I1936" s="45">
        <v>0</v>
      </c>
      <c r="J1936" s="14">
        <v>150000000</v>
      </c>
      <c r="K1936" s="14" t="s">
        <v>3458</v>
      </c>
      <c r="L1936" s="46" t="s">
        <v>5087</v>
      </c>
      <c r="M1936" s="14" t="s">
        <v>12072</v>
      </c>
      <c r="N1936" s="14" t="s">
        <v>3833</v>
      </c>
      <c r="O1936" s="14" t="s">
        <v>3489</v>
      </c>
      <c r="P1936" s="14" t="s">
        <v>12071</v>
      </c>
      <c r="Q1936" s="44" t="s">
        <v>8226</v>
      </c>
      <c r="R1936" s="44" t="s">
        <v>8205</v>
      </c>
      <c r="S1936" s="14">
        <v>2</v>
      </c>
      <c r="T1936" s="5">
        <v>5970.8587837837804</v>
      </c>
      <c r="U1936" s="5">
        <f t="shared" si="93"/>
        <v>11941.717567567561</v>
      </c>
      <c r="V1936" s="47">
        <f t="shared" si="94"/>
        <v>13374.72367567567</v>
      </c>
      <c r="W1936" s="48"/>
      <c r="X1936" s="49">
        <v>2017</v>
      </c>
      <c r="Y1936" s="55" t="s">
        <v>12015</v>
      </c>
      <c r="Z1936" s="51">
        <f t="shared" si="91"/>
        <v>33.171437687687671</v>
      </c>
      <c r="AA1936" s="16">
        <f t="shared" si="92"/>
        <v>37.152010210210193</v>
      </c>
    </row>
    <row r="1937" spans="2:27" ht="20.25" x14ac:dyDescent="0.3">
      <c r="B1937" s="43" t="s">
        <v>1940</v>
      </c>
      <c r="C1937" s="14" t="s">
        <v>4521</v>
      </c>
      <c r="D1937" s="14" t="s">
        <v>9189</v>
      </c>
      <c r="E1937" s="14" t="s">
        <v>7671</v>
      </c>
      <c r="F1937" s="14" t="s">
        <v>9190</v>
      </c>
      <c r="G1937" s="14" t="s">
        <v>10521</v>
      </c>
      <c r="H1937" s="44" t="s">
        <v>3466</v>
      </c>
      <c r="I1937" s="45">
        <v>0</v>
      </c>
      <c r="J1937" s="14">
        <v>150000000</v>
      </c>
      <c r="K1937" s="14" t="s">
        <v>3458</v>
      </c>
      <c r="L1937" s="46" t="s">
        <v>5087</v>
      </c>
      <c r="M1937" s="14" t="s">
        <v>12072</v>
      </c>
      <c r="N1937" s="14" t="s">
        <v>3833</v>
      </c>
      <c r="O1937" s="14" t="s">
        <v>3489</v>
      </c>
      <c r="P1937" s="14" t="s">
        <v>12071</v>
      </c>
      <c r="Q1937" s="44" t="s">
        <v>8226</v>
      </c>
      <c r="R1937" s="44" t="s">
        <v>8205</v>
      </c>
      <c r="S1937" s="14">
        <v>2</v>
      </c>
      <c r="T1937" s="5">
        <v>6170.8587837837804</v>
      </c>
      <c r="U1937" s="5">
        <f t="shared" si="93"/>
        <v>12341.717567567561</v>
      </c>
      <c r="V1937" s="47">
        <f t="shared" si="94"/>
        <v>13822.72367567567</v>
      </c>
      <c r="W1937" s="48"/>
      <c r="X1937" s="49">
        <v>2017</v>
      </c>
      <c r="Y1937" s="55" t="s">
        <v>12015</v>
      </c>
      <c r="Z1937" s="51">
        <f t="shared" si="91"/>
        <v>34.282548798798778</v>
      </c>
      <c r="AA1937" s="16">
        <f t="shared" si="92"/>
        <v>38.39645465465464</v>
      </c>
    </row>
    <row r="1938" spans="2:27" ht="20.25" x14ac:dyDescent="0.3">
      <c r="B1938" s="43" t="s">
        <v>1941</v>
      </c>
      <c r="C1938" s="14" t="s">
        <v>4521</v>
      </c>
      <c r="D1938" s="14" t="s">
        <v>9191</v>
      </c>
      <c r="E1938" s="14" t="s">
        <v>7671</v>
      </c>
      <c r="F1938" s="14" t="s">
        <v>9192</v>
      </c>
      <c r="G1938" s="14" t="s">
        <v>10522</v>
      </c>
      <c r="H1938" s="44" t="s">
        <v>3466</v>
      </c>
      <c r="I1938" s="45">
        <v>0</v>
      </c>
      <c r="J1938" s="14">
        <v>150000000</v>
      </c>
      <c r="K1938" s="14" t="s">
        <v>3458</v>
      </c>
      <c r="L1938" s="46" t="s">
        <v>5087</v>
      </c>
      <c r="M1938" s="14" t="s">
        <v>12072</v>
      </c>
      <c r="N1938" s="14" t="s">
        <v>3833</v>
      </c>
      <c r="O1938" s="14" t="s">
        <v>3489</v>
      </c>
      <c r="P1938" s="14" t="s">
        <v>12071</v>
      </c>
      <c r="Q1938" s="44" t="s">
        <v>8226</v>
      </c>
      <c r="R1938" s="44" t="s">
        <v>8205</v>
      </c>
      <c r="S1938" s="14">
        <v>4</v>
      </c>
      <c r="T1938" s="5">
        <v>6170.8587837837804</v>
      </c>
      <c r="U1938" s="5">
        <f t="shared" si="93"/>
        <v>24683.435135135122</v>
      </c>
      <c r="V1938" s="47">
        <f t="shared" si="94"/>
        <v>27645.44735135134</v>
      </c>
      <c r="W1938" s="48"/>
      <c r="X1938" s="49">
        <v>2017</v>
      </c>
      <c r="Y1938" s="55" t="s">
        <v>12015</v>
      </c>
      <c r="Z1938" s="51">
        <f t="shared" si="91"/>
        <v>68.565097597597557</v>
      </c>
      <c r="AA1938" s="16">
        <f t="shared" si="92"/>
        <v>76.79290930930928</v>
      </c>
    </row>
    <row r="1939" spans="2:27" ht="20.25" x14ac:dyDescent="0.3">
      <c r="B1939" s="43" t="s">
        <v>1942</v>
      </c>
      <c r="C1939" s="14" t="s">
        <v>4521</v>
      </c>
      <c r="D1939" s="14" t="s">
        <v>9191</v>
      </c>
      <c r="E1939" s="14" t="s">
        <v>7671</v>
      </c>
      <c r="F1939" s="14" t="s">
        <v>9192</v>
      </c>
      <c r="G1939" s="14" t="s">
        <v>10523</v>
      </c>
      <c r="H1939" s="44" t="s">
        <v>3466</v>
      </c>
      <c r="I1939" s="45">
        <v>0</v>
      </c>
      <c r="J1939" s="14">
        <v>150000000</v>
      </c>
      <c r="K1939" s="14" t="s">
        <v>3458</v>
      </c>
      <c r="L1939" s="46" t="s">
        <v>5087</v>
      </c>
      <c r="M1939" s="14" t="s">
        <v>12072</v>
      </c>
      <c r="N1939" s="14" t="s">
        <v>3833</v>
      </c>
      <c r="O1939" s="14" t="s">
        <v>3489</v>
      </c>
      <c r="P1939" s="14" t="s">
        <v>12071</v>
      </c>
      <c r="Q1939" s="44" t="s">
        <v>8226</v>
      </c>
      <c r="R1939" s="44" t="s">
        <v>8205</v>
      </c>
      <c r="S1939" s="14">
        <v>3</v>
      </c>
      <c r="T1939" s="5">
        <v>6170.8587837837804</v>
      </c>
      <c r="U1939" s="5">
        <f t="shared" si="93"/>
        <v>18512.576351351341</v>
      </c>
      <c r="V1939" s="47">
        <f t="shared" si="94"/>
        <v>20734.085513513503</v>
      </c>
      <c r="W1939" s="48"/>
      <c r="X1939" s="49">
        <v>2017</v>
      </c>
      <c r="Y1939" s="55" t="s">
        <v>12015</v>
      </c>
      <c r="Z1939" s="51">
        <f t="shared" si="91"/>
        <v>51.423823198198171</v>
      </c>
      <c r="AA1939" s="16">
        <f t="shared" si="92"/>
        <v>57.59468198198195</v>
      </c>
    </row>
    <row r="1940" spans="2:27" ht="20.25" x14ac:dyDescent="0.3">
      <c r="B1940" s="43" t="s">
        <v>1943</v>
      </c>
      <c r="C1940" s="14" t="s">
        <v>4521</v>
      </c>
      <c r="D1940" s="14" t="s">
        <v>9189</v>
      </c>
      <c r="E1940" s="14" t="s">
        <v>7671</v>
      </c>
      <c r="F1940" s="14" t="s">
        <v>9190</v>
      </c>
      <c r="G1940" s="14" t="s">
        <v>10524</v>
      </c>
      <c r="H1940" s="44" t="s">
        <v>3466</v>
      </c>
      <c r="I1940" s="45">
        <v>0</v>
      </c>
      <c r="J1940" s="14">
        <v>150000000</v>
      </c>
      <c r="K1940" s="14" t="s">
        <v>3458</v>
      </c>
      <c r="L1940" s="46" t="s">
        <v>5087</v>
      </c>
      <c r="M1940" s="14" t="s">
        <v>12072</v>
      </c>
      <c r="N1940" s="14" t="s">
        <v>3833</v>
      </c>
      <c r="O1940" s="14" t="s">
        <v>12107</v>
      </c>
      <c r="P1940" s="14" t="s">
        <v>12071</v>
      </c>
      <c r="Q1940" s="44" t="s">
        <v>8226</v>
      </c>
      <c r="R1940" s="44" t="s">
        <v>8205</v>
      </c>
      <c r="S1940" s="14">
        <v>10</v>
      </c>
      <c r="T1940" s="5">
        <v>7845.1302533783801</v>
      </c>
      <c r="U1940" s="5">
        <f t="shared" si="93"/>
        <v>78451.302533783804</v>
      </c>
      <c r="V1940" s="47">
        <f t="shared" si="94"/>
        <v>87865.458837837868</v>
      </c>
      <c r="W1940" s="48"/>
      <c r="X1940" s="49">
        <v>2017</v>
      </c>
      <c r="Y1940" s="55" t="s">
        <v>12015</v>
      </c>
      <c r="Z1940" s="51">
        <f t="shared" si="91"/>
        <v>217.92028481606613</v>
      </c>
      <c r="AA1940" s="16">
        <f t="shared" si="92"/>
        <v>244.07071899399409</v>
      </c>
    </row>
    <row r="1941" spans="2:27" ht="20.25" x14ac:dyDescent="0.3">
      <c r="B1941" s="43" t="s">
        <v>1944</v>
      </c>
      <c r="C1941" s="14" t="s">
        <v>4521</v>
      </c>
      <c r="D1941" s="14" t="s">
        <v>9193</v>
      </c>
      <c r="E1941" s="14" t="s">
        <v>5062</v>
      </c>
      <c r="F1941" s="14" t="s">
        <v>9194</v>
      </c>
      <c r="G1941" s="14" t="s">
        <v>10525</v>
      </c>
      <c r="H1941" s="44" t="s">
        <v>3457</v>
      </c>
      <c r="I1941" s="45">
        <v>0</v>
      </c>
      <c r="J1941" s="14">
        <v>150000000</v>
      </c>
      <c r="K1941" s="14" t="s">
        <v>3458</v>
      </c>
      <c r="L1941" s="46" t="s">
        <v>5087</v>
      </c>
      <c r="M1941" s="14" t="s">
        <v>12072</v>
      </c>
      <c r="N1941" s="14" t="s">
        <v>3833</v>
      </c>
      <c r="O1941" s="14" t="s">
        <v>12107</v>
      </c>
      <c r="P1941" s="14" t="s">
        <v>12071</v>
      </c>
      <c r="Q1941" s="44" t="s">
        <v>8224</v>
      </c>
      <c r="R1941" s="44" t="s">
        <v>8203</v>
      </c>
      <c r="S1941" s="14">
        <v>10</v>
      </c>
      <c r="T1941" s="5">
        <v>858876</v>
      </c>
      <c r="U1941" s="5">
        <f t="shared" si="93"/>
        <v>8588760</v>
      </c>
      <c r="V1941" s="47">
        <f t="shared" si="94"/>
        <v>9619411.2000000011</v>
      </c>
      <c r="W1941" s="48"/>
      <c r="X1941" s="49">
        <v>2017</v>
      </c>
      <c r="Y1941" s="55" t="s">
        <v>12015</v>
      </c>
      <c r="Z1941" s="51">
        <f t="shared" si="91"/>
        <v>23857.666666666668</v>
      </c>
      <c r="AA1941" s="16">
        <f t="shared" si="92"/>
        <v>26720.58666666667</v>
      </c>
    </row>
    <row r="1942" spans="2:27" ht="20.25" x14ac:dyDescent="0.3">
      <c r="B1942" s="43" t="s">
        <v>1945</v>
      </c>
      <c r="C1942" s="14" t="s">
        <v>4521</v>
      </c>
      <c r="D1942" s="14" t="s">
        <v>9195</v>
      </c>
      <c r="E1942" s="14" t="s">
        <v>9090</v>
      </c>
      <c r="F1942" s="14" t="s">
        <v>9196</v>
      </c>
      <c r="G1942" s="14" t="s">
        <v>10526</v>
      </c>
      <c r="H1942" s="44" t="s">
        <v>3466</v>
      </c>
      <c r="I1942" s="45">
        <v>0</v>
      </c>
      <c r="J1942" s="14">
        <v>150000000</v>
      </c>
      <c r="K1942" s="14" t="s">
        <v>3458</v>
      </c>
      <c r="L1942" s="46" t="s">
        <v>5087</v>
      </c>
      <c r="M1942" s="14" t="s">
        <v>12072</v>
      </c>
      <c r="N1942" s="14" t="s">
        <v>3833</v>
      </c>
      <c r="O1942" s="14" t="s">
        <v>12107</v>
      </c>
      <c r="P1942" s="14" t="s">
        <v>12071</v>
      </c>
      <c r="Q1942" s="44" t="s">
        <v>8225</v>
      </c>
      <c r="R1942" s="44" t="s">
        <v>8204</v>
      </c>
      <c r="S1942" s="14">
        <v>40</v>
      </c>
      <c r="T1942" s="5">
        <v>3417.91</v>
      </c>
      <c r="U1942" s="5">
        <f t="shared" si="93"/>
        <v>136716.4</v>
      </c>
      <c r="V1942" s="47">
        <f t="shared" si="94"/>
        <v>153122.36800000002</v>
      </c>
      <c r="W1942" s="48"/>
      <c r="X1942" s="49">
        <v>2017</v>
      </c>
      <c r="Y1942" s="55" t="s">
        <v>12015</v>
      </c>
      <c r="Z1942" s="51">
        <f t="shared" si="91"/>
        <v>379.76777777777778</v>
      </c>
      <c r="AA1942" s="16">
        <f t="shared" si="92"/>
        <v>425.33991111111118</v>
      </c>
    </row>
    <row r="1943" spans="2:27" ht="20.25" x14ac:dyDescent="0.3">
      <c r="B1943" s="43" t="s">
        <v>1946</v>
      </c>
      <c r="C1943" s="14" t="s">
        <v>4521</v>
      </c>
      <c r="D1943" s="14" t="s">
        <v>9195</v>
      </c>
      <c r="E1943" s="14" t="s">
        <v>9090</v>
      </c>
      <c r="F1943" s="14" t="s">
        <v>9196</v>
      </c>
      <c r="G1943" s="14" t="s">
        <v>10527</v>
      </c>
      <c r="H1943" s="44" t="s">
        <v>3466</v>
      </c>
      <c r="I1943" s="45">
        <v>0</v>
      </c>
      <c r="J1943" s="14">
        <v>150000000</v>
      </c>
      <c r="K1943" s="14" t="s">
        <v>3458</v>
      </c>
      <c r="L1943" s="46" t="s">
        <v>5087</v>
      </c>
      <c r="M1943" s="14" t="s">
        <v>12072</v>
      </c>
      <c r="N1943" s="14" t="s">
        <v>3833</v>
      </c>
      <c r="O1943" s="14" t="s">
        <v>12107</v>
      </c>
      <c r="P1943" s="14" t="s">
        <v>12071</v>
      </c>
      <c r="Q1943" s="44" t="s">
        <v>8225</v>
      </c>
      <c r="R1943" s="44" t="s">
        <v>8204</v>
      </c>
      <c r="S1943" s="14">
        <v>40</v>
      </c>
      <c r="T1943" s="5">
        <v>4666</v>
      </c>
      <c r="U1943" s="5">
        <f t="shared" si="93"/>
        <v>186640</v>
      </c>
      <c r="V1943" s="47">
        <f t="shared" si="94"/>
        <v>209036.80000000002</v>
      </c>
      <c r="W1943" s="48"/>
      <c r="X1943" s="49">
        <v>2017</v>
      </c>
      <c r="Y1943" s="55" t="s">
        <v>12015</v>
      </c>
      <c r="Z1943" s="51">
        <f t="shared" si="91"/>
        <v>518.44444444444446</v>
      </c>
      <c r="AA1943" s="16">
        <f t="shared" si="92"/>
        <v>580.65777777777782</v>
      </c>
    </row>
    <row r="1944" spans="2:27" ht="20.25" x14ac:dyDescent="0.3">
      <c r="B1944" s="43" t="s">
        <v>1947</v>
      </c>
      <c r="C1944" s="14" t="s">
        <v>4521</v>
      </c>
      <c r="D1944" s="14" t="s">
        <v>9197</v>
      </c>
      <c r="E1944" s="14" t="s">
        <v>9090</v>
      </c>
      <c r="F1944" s="14" t="s">
        <v>9198</v>
      </c>
      <c r="G1944" s="14" t="s">
        <v>10528</v>
      </c>
      <c r="H1944" s="44" t="s">
        <v>3466</v>
      </c>
      <c r="I1944" s="45">
        <v>0</v>
      </c>
      <c r="J1944" s="14">
        <v>150000000</v>
      </c>
      <c r="K1944" s="14" t="s">
        <v>3458</v>
      </c>
      <c r="L1944" s="46" t="s">
        <v>5087</v>
      </c>
      <c r="M1944" s="14" t="s">
        <v>12072</v>
      </c>
      <c r="N1944" s="14" t="s">
        <v>3833</v>
      </c>
      <c r="O1944" s="14" t="s">
        <v>12107</v>
      </c>
      <c r="P1944" s="14" t="s">
        <v>12071</v>
      </c>
      <c r="Q1944" s="44" t="s">
        <v>8225</v>
      </c>
      <c r="R1944" s="44" t="s">
        <v>8204</v>
      </c>
      <c r="S1944" s="14">
        <v>40</v>
      </c>
      <c r="T1944" s="5">
        <v>5915</v>
      </c>
      <c r="U1944" s="5">
        <f t="shared" si="93"/>
        <v>236600</v>
      </c>
      <c r="V1944" s="47">
        <f t="shared" si="94"/>
        <v>264992</v>
      </c>
      <c r="W1944" s="48"/>
      <c r="X1944" s="49">
        <v>2017</v>
      </c>
      <c r="Y1944" s="55" t="s">
        <v>12015</v>
      </c>
      <c r="Z1944" s="51">
        <f t="shared" si="91"/>
        <v>657.22222222222217</v>
      </c>
      <c r="AA1944" s="16">
        <f t="shared" si="92"/>
        <v>736.08888888888885</v>
      </c>
    </row>
    <row r="1945" spans="2:27" ht="20.25" x14ac:dyDescent="0.3">
      <c r="B1945" s="43" t="s">
        <v>1948</v>
      </c>
      <c r="C1945" s="14" t="s">
        <v>4521</v>
      </c>
      <c r="D1945" s="14" t="s">
        <v>9197</v>
      </c>
      <c r="E1945" s="14" t="s">
        <v>9090</v>
      </c>
      <c r="F1945" s="14" t="s">
        <v>9198</v>
      </c>
      <c r="G1945" s="14" t="s">
        <v>10529</v>
      </c>
      <c r="H1945" s="44" t="s">
        <v>3466</v>
      </c>
      <c r="I1945" s="45">
        <v>0</v>
      </c>
      <c r="J1945" s="14">
        <v>150000000</v>
      </c>
      <c r="K1945" s="14" t="s">
        <v>3458</v>
      </c>
      <c r="L1945" s="46" t="s">
        <v>5087</v>
      </c>
      <c r="M1945" s="14" t="s">
        <v>12072</v>
      </c>
      <c r="N1945" s="14" t="s">
        <v>3833</v>
      </c>
      <c r="O1945" s="14" t="s">
        <v>12107</v>
      </c>
      <c r="P1945" s="14" t="s">
        <v>12071</v>
      </c>
      <c r="Q1945" s="44" t="s">
        <v>8225</v>
      </c>
      <c r="R1945" s="44" t="s">
        <v>8204</v>
      </c>
      <c r="S1945" s="14">
        <v>40</v>
      </c>
      <c r="T1945" s="5">
        <v>14121</v>
      </c>
      <c r="U1945" s="5">
        <f t="shared" si="93"/>
        <v>564840</v>
      </c>
      <c r="V1945" s="47">
        <f t="shared" si="94"/>
        <v>632620.80000000005</v>
      </c>
      <c r="W1945" s="48"/>
      <c r="X1945" s="49">
        <v>2017</v>
      </c>
      <c r="Y1945" s="55" t="s">
        <v>12015</v>
      </c>
      <c r="Z1945" s="51">
        <f t="shared" si="91"/>
        <v>1569</v>
      </c>
      <c r="AA1945" s="16">
        <f t="shared" si="92"/>
        <v>1757.2800000000002</v>
      </c>
    </row>
    <row r="1946" spans="2:27" ht="20.25" x14ac:dyDescent="0.3">
      <c r="B1946" s="43" t="s">
        <v>1949</v>
      </c>
      <c r="C1946" s="14" t="s">
        <v>4521</v>
      </c>
      <c r="D1946" s="14" t="s">
        <v>9197</v>
      </c>
      <c r="E1946" s="14" t="s">
        <v>9090</v>
      </c>
      <c r="F1946" s="14" t="s">
        <v>9198</v>
      </c>
      <c r="G1946" s="14" t="s">
        <v>10530</v>
      </c>
      <c r="H1946" s="44" t="s">
        <v>3466</v>
      </c>
      <c r="I1946" s="45">
        <v>0</v>
      </c>
      <c r="J1946" s="14">
        <v>150000000</v>
      </c>
      <c r="K1946" s="14" t="s">
        <v>3458</v>
      </c>
      <c r="L1946" s="46" t="s">
        <v>5087</v>
      </c>
      <c r="M1946" s="14" t="s">
        <v>12072</v>
      </c>
      <c r="N1946" s="14" t="s">
        <v>3833</v>
      </c>
      <c r="O1946" s="14" t="s">
        <v>12107</v>
      </c>
      <c r="P1946" s="14" t="s">
        <v>12071</v>
      </c>
      <c r="Q1946" s="44" t="s">
        <v>8225</v>
      </c>
      <c r="R1946" s="44" t="s">
        <v>8204</v>
      </c>
      <c r="S1946" s="14">
        <v>50</v>
      </c>
      <c r="T1946" s="5">
        <v>4983.5145530145537</v>
      </c>
      <c r="U1946" s="5">
        <f t="shared" si="93"/>
        <v>249175.7276507277</v>
      </c>
      <c r="V1946" s="47">
        <f t="shared" si="94"/>
        <v>279076.81496881507</v>
      </c>
      <c r="W1946" s="48"/>
      <c r="X1946" s="49">
        <v>2017</v>
      </c>
      <c r="Y1946" s="55" t="s">
        <v>12015</v>
      </c>
      <c r="Z1946" s="51">
        <f t="shared" si="91"/>
        <v>692.15479902979916</v>
      </c>
      <c r="AA1946" s="16">
        <f t="shared" si="92"/>
        <v>775.21337491337522</v>
      </c>
    </row>
    <row r="1947" spans="2:27" ht="20.25" x14ac:dyDescent="0.3">
      <c r="B1947" s="43" t="s">
        <v>1950</v>
      </c>
      <c r="C1947" s="14" t="s">
        <v>4521</v>
      </c>
      <c r="D1947" s="14" t="s">
        <v>9197</v>
      </c>
      <c r="E1947" s="14" t="s">
        <v>9090</v>
      </c>
      <c r="F1947" s="14" t="s">
        <v>9198</v>
      </c>
      <c r="G1947" s="14" t="s">
        <v>10531</v>
      </c>
      <c r="H1947" s="44" t="s">
        <v>3466</v>
      </c>
      <c r="I1947" s="45">
        <v>0</v>
      </c>
      <c r="J1947" s="14">
        <v>150000000</v>
      </c>
      <c r="K1947" s="14" t="s">
        <v>3458</v>
      </c>
      <c r="L1947" s="46" t="s">
        <v>5087</v>
      </c>
      <c r="M1947" s="14" t="s">
        <v>12072</v>
      </c>
      <c r="N1947" s="14" t="s">
        <v>3833</v>
      </c>
      <c r="O1947" s="14" t="s">
        <v>12107</v>
      </c>
      <c r="P1947" s="14" t="s">
        <v>12071</v>
      </c>
      <c r="Q1947" s="44" t="s">
        <v>8225</v>
      </c>
      <c r="R1947" s="44" t="s">
        <v>8204</v>
      </c>
      <c r="S1947" s="14">
        <v>1</v>
      </c>
      <c r="T1947" s="5">
        <v>971095</v>
      </c>
      <c r="U1947" s="5">
        <f t="shared" si="93"/>
        <v>971095</v>
      </c>
      <c r="V1947" s="47">
        <f t="shared" si="94"/>
        <v>1087626.4000000001</v>
      </c>
      <c r="W1947" s="48"/>
      <c r="X1947" s="49">
        <v>2017</v>
      </c>
      <c r="Y1947" s="55" t="s">
        <v>12015</v>
      </c>
      <c r="Z1947" s="51">
        <f t="shared" si="91"/>
        <v>2697.4861111111113</v>
      </c>
      <c r="AA1947" s="16">
        <f t="shared" si="92"/>
        <v>3021.184444444445</v>
      </c>
    </row>
    <row r="1948" spans="2:27" ht="20.25" x14ac:dyDescent="0.3">
      <c r="B1948" s="43" t="s">
        <v>1951</v>
      </c>
      <c r="C1948" s="14" t="s">
        <v>4521</v>
      </c>
      <c r="D1948" s="14" t="s">
        <v>9199</v>
      </c>
      <c r="E1948" s="14" t="s">
        <v>4950</v>
      </c>
      <c r="F1948" s="14" t="s">
        <v>9200</v>
      </c>
      <c r="G1948" s="14" t="s">
        <v>10532</v>
      </c>
      <c r="H1948" s="44" t="s">
        <v>3466</v>
      </c>
      <c r="I1948" s="45">
        <v>0</v>
      </c>
      <c r="J1948" s="14">
        <v>150000000</v>
      </c>
      <c r="K1948" s="14" t="s">
        <v>3458</v>
      </c>
      <c r="L1948" s="46" t="s">
        <v>5087</v>
      </c>
      <c r="M1948" s="14" t="s">
        <v>12072</v>
      </c>
      <c r="N1948" s="14" t="s">
        <v>3833</v>
      </c>
      <c r="O1948" s="14" t="s">
        <v>12107</v>
      </c>
      <c r="P1948" s="14" t="s">
        <v>12071</v>
      </c>
      <c r="Q1948" s="44" t="s">
        <v>8224</v>
      </c>
      <c r="R1948" s="44" t="s">
        <v>8203</v>
      </c>
      <c r="S1948" s="14">
        <v>3</v>
      </c>
      <c r="T1948" s="5">
        <v>112700</v>
      </c>
      <c r="U1948" s="5">
        <f t="shared" si="93"/>
        <v>338100</v>
      </c>
      <c r="V1948" s="47">
        <f t="shared" si="94"/>
        <v>378672.00000000006</v>
      </c>
      <c r="W1948" s="48"/>
      <c r="X1948" s="49">
        <v>2017</v>
      </c>
      <c r="Y1948" s="55" t="s">
        <v>12015</v>
      </c>
      <c r="Z1948" s="51">
        <f t="shared" si="91"/>
        <v>939.16666666666663</v>
      </c>
      <c r="AA1948" s="16">
        <f t="shared" si="92"/>
        <v>1051.8666666666668</v>
      </c>
    </row>
    <row r="1949" spans="2:27" ht="20.25" x14ac:dyDescent="0.3">
      <c r="B1949" s="43" t="s">
        <v>1952</v>
      </c>
      <c r="C1949" s="14" t="s">
        <v>4521</v>
      </c>
      <c r="D1949" s="14" t="s">
        <v>4949</v>
      </c>
      <c r="E1949" s="14" t="s">
        <v>4950</v>
      </c>
      <c r="F1949" s="14" t="s">
        <v>7866</v>
      </c>
      <c r="G1949" s="14" t="s">
        <v>10533</v>
      </c>
      <c r="H1949" s="44" t="s">
        <v>3466</v>
      </c>
      <c r="I1949" s="45">
        <v>0</v>
      </c>
      <c r="J1949" s="14">
        <v>150000000</v>
      </c>
      <c r="K1949" s="14" t="s">
        <v>3458</v>
      </c>
      <c r="L1949" s="46" t="s">
        <v>5087</v>
      </c>
      <c r="M1949" s="14" t="s">
        <v>12072</v>
      </c>
      <c r="N1949" s="14" t="s">
        <v>3833</v>
      </c>
      <c r="O1949" s="14" t="s">
        <v>12107</v>
      </c>
      <c r="P1949" s="14" t="s">
        <v>12071</v>
      </c>
      <c r="Q1949" s="44" t="s">
        <v>8224</v>
      </c>
      <c r="R1949" s="44" t="s">
        <v>8203</v>
      </c>
      <c r="S1949" s="14">
        <v>3</v>
      </c>
      <c r="T1949" s="5">
        <v>150920</v>
      </c>
      <c r="U1949" s="5">
        <f t="shared" si="93"/>
        <v>452760</v>
      </c>
      <c r="V1949" s="47">
        <f t="shared" si="94"/>
        <v>507091.20000000007</v>
      </c>
      <c r="W1949" s="48"/>
      <c r="X1949" s="49">
        <v>2017</v>
      </c>
      <c r="Y1949" s="55" t="s">
        <v>12015</v>
      </c>
      <c r="Z1949" s="51">
        <f t="shared" si="91"/>
        <v>1257.6666666666667</v>
      </c>
      <c r="AA1949" s="16">
        <f t="shared" si="92"/>
        <v>1408.5866666666668</v>
      </c>
    </row>
    <row r="1950" spans="2:27" ht="20.25" x14ac:dyDescent="0.3">
      <c r="B1950" s="43" t="s">
        <v>1953</v>
      </c>
      <c r="C1950" s="14" t="s">
        <v>4521</v>
      </c>
      <c r="D1950" s="14" t="s">
        <v>4953</v>
      </c>
      <c r="E1950" s="14" t="s">
        <v>4950</v>
      </c>
      <c r="F1950" s="14" t="s">
        <v>7867</v>
      </c>
      <c r="G1950" s="14" t="s">
        <v>10534</v>
      </c>
      <c r="H1950" s="44" t="s">
        <v>3466</v>
      </c>
      <c r="I1950" s="45">
        <v>0</v>
      </c>
      <c r="J1950" s="14">
        <v>150000000</v>
      </c>
      <c r="K1950" s="14" t="s">
        <v>3458</v>
      </c>
      <c r="L1950" s="46" t="s">
        <v>5087</v>
      </c>
      <c r="M1950" s="14" t="s">
        <v>12072</v>
      </c>
      <c r="N1950" s="14" t="s">
        <v>3833</v>
      </c>
      <c r="O1950" s="14" t="s">
        <v>12107</v>
      </c>
      <c r="P1950" s="14" t="s">
        <v>12071</v>
      </c>
      <c r="Q1950" s="44" t="s">
        <v>8224</v>
      </c>
      <c r="R1950" s="44" t="s">
        <v>8203</v>
      </c>
      <c r="S1950" s="14">
        <v>3</v>
      </c>
      <c r="T1950" s="5">
        <v>223440</v>
      </c>
      <c r="U1950" s="5">
        <f t="shared" si="93"/>
        <v>670320</v>
      </c>
      <c r="V1950" s="47">
        <f t="shared" si="94"/>
        <v>750758.40000000002</v>
      </c>
      <c r="W1950" s="48"/>
      <c r="X1950" s="49">
        <v>2017</v>
      </c>
      <c r="Y1950" s="55" t="s">
        <v>12015</v>
      </c>
      <c r="Z1950" s="51">
        <f t="shared" si="91"/>
        <v>1862</v>
      </c>
      <c r="AA1950" s="16">
        <f t="shared" si="92"/>
        <v>2085.44</v>
      </c>
    </row>
    <row r="1951" spans="2:27" ht="20.25" x14ac:dyDescent="0.3">
      <c r="B1951" s="43" t="s">
        <v>1954</v>
      </c>
      <c r="C1951" s="14" t="s">
        <v>4521</v>
      </c>
      <c r="D1951" s="14" t="s">
        <v>9201</v>
      </c>
      <c r="E1951" s="14" t="s">
        <v>9163</v>
      </c>
      <c r="F1951" s="14" t="s">
        <v>9202</v>
      </c>
      <c r="G1951" s="14" t="s">
        <v>10535</v>
      </c>
      <c r="H1951" s="44" t="s">
        <v>3466</v>
      </c>
      <c r="I1951" s="45">
        <v>0</v>
      </c>
      <c r="J1951" s="14">
        <v>150000000</v>
      </c>
      <c r="K1951" s="14" t="s">
        <v>3458</v>
      </c>
      <c r="L1951" s="46" t="s">
        <v>5087</v>
      </c>
      <c r="M1951" s="14" t="s">
        <v>12072</v>
      </c>
      <c r="N1951" s="14" t="s">
        <v>3833</v>
      </c>
      <c r="O1951" s="14" t="s">
        <v>3489</v>
      </c>
      <c r="P1951" s="14" t="s">
        <v>12071</v>
      </c>
      <c r="Q1951" s="44" t="s">
        <v>8224</v>
      </c>
      <c r="R1951" s="44" t="s">
        <v>8203</v>
      </c>
      <c r="S1951" s="14">
        <v>2</v>
      </c>
      <c r="T1951" s="5">
        <v>842111</v>
      </c>
      <c r="U1951" s="5">
        <f t="shared" si="93"/>
        <v>1684222</v>
      </c>
      <c r="V1951" s="47">
        <f t="shared" si="94"/>
        <v>1886328.6400000001</v>
      </c>
      <c r="W1951" s="48"/>
      <c r="X1951" s="49">
        <v>2017</v>
      </c>
      <c r="Y1951" s="55" t="s">
        <v>12015</v>
      </c>
      <c r="Z1951" s="51">
        <f t="shared" si="91"/>
        <v>4678.3944444444442</v>
      </c>
      <c r="AA1951" s="16">
        <f t="shared" si="92"/>
        <v>5239.8017777777777</v>
      </c>
    </row>
    <row r="1952" spans="2:27" ht="20.25" x14ac:dyDescent="0.3">
      <c r="B1952" s="43" t="s">
        <v>1955</v>
      </c>
      <c r="C1952" s="14" t="s">
        <v>4521</v>
      </c>
      <c r="D1952" s="14" t="s">
        <v>12274</v>
      </c>
      <c r="E1952" s="14" t="s">
        <v>9204</v>
      </c>
      <c r="F1952" s="14" t="s">
        <v>12275</v>
      </c>
      <c r="G1952" s="14" t="s">
        <v>10536</v>
      </c>
      <c r="H1952" s="44" t="s">
        <v>3466</v>
      </c>
      <c r="I1952" s="45">
        <v>0</v>
      </c>
      <c r="J1952" s="14">
        <v>150000000</v>
      </c>
      <c r="K1952" s="14" t="s">
        <v>3458</v>
      </c>
      <c r="L1952" s="46" t="s">
        <v>5087</v>
      </c>
      <c r="M1952" s="14" t="s">
        <v>12072</v>
      </c>
      <c r="N1952" s="14" t="s">
        <v>3833</v>
      </c>
      <c r="O1952" s="14" t="s">
        <v>12107</v>
      </c>
      <c r="P1952" s="14" t="s">
        <v>12071</v>
      </c>
      <c r="Q1952" s="44" t="s">
        <v>8224</v>
      </c>
      <c r="R1952" s="44" t="s">
        <v>8203</v>
      </c>
      <c r="S1952" s="14">
        <v>3</v>
      </c>
      <c r="T1952" s="5">
        <v>28600.5</v>
      </c>
      <c r="U1952" s="5">
        <f t="shared" si="93"/>
        <v>85801.5</v>
      </c>
      <c r="V1952" s="47">
        <f t="shared" si="94"/>
        <v>96097.680000000008</v>
      </c>
      <c r="W1952" s="48"/>
      <c r="X1952" s="49">
        <v>2017</v>
      </c>
      <c r="Y1952" s="55" t="s">
        <v>12015</v>
      </c>
      <c r="Z1952" s="51">
        <f t="shared" si="91"/>
        <v>238.33750000000001</v>
      </c>
      <c r="AA1952" s="16">
        <f t="shared" si="92"/>
        <v>266.93800000000005</v>
      </c>
    </row>
    <row r="1953" spans="2:27" ht="20.25" x14ac:dyDescent="0.3">
      <c r="B1953" s="43" t="s">
        <v>1956</v>
      </c>
      <c r="C1953" s="14" t="s">
        <v>4521</v>
      </c>
      <c r="D1953" s="14" t="s">
        <v>12276</v>
      </c>
      <c r="E1953" s="14" t="s">
        <v>9204</v>
      </c>
      <c r="F1953" s="14" t="s">
        <v>12277</v>
      </c>
      <c r="G1953" s="14" t="s">
        <v>10537</v>
      </c>
      <c r="H1953" s="44" t="s">
        <v>3466</v>
      </c>
      <c r="I1953" s="45">
        <v>0</v>
      </c>
      <c r="J1953" s="14">
        <v>150000000</v>
      </c>
      <c r="K1953" s="14" t="s">
        <v>3458</v>
      </c>
      <c r="L1953" s="46" t="s">
        <v>5087</v>
      </c>
      <c r="M1953" s="14" t="s">
        <v>12072</v>
      </c>
      <c r="N1953" s="14" t="s">
        <v>3833</v>
      </c>
      <c r="O1953" s="14" t="s">
        <v>12107</v>
      </c>
      <c r="P1953" s="14" t="s">
        <v>12071</v>
      </c>
      <c r="Q1953" s="44" t="s">
        <v>8224</v>
      </c>
      <c r="R1953" s="44" t="s">
        <v>8203</v>
      </c>
      <c r="S1953" s="14">
        <v>3</v>
      </c>
      <c r="T1953" s="5">
        <v>30050</v>
      </c>
      <c r="U1953" s="5">
        <f t="shared" si="93"/>
        <v>90150</v>
      </c>
      <c r="V1953" s="47">
        <f t="shared" si="94"/>
        <v>100968.00000000001</v>
      </c>
      <c r="W1953" s="48"/>
      <c r="X1953" s="49">
        <v>2017</v>
      </c>
      <c r="Y1953" s="55" t="s">
        <v>12015</v>
      </c>
      <c r="Z1953" s="51">
        <f t="shared" si="91"/>
        <v>250.41666666666666</v>
      </c>
      <c r="AA1953" s="16">
        <f t="shared" si="92"/>
        <v>280.4666666666667</v>
      </c>
    </row>
    <row r="1954" spans="2:27" ht="20.25" x14ac:dyDescent="0.3">
      <c r="B1954" s="43" t="s">
        <v>1957</v>
      </c>
      <c r="C1954" s="14" t="s">
        <v>4521</v>
      </c>
      <c r="D1954" s="14" t="s">
        <v>12278</v>
      </c>
      <c r="E1954" s="14" t="s">
        <v>9204</v>
      </c>
      <c r="F1954" s="14" t="s">
        <v>12279</v>
      </c>
      <c r="G1954" s="14" t="s">
        <v>10538</v>
      </c>
      <c r="H1954" s="44" t="s">
        <v>3466</v>
      </c>
      <c r="I1954" s="45">
        <v>0</v>
      </c>
      <c r="J1954" s="14">
        <v>150000000</v>
      </c>
      <c r="K1954" s="14" t="s">
        <v>3458</v>
      </c>
      <c r="L1954" s="46" t="s">
        <v>5087</v>
      </c>
      <c r="M1954" s="14" t="s">
        <v>12072</v>
      </c>
      <c r="N1954" s="14" t="s">
        <v>3833</v>
      </c>
      <c r="O1954" s="14" t="s">
        <v>12107</v>
      </c>
      <c r="P1954" s="14" t="s">
        <v>12071</v>
      </c>
      <c r="Q1954" s="44" t="s">
        <v>8224</v>
      </c>
      <c r="R1954" s="44" t="s">
        <v>8203</v>
      </c>
      <c r="S1954" s="14">
        <v>3</v>
      </c>
      <c r="T1954" s="5">
        <v>31640</v>
      </c>
      <c r="U1954" s="5">
        <f t="shared" ref="U1954:U2017" si="95">S1954*T1954</f>
        <v>94920</v>
      </c>
      <c r="V1954" s="47">
        <f t="shared" ref="V1954:V2017" si="96">U1954*1.12</f>
        <v>106310.40000000001</v>
      </c>
      <c r="W1954" s="48"/>
      <c r="X1954" s="49">
        <v>2017</v>
      </c>
      <c r="Y1954" s="55" t="s">
        <v>12015</v>
      </c>
      <c r="Z1954" s="51">
        <f t="shared" ref="Z1954:Z2017" si="97">U1954/360</f>
        <v>263.66666666666669</v>
      </c>
      <c r="AA1954" s="16">
        <f t="shared" ref="AA1954:AA2017" si="98">V1954/360</f>
        <v>295.30666666666667</v>
      </c>
    </row>
    <row r="1955" spans="2:27" ht="20.25" x14ac:dyDescent="0.3">
      <c r="B1955" s="43" t="s">
        <v>1958</v>
      </c>
      <c r="C1955" s="14" t="s">
        <v>4521</v>
      </c>
      <c r="D1955" s="14" t="s">
        <v>9206</v>
      </c>
      <c r="E1955" s="14" t="s">
        <v>9207</v>
      </c>
      <c r="F1955" s="14" t="s">
        <v>9208</v>
      </c>
      <c r="G1955" s="14" t="s">
        <v>10539</v>
      </c>
      <c r="H1955" s="44" t="s">
        <v>3466</v>
      </c>
      <c r="I1955" s="45">
        <v>0</v>
      </c>
      <c r="J1955" s="14">
        <v>150000000</v>
      </c>
      <c r="K1955" s="14" t="s">
        <v>3458</v>
      </c>
      <c r="L1955" s="46" t="s">
        <v>5087</v>
      </c>
      <c r="M1955" s="14" t="s">
        <v>12072</v>
      </c>
      <c r="N1955" s="14" t="s">
        <v>3833</v>
      </c>
      <c r="O1955" s="14" t="s">
        <v>3489</v>
      </c>
      <c r="P1955" s="14" t="s">
        <v>12071</v>
      </c>
      <c r="Q1955" s="44" t="s">
        <v>8224</v>
      </c>
      <c r="R1955" s="44" t="s">
        <v>8203</v>
      </c>
      <c r="S1955" s="14">
        <v>3</v>
      </c>
      <c r="T1955" s="5">
        <v>49321.78</v>
      </c>
      <c r="U1955" s="5">
        <f t="shared" si="95"/>
        <v>147965.34</v>
      </c>
      <c r="V1955" s="47">
        <f t="shared" si="96"/>
        <v>165721.1808</v>
      </c>
      <c r="W1955" s="48"/>
      <c r="X1955" s="49">
        <v>2017</v>
      </c>
      <c r="Y1955" s="55" t="s">
        <v>12015</v>
      </c>
      <c r="Z1955" s="51">
        <f t="shared" si="97"/>
        <v>411.01483333333334</v>
      </c>
      <c r="AA1955" s="16">
        <f t="shared" si="98"/>
        <v>460.33661333333333</v>
      </c>
    </row>
    <row r="1956" spans="2:27" ht="20.25" x14ac:dyDescent="0.3">
      <c r="B1956" s="43" t="s">
        <v>1959</v>
      </c>
      <c r="C1956" s="14" t="s">
        <v>4521</v>
      </c>
      <c r="D1956" s="14" t="s">
        <v>9209</v>
      </c>
      <c r="E1956" s="14" t="s">
        <v>7472</v>
      </c>
      <c r="F1956" s="14" t="s">
        <v>9210</v>
      </c>
      <c r="G1956" s="14" t="s">
        <v>10540</v>
      </c>
      <c r="H1956" s="44" t="s">
        <v>3466</v>
      </c>
      <c r="I1956" s="45">
        <v>0</v>
      </c>
      <c r="J1956" s="14">
        <v>150000000</v>
      </c>
      <c r="K1956" s="14" t="s">
        <v>3458</v>
      </c>
      <c r="L1956" s="46" t="s">
        <v>5087</v>
      </c>
      <c r="M1956" s="14" t="s">
        <v>12072</v>
      </c>
      <c r="N1956" s="14" t="s">
        <v>3833</v>
      </c>
      <c r="O1956" s="14" t="s">
        <v>3489</v>
      </c>
      <c r="P1956" s="14" t="s">
        <v>12071</v>
      </c>
      <c r="Q1956" s="44" t="s">
        <v>8231</v>
      </c>
      <c r="R1956" s="44" t="s">
        <v>8209</v>
      </c>
      <c r="S1956" s="14">
        <v>3</v>
      </c>
      <c r="T1956" s="5">
        <v>118291.366217139</v>
      </c>
      <c r="U1956" s="5">
        <f t="shared" si="95"/>
        <v>354874.09865141701</v>
      </c>
      <c r="V1956" s="47">
        <f t="shared" si="96"/>
        <v>397458.99048958707</v>
      </c>
      <c r="W1956" s="48"/>
      <c r="X1956" s="49">
        <v>2017</v>
      </c>
      <c r="Y1956" s="55" t="s">
        <v>12015</v>
      </c>
      <c r="Z1956" s="51">
        <f t="shared" si="97"/>
        <v>985.76138514282502</v>
      </c>
      <c r="AA1956" s="16">
        <f t="shared" si="98"/>
        <v>1104.0527513599641</v>
      </c>
    </row>
    <row r="1957" spans="2:27" ht="20.25" x14ac:dyDescent="0.3">
      <c r="B1957" s="43" t="s">
        <v>1960</v>
      </c>
      <c r="C1957" s="14" t="s">
        <v>4521</v>
      </c>
      <c r="D1957" s="14" t="s">
        <v>9211</v>
      </c>
      <c r="E1957" s="14" t="s">
        <v>9212</v>
      </c>
      <c r="F1957" s="14" t="s">
        <v>9213</v>
      </c>
      <c r="G1957" s="14" t="s">
        <v>10541</v>
      </c>
      <c r="H1957" s="44" t="s">
        <v>3466</v>
      </c>
      <c r="I1957" s="45">
        <v>0</v>
      </c>
      <c r="J1957" s="14">
        <v>150000000</v>
      </c>
      <c r="K1957" s="14" t="s">
        <v>3458</v>
      </c>
      <c r="L1957" s="46" t="s">
        <v>5087</v>
      </c>
      <c r="M1957" s="14" t="s">
        <v>12072</v>
      </c>
      <c r="N1957" s="14" t="s">
        <v>3833</v>
      </c>
      <c r="O1957" s="14" t="s">
        <v>3489</v>
      </c>
      <c r="P1957" s="14" t="s">
        <v>12071</v>
      </c>
      <c r="Q1957" s="44" t="s">
        <v>8224</v>
      </c>
      <c r="R1957" s="44" t="s">
        <v>8203</v>
      </c>
      <c r="S1957" s="14">
        <v>2</v>
      </c>
      <c r="T1957" s="5">
        <v>423980.99999999994</v>
      </c>
      <c r="U1957" s="5">
        <f t="shared" si="95"/>
        <v>847961.99999999988</v>
      </c>
      <c r="V1957" s="47">
        <f t="shared" si="96"/>
        <v>949717.44</v>
      </c>
      <c r="W1957" s="48"/>
      <c r="X1957" s="49">
        <v>2017</v>
      </c>
      <c r="Y1957" s="55" t="s">
        <v>12015</v>
      </c>
      <c r="Z1957" s="51">
        <f t="shared" si="97"/>
        <v>2355.4499999999998</v>
      </c>
      <c r="AA1957" s="16">
        <f t="shared" si="98"/>
        <v>2638.1039999999998</v>
      </c>
    </row>
    <row r="1958" spans="2:27" ht="20.25" x14ac:dyDescent="0.3">
      <c r="B1958" s="43" t="s">
        <v>1961</v>
      </c>
      <c r="C1958" s="14" t="s">
        <v>4521</v>
      </c>
      <c r="D1958" s="14" t="s">
        <v>4965</v>
      </c>
      <c r="E1958" s="14" t="s">
        <v>7878</v>
      </c>
      <c r="F1958" s="14" t="s">
        <v>7879</v>
      </c>
      <c r="G1958" s="14" t="s">
        <v>10542</v>
      </c>
      <c r="H1958" s="44" t="s">
        <v>3466</v>
      </c>
      <c r="I1958" s="45">
        <v>0</v>
      </c>
      <c r="J1958" s="14">
        <v>150000000</v>
      </c>
      <c r="K1958" s="14" t="s">
        <v>3458</v>
      </c>
      <c r="L1958" s="46" t="s">
        <v>5087</v>
      </c>
      <c r="M1958" s="14" t="s">
        <v>12072</v>
      </c>
      <c r="N1958" s="14" t="s">
        <v>3833</v>
      </c>
      <c r="O1958" s="14" t="s">
        <v>3489</v>
      </c>
      <c r="P1958" s="14" t="s">
        <v>12071</v>
      </c>
      <c r="Q1958" s="44" t="s">
        <v>8224</v>
      </c>
      <c r="R1958" s="44" t="s">
        <v>8203</v>
      </c>
      <c r="S1958" s="14">
        <v>3</v>
      </c>
      <c r="T1958" s="5">
        <v>53800</v>
      </c>
      <c r="U1958" s="5">
        <f t="shared" si="95"/>
        <v>161400</v>
      </c>
      <c r="V1958" s="47">
        <f t="shared" si="96"/>
        <v>180768.00000000003</v>
      </c>
      <c r="W1958" s="48"/>
      <c r="X1958" s="49">
        <v>2017</v>
      </c>
      <c r="Y1958" s="55" t="s">
        <v>12015</v>
      </c>
      <c r="Z1958" s="51">
        <f t="shared" si="97"/>
        <v>448.33333333333331</v>
      </c>
      <c r="AA1958" s="16">
        <f t="shared" si="98"/>
        <v>502.13333333333344</v>
      </c>
    </row>
    <row r="1959" spans="2:27" ht="20.25" x14ac:dyDescent="0.3">
      <c r="B1959" s="43" t="s">
        <v>1962</v>
      </c>
      <c r="C1959" s="14" t="s">
        <v>4521</v>
      </c>
      <c r="D1959" s="14" t="s">
        <v>9214</v>
      </c>
      <c r="E1959" s="14" t="s">
        <v>9215</v>
      </c>
      <c r="F1959" s="14" t="s">
        <v>9216</v>
      </c>
      <c r="G1959" s="14" t="s">
        <v>10543</v>
      </c>
      <c r="H1959" s="44" t="s">
        <v>3466</v>
      </c>
      <c r="I1959" s="45">
        <v>0</v>
      </c>
      <c r="J1959" s="14">
        <v>150000000</v>
      </c>
      <c r="K1959" s="14" t="s">
        <v>3458</v>
      </c>
      <c r="L1959" s="46" t="s">
        <v>5087</v>
      </c>
      <c r="M1959" s="14" t="s">
        <v>12072</v>
      </c>
      <c r="N1959" s="14" t="s">
        <v>3833</v>
      </c>
      <c r="O1959" s="14" t="s">
        <v>3489</v>
      </c>
      <c r="P1959" s="14" t="s">
        <v>12071</v>
      </c>
      <c r="Q1959" s="44" t="s">
        <v>8224</v>
      </c>
      <c r="R1959" s="44" t="s">
        <v>8203</v>
      </c>
      <c r="S1959" s="14">
        <v>3</v>
      </c>
      <c r="T1959" s="5">
        <v>26102.6</v>
      </c>
      <c r="U1959" s="5">
        <f t="shared" si="95"/>
        <v>78307.799999999988</v>
      </c>
      <c r="V1959" s="47">
        <f t="shared" si="96"/>
        <v>87704.73599999999</v>
      </c>
      <c r="W1959" s="48"/>
      <c r="X1959" s="49">
        <v>2017</v>
      </c>
      <c r="Y1959" s="55" t="s">
        <v>12015</v>
      </c>
      <c r="Z1959" s="51">
        <f t="shared" si="97"/>
        <v>217.52166666666665</v>
      </c>
      <c r="AA1959" s="16">
        <f t="shared" si="98"/>
        <v>243.62426666666664</v>
      </c>
    </row>
    <row r="1960" spans="2:27" ht="20.25" x14ac:dyDescent="0.3">
      <c r="B1960" s="43" t="s">
        <v>1963</v>
      </c>
      <c r="C1960" s="14" t="s">
        <v>4521</v>
      </c>
      <c r="D1960" s="14" t="s">
        <v>9214</v>
      </c>
      <c r="E1960" s="14" t="s">
        <v>9215</v>
      </c>
      <c r="F1960" s="14" t="s">
        <v>9216</v>
      </c>
      <c r="G1960" s="14" t="s">
        <v>10544</v>
      </c>
      <c r="H1960" s="44" t="s">
        <v>3466</v>
      </c>
      <c r="I1960" s="45">
        <v>0</v>
      </c>
      <c r="J1960" s="14">
        <v>150000000</v>
      </c>
      <c r="K1960" s="14" t="s">
        <v>3458</v>
      </c>
      <c r="L1960" s="46" t="s">
        <v>5087</v>
      </c>
      <c r="M1960" s="14" t="s">
        <v>12072</v>
      </c>
      <c r="N1960" s="14" t="s">
        <v>3833</v>
      </c>
      <c r="O1960" s="14" t="s">
        <v>3489</v>
      </c>
      <c r="P1960" s="14" t="s">
        <v>12071</v>
      </c>
      <c r="Q1960" s="44" t="s">
        <v>8224</v>
      </c>
      <c r="R1960" s="44" t="s">
        <v>8203</v>
      </c>
      <c r="S1960" s="14">
        <v>3</v>
      </c>
      <c r="T1960" s="5">
        <v>32110.3</v>
      </c>
      <c r="U1960" s="5">
        <f t="shared" si="95"/>
        <v>96330.9</v>
      </c>
      <c r="V1960" s="47">
        <f t="shared" si="96"/>
        <v>107890.60800000001</v>
      </c>
      <c r="W1960" s="48"/>
      <c r="X1960" s="49">
        <v>2017</v>
      </c>
      <c r="Y1960" s="55" t="s">
        <v>12015</v>
      </c>
      <c r="Z1960" s="51">
        <f t="shared" si="97"/>
        <v>267.58583333333331</v>
      </c>
      <c r="AA1960" s="16">
        <f t="shared" si="98"/>
        <v>299.69613333333336</v>
      </c>
    </row>
    <row r="1961" spans="2:27" ht="20.25" x14ac:dyDescent="0.3">
      <c r="B1961" s="43" t="s">
        <v>1964</v>
      </c>
      <c r="C1961" s="14" t="s">
        <v>4521</v>
      </c>
      <c r="D1961" s="14" t="s">
        <v>9217</v>
      </c>
      <c r="E1961" s="14" t="s">
        <v>9218</v>
      </c>
      <c r="F1961" s="14" t="s">
        <v>9219</v>
      </c>
      <c r="G1961" s="14" t="s">
        <v>10545</v>
      </c>
      <c r="H1961" s="44" t="s">
        <v>3466</v>
      </c>
      <c r="I1961" s="45">
        <v>0</v>
      </c>
      <c r="J1961" s="14">
        <v>150000000</v>
      </c>
      <c r="K1961" s="14" t="s">
        <v>3458</v>
      </c>
      <c r="L1961" s="46" t="s">
        <v>5087</v>
      </c>
      <c r="M1961" s="14" t="s">
        <v>12072</v>
      </c>
      <c r="N1961" s="14" t="s">
        <v>3833</v>
      </c>
      <c r="O1961" s="14" t="s">
        <v>3489</v>
      </c>
      <c r="P1961" s="14" t="s">
        <v>12071</v>
      </c>
      <c r="Q1961" s="44" t="s">
        <v>8224</v>
      </c>
      <c r="R1961" s="44" t="s">
        <v>8203</v>
      </c>
      <c r="S1961" s="14">
        <v>10</v>
      </c>
      <c r="T1961" s="5">
        <v>4120.9231784109998</v>
      </c>
      <c r="U1961" s="5">
        <f t="shared" si="95"/>
        <v>41209.231784110001</v>
      </c>
      <c r="V1961" s="47">
        <f t="shared" si="96"/>
        <v>46154.339598203209</v>
      </c>
      <c r="W1961" s="48"/>
      <c r="X1961" s="49">
        <v>2017</v>
      </c>
      <c r="Y1961" s="55" t="s">
        <v>12015</v>
      </c>
      <c r="Z1961" s="51">
        <f t="shared" si="97"/>
        <v>114.47008828919445</v>
      </c>
      <c r="AA1961" s="16">
        <f t="shared" si="98"/>
        <v>128.20649888389781</v>
      </c>
    </row>
    <row r="1962" spans="2:27" ht="20.25" x14ac:dyDescent="0.3">
      <c r="B1962" s="43" t="s">
        <v>1965</v>
      </c>
      <c r="C1962" s="14" t="s">
        <v>4521</v>
      </c>
      <c r="D1962" s="14" t="s">
        <v>9220</v>
      </c>
      <c r="E1962" s="14" t="s">
        <v>8013</v>
      </c>
      <c r="F1962" s="14" t="s">
        <v>9221</v>
      </c>
      <c r="G1962" s="14" t="s">
        <v>10546</v>
      </c>
      <c r="H1962" s="44" t="s">
        <v>3466</v>
      </c>
      <c r="I1962" s="45">
        <v>0</v>
      </c>
      <c r="J1962" s="14">
        <v>150000000</v>
      </c>
      <c r="K1962" s="14" t="s">
        <v>3458</v>
      </c>
      <c r="L1962" s="46" t="s">
        <v>5087</v>
      </c>
      <c r="M1962" s="14" t="s">
        <v>12072</v>
      </c>
      <c r="N1962" s="14" t="s">
        <v>3833</v>
      </c>
      <c r="O1962" s="14" t="s">
        <v>3489</v>
      </c>
      <c r="P1962" s="14" t="s">
        <v>12071</v>
      </c>
      <c r="Q1962" s="44" t="s">
        <v>8233</v>
      </c>
      <c r="R1962" s="44" t="s">
        <v>8150</v>
      </c>
      <c r="S1962" s="14">
        <v>3</v>
      </c>
      <c r="T1962" s="5">
        <v>26481.842162713001</v>
      </c>
      <c r="U1962" s="5">
        <f t="shared" si="95"/>
        <v>79445.526488139003</v>
      </c>
      <c r="V1962" s="47">
        <f t="shared" si="96"/>
        <v>88978.989666715686</v>
      </c>
      <c r="W1962" s="48"/>
      <c r="X1962" s="49">
        <v>2017</v>
      </c>
      <c r="Y1962" s="55" t="s">
        <v>12015</v>
      </c>
      <c r="Z1962" s="51">
        <f t="shared" si="97"/>
        <v>220.68201802260833</v>
      </c>
      <c r="AA1962" s="16">
        <f t="shared" si="98"/>
        <v>247.16386018532134</v>
      </c>
    </row>
    <row r="1963" spans="2:27" ht="20.25" x14ac:dyDescent="0.3">
      <c r="B1963" s="43" t="s">
        <v>1966</v>
      </c>
      <c r="C1963" s="14" t="s">
        <v>4521</v>
      </c>
      <c r="D1963" s="14" t="s">
        <v>4111</v>
      </c>
      <c r="E1963" s="14" t="s">
        <v>4112</v>
      </c>
      <c r="F1963" s="14" t="s">
        <v>4113</v>
      </c>
      <c r="G1963" s="14" t="s">
        <v>10547</v>
      </c>
      <c r="H1963" s="44" t="s">
        <v>3466</v>
      </c>
      <c r="I1963" s="45">
        <v>0</v>
      </c>
      <c r="J1963" s="14">
        <v>150000000</v>
      </c>
      <c r="K1963" s="14" t="s">
        <v>3458</v>
      </c>
      <c r="L1963" s="46" t="s">
        <v>5087</v>
      </c>
      <c r="M1963" s="14" t="s">
        <v>12072</v>
      </c>
      <c r="N1963" s="14" t="s">
        <v>3833</v>
      </c>
      <c r="O1963" s="14" t="s">
        <v>3489</v>
      </c>
      <c r="P1963" s="14" t="s">
        <v>12071</v>
      </c>
      <c r="Q1963" s="44" t="s">
        <v>8224</v>
      </c>
      <c r="R1963" s="44" t="s">
        <v>8203</v>
      </c>
      <c r="S1963" s="14">
        <v>7</v>
      </c>
      <c r="T1963" s="5">
        <v>12203.789172864999</v>
      </c>
      <c r="U1963" s="5">
        <f t="shared" si="95"/>
        <v>85426.524210054995</v>
      </c>
      <c r="V1963" s="47">
        <f t="shared" si="96"/>
        <v>95677.707115261597</v>
      </c>
      <c r="W1963" s="48"/>
      <c r="X1963" s="49">
        <v>2017</v>
      </c>
      <c r="Y1963" s="55" t="s">
        <v>12015</v>
      </c>
      <c r="Z1963" s="51">
        <f t="shared" si="97"/>
        <v>237.29590058348609</v>
      </c>
      <c r="AA1963" s="16">
        <f t="shared" si="98"/>
        <v>265.77140865350441</v>
      </c>
    </row>
    <row r="1964" spans="2:27" ht="20.25" x14ac:dyDescent="0.3">
      <c r="B1964" s="43" t="s">
        <v>1967</v>
      </c>
      <c r="C1964" s="14" t="s">
        <v>4521</v>
      </c>
      <c r="D1964" s="14" t="s">
        <v>9222</v>
      </c>
      <c r="E1964" s="14" t="s">
        <v>9223</v>
      </c>
      <c r="F1964" s="14" t="s">
        <v>9224</v>
      </c>
      <c r="G1964" s="14" t="s">
        <v>10548</v>
      </c>
      <c r="H1964" s="44" t="s">
        <v>3466</v>
      </c>
      <c r="I1964" s="45">
        <v>0</v>
      </c>
      <c r="J1964" s="14">
        <v>150000000</v>
      </c>
      <c r="K1964" s="14" t="s">
        <v>3458</v>
      </c>
      <c r="L1964" s="46" t="s">
        <v>5087</v>
      </c>
      <c r="M1964" s="14" t="s">
        <v>12072</v>
      </c>
      <c r="N1964" s="14" t="s">
        <v>3833</v>
      </c>
      <c r="O1964" s="14" t="s">
        <v>3489</v>
      </c>
      <c r="P1964" s="14" t="s">
        <v>12071</v>
      </c>
      <c r="Q1964" s="44" t="s">
        <v>8224</v>
      </c>
      <c r="R1964" s="44" t="s">
        <v>8203</v>
      </c>
      <c r="S1964" s="14">
        <v>2</v>
      </c>
      <c r="T1964" s="5">
        <v>69430.128519456994</v>
      </c>
      <c r="U1964" s="5">
        <f t="shared" si="95"/>
        <v>138860.25703891399</v>
      </c>
      <c r="V1964" s="47">
        <f t="shared" si="96"/>
        <v>155523.48788358367</v>
      </c>
      <c r="W1964" s="48"/>
      <c r="X1964" s="49">
        <v>2017</v>
      </c>
      <c r="Y1964" s="55" t="s">
        <v>12015</v>
      </c>
      <c r="Z1964" s="51">
        <f t="shared" si="97"/>
        <v>385.72293621920551</v>
      </c>
      <c r="AA1964" s="16">
        <f t="shared" si="98"/>
        <v>432.0096885655102</v>
      </c>
    </row>
    <row r="1965" spans="2:27" ht="20.25" x14ac:dyDescent="0.3">
      <c r="B1965" s="43" t="s">
        <v>1968</v>
      </c>
      <c r="C1965" s="14" t="s">
        <v>4521</v>
      </c>
      <c r="D1965" s="14" t="s">
        <v>9225</v>
      </c>
      <c r="E1965" s="14" t="s">
        <v>9207</v>
      </c>
      <c r="F1965" s="14" t="s">
        <v>9226</v>
      </c>
      <c r="G1965" s="14" t="s">
        <v>10549</v>
      </c>
      <c r="H1965" s="44" t="s">
        <v>3466</v>
      </c>
      <c r="I1965" s="45">
        <v>0</v>
      </c>
      <c r="J1965" s="14">
        <v>150000000</v>
      </c>
      <c r="K1965" s="14" t="s">
        <v>3458</v>
      </c>
      <c r="L1965" s="46" t="s">
        <v>5087</v>
      </c>
      <c r="M1965" s="14" t="s">
        <v>12072</v>
      </c>
      <c r="N1965" s="14" t="s">
        <v>3833</v>
      </c>
      <c r="O1965" s="14" t="s">
        <v>3489</v>
      </c>
      <c r="P1965" s="14" t="s">
        <v>12071</v>
      </c>
      <c r="Q1965" s="44" t="s">
        <v>8224</v>
      </c>
      <c r="R1965" s="44" t="s">
        <v>8203</v>
      </c>
      <c r="S1965" s="14">
        <v>2</v>
      </c>
      <c r="T1965" s="5">
        <v>76340</v>
      </c>
      <c r="U1965" s="5">
        <f t="shared" si="95"/>
        <v>152680</v>
      </c>
      <c r="V1965" s="47">
        <f t="shared" si="96"/>
        <v>171001.60000000001</v>
      </c>
      <c r="W1965" s="48"/>
      <c r="X1965" s="49">
        <v>2017</v>
      </c>
      <c r="Y1965" s="55" t="s">
        <v>12015</v>
      </c>
      <c r="Z1965" s="51">
        <f t="shared" si="97"/>
        <v>424.11111111111109</v>
      </c>
      <c r="AA1965" s="16">
        <f t="shared" si="98"/>
        <v>475.00444444444446</v>
      </c>
    </row>
    <row r="1966" spans="2:27" ht="20.25" x14ac:dyDescent="0.3">
      <c r="B1966" s="43" t="s">
        <v>1969</v>
      </c>
      <c r="C1966" s="14" t="s">
        <v>4521</v>
      </c>
      <c r="D1966" s="14" t="s">
        <v>9227</v>
      </c>
      <c r="E1966" s="14" t="s">
        <v>9228</v>
      </c>
      <c r="F1966" s="14" t="s">
        <v>9229</v>
      </c>
      <c r="G1966" s="14" t="s">
        <v>10550</v>
      </c>
      <c r="H1966" s="44" t="s">
        <v>3466</v>
      </c>
      <c r="I1966" s="45">
        <v>0</v>
      </c>
      <c r="J1966" s="14">
        <v>150000000</v>
      </c>
      <c r="K1966" s="14" t="s">
        <v>3458</v>
      </c>
      <c r="L1966" s="46" t="s">
        <v>5087</v>
      </c>
      <c r="M1966" s="14" t="s">
        <v>12072</v>
      </c>
      <c r="N1966" s="14" t="s">
        <v>3833</v>
      </c>
      <c r="O1966" s="14" t="s">
        <v>12107</v>
      </c>
      <c r="P1966" s="14" t="s">
        <v>12071</v>
      </c>
      <c r="Q1966" s="44" t="s">
        <v>8224</v>
      </c>
      <c r="R1966" s="44" t="s">
        <v>8203</v>
      </c>
      <c r="S1966" s="14">
        <v>2</v>
      </c>
      <c r="T1966" s="5">
        <v>53518.62927309177</v>
      </c>
      <c r="U1966" s="5">
        <f t="shared" si="95"/>
        <v>107037.25854618354</v>
      </c>
      <c r="V1966" s="47">
        <f t="shared" si="96"/>
        <v>119881.72957172558</v>
      </c>
      <c r="W1966" s="48"/>
      <c r="X1966" s="49">
        <v>2017</v>
      </c>
      <c r="Y1966" s="55" t="s">
        <v>12015</v>
      </c>
      <c r="Z1966" s="51">
        <f t="shared" si="97"/>
        <v>297.32571818384315</v>
      </c>
      <c r="AA1966" s="16">
        <f t="shared" si="98"/>
        <v>333.00480436590436</v>
      </c>
    </row>
    <row r="1967" spans="2:27" ht="20.25" x14ac:dyDescent="0.3">
      <c r="B1967" s="43" t="s">
        <v>1970</v>
      </c>
      <c r="C1967" s="14" t="s">
        <v>4521</v>
      </c>
      <c r="D1967" s="14" t="s">
        <v>9230</v>
      </c>
      <c r="E1967" s="14" t="s">
        <v>9231</v>
      </c>
      <c r="F1967" s="14" t="s">
        <v>9232</v>
      </c>
      <c r="G1967" s="14" t="s">
        <v>10551</v>
      </c>
      <c r="H1967" s="44" t="s">
        <v>3466</v>
      </c>
      <c r="I1967" s="45">
        <v>0</v>
      </c>
      <c r="J1967" s="14">
        <v>150000000</v>
      </c>
      <c r="K1967" s="14" t="s">
        <v>3458</v>
      </c>
      <c r="L1967" s="46" t="s">
        <v>5087</v>
      </c>
      <c r="M1967" s="14" t="s">
        <v>12072</v>
      </c>
      <c r="N1967" s="14" t="s">
        <v>3833</v>
      </c>
      <c r="O1967" s="14" t="s">
        <v>12107</v>
      </c>
      <c r="P1967" s="14" t="s">
        <v>12071</v>
      </c>
      <c r="Q1967" s="44" t="s">
        <v>8224</v>
      </c>
      <c r="R1967" s="44" t="s">
        <v>8203</v>
      </c>
      <c r="S1967" s="14">
        <v>2</v>
      </c>
      <c r="T1967" s="5">
        <v>1527430</v>
      </c>
      <c r="U1967" s="5">
        <f t="shared" si="95"/>
        <v>3054860</v>
      </c>
      <c r="V1967" s="47">
        <f t="shared" si="96"/>
        <v>3421443.2</v>
      </c>
      <c r="W1967" s="48"/>
      <c r="X1967" s="49">
        <v>2017</v>
      </c>
      <c r="Y1967" s="55" t="s">
        <v>12015</v>
      </c>
      <c r="Z1967" s="51">
        <f t="shared" si="97"/>
        <v>8485.7222222222226</v>
      </c>
      <c r="AA1967" s="16">
        <f t="shared" si="98"/>
        <v>9504.0088888888895</v>
      </c>
    </row>
    <row r="1968" spans="2:27" ht="20.25" x14ac:dyDescent="0.3">
      <c r="B1968" s="43" t="s">
        <v>1971</v>
      </c>
      <c r="C1968" s="14" t="s">
        <v>4521</v>
      </c>
      <c r="D1968" s="14" t="s">
        <v>9233</v>
      </c>
      <c r="E1968" s="14" t="s">
        <v>9234</v>
      </c>
      <c r="F1968" s="14" t="s">
        <v>9235</v>
      </c>
      <c r="G1968" s="14" t="s">
        <v>10552</v>
      </c>
      <c r="H1968" s="44" t="s">
        <v>3466</v>
      </c>
      <c r="I1968" s="45">
        <v>0</v>
      </c>
      <c r="J1968" s="14">
        <v>150000000</v>
      </c>
      <c r="K1968" s="14" t="s">
        <v>3458</v>
      </c>
      <c r="L1968" s="46" t="s">
        <v>5087</v>
      </c>
      <c r="M1968" s="14" t="s">
        <v>12072</v>
      </c>
      <c r="N1968" s="14" t="s">
        <v>3833</v>
      </c>
      <c r="O1968" s="14" t="s">
        <v>12107</v>
      </c>
      <c r="P1968" s="14" t="s">
        <v>12071</v>
      </c>
      <c r="Q1968" s="44" t="s">
        <v>8224</v>
      </c>
      <c r="R1968" s="44" t="s">
        <v>8203</v>
      </c>
      <c r="S1968" s="14">
        <v>4</v>
      </c>
      <c r="T1968" s="5">
        <v>74727.472527472521</v>
      </c>
      <c r="U1968" s="5">
        <f t="shared" si="95"/>
        <v>298909.89010989008</v>
      </c>
      <c r="V1968" s="47">
        <f t="shared" si="96"/>
        <v>334779.07692307694</v>
      </c>
      <c r="W1968" s="48"/>
      <c r="X1968" s="49">
        <v>2017</v>
      </c>
      <c r="Y1968" s="55" t="s">
        <v>12015</v>
      </c>
      <c r="Z1968" s="51">
        <f t="shared" si="97"/>
        <v>830.30525030525018</v>
      </c>
      <c r="AA1968" s="16">
        <f t="shared" si="98"/>
        <v>929.94188034188039</v>
      </c>
    </row>
    <row r="1969" spans="2:27" ht="20.25" x14ac:dyDescent="0.3">
      <c r="B1969" s="43" t="s">
        <v>1972</v>
      </c>
      <c r="C1969" s="14" t="s">
        <v>4521</v>
      </c>
      <c r="D1969" s="14" t="s">
        <v>9236</v>
      </c>
      <c r="E1969" s="14" t="s">
        <v>9204</v>
      </c>
      <c r="F1969" s="14" t="s">
        <v>9237</v>
      </c>
      <c r="G1969" s="14" t="s">
        <v>10553</v>
      </c>
      <c r="H1969" s="44" t="s">
        <v>3466</v>
      </c>
      <c r="I1969" s="45">
        <v>0</v>
      </c>
      <c r="J1969" s="14">
        <v>150000000</v>
      </c>
      <c r="K1969" s="14" t="s">
        <v>3458</v>
      </c>
      <c r="L1969" s="46" t="s">
        <v>5087</v>
      </c>
      <c r="M1969" s="14" t="s">
        <v>12072</v>
      </c>
      <c r="N1969" s="14" t="s">
        <v>3833</v>
      </c>
      <c r="O1969" s="14" t="s">
        <v>12107</v>
      </c>
      <c r="P1969" s="14" t="s">
        <v>12071</v>
      </c>
      <c r="Q1969" s="44" t="s">
        <v>8224</v>
      </c>
      <c r="R1969" s="44" t="s">
        <v>8203</v>
      </c>
      <c r="S1969" s="14">
        <v>1</v>
      </c>
      <c r="T1969" s="5">
        <v>167522.30249480199</v>
      </c>
      <c r="U1969" s="5">
        <f t="shared" si="95"/>
        <v>167522.30249480199</v>
      </c>
      <c r="V1969" s="47">
        <f t="shared" si="96"/>
        <v>187624.97879417826</v>
      </c>
      <c r="W1969" s="48"/>
      <c r="X1969" s="49">
        <v>2017</v>
      </c>
      <c r="Y1969" s="55" t="s">
        <v>12015</v>
      </c>
      <c r="Z1969" s="51">
        <f t="shared" si="97"/>
        <v>465.33972915222773</v>
      </c>
      <c r="AA1969" s="16">
        <f t="shared" si="98"/>
        <v>521.18049665049512</v>
      </c>
    </row>
    <row r="1970" spans="2:27" ht="20.25" x14ac:dyDescent="0.3">
      <c r="B1970" s="43" t="s">
        <v>1973</v>
      </c>
      <c r="C1970" s="14" t="s">
        <v>4521</v>
      </c>
      <c r="D1970" s="14" t="s">
        <v>9238</v>
      </c>
      <c r="E1970" s="14" t="s">
        <v>9204</v>
      </c>
      <c r="F1970" s="14" t="s">
        <v>9239</v>
      </c>
      <c r="G1970" s="14" t="s">
        <v>10554</v>
      </c>
      <c r="H1970" s="44" t="s">
        <v>3466</v>
      </c>
      <c r="I1970" s="45">
        <v>0</v>
      </c>
      <c r="J1970" s="14">
        <v>150000000</v>
      </c>
      <c r="K1970" s="14" t="s">
        <v>3458</v>
      </c>
      <c r="L1970" s="46" t="s">
        <v>5087</v>
      </c>
      <c r="M1970" s="14" t="s">
        <v>12072</v>
      </c>
      <c r="N1970" s="14" t="s">
        <v>3833</v>
      </c>
      <c r="O1970" s="14" t="s">
        <v>12107</v>
      </c>
      <c r="P1970" s="14" t="s">
        <v>12071</v>
      </c>
      <c r="Q1970" s="44" t="s">
        <v>8224</v>
      </c>
      <c r="R1970" s="44" t="s">
        <v>8203</v>
      </c>
      <c r="S1970" s="14">
        <v>1</v>
      </c>
      <c r="T1970" s="5">
        <v>172311.20285120301</v>
      </c>
      <c r="U1970" s="5">
        <f t="shared" si="95"/>
        <v>172311.20285120301</v>
      </c>
      <c r="V1970" s="47">
        <f t="shared" si="96"/>
        <v>192988.54719334739</v>
      </c>
      <c r="W1970" s="48"/>
      <c r="X1970" s="49">
        <v>2017</v>
      </c>
      <c r="Y1970" s="55" t="s">
        <v>12015</v>
      </c>
      <c r="Z1970" s="51">
        <f t="shared" si="97"/>
        <v>478.64223014223057</v>
      </c>
      <c r="AA1970" s="16">
        <f t="shared" si="98"/>
        <v>536.07929775929836</v>
      </c>
    </row>
    <row r="1971" spans="2:27" ht="20.25" x14ac:dyDescent="0.3">
      <c r="B1971" s="43" t="s">
        <v>1974</v>
      </c>
      <c r="C1971" s="14" t="s">
        <v>4521</v>
      </c>
      <c r="D1971" s="14" t="s">
        <v>9240</v>
      </c>
      <c r="E1971" s="14" t="s">
        <v>9204</v>
      </c>
      <c r="F1971" s="14" t="s">
        <v>9241</v>
      </c>
      <c r="G1971" s="14" t="s">
        <v>10555</v>
      </c>
      <c r="H1971" s="44" t="s">
        <v>3466</v>
      </c>
      <c r="I1971" s="45">
        <v>0</v>
      </c>
      <c r="J1971" s="14">
        <v>150000000</v>
      </c>
      <c r="K1971" s="14" t="s">
        <v>3458</v>
      </c>
      <c r="L1971" s="46" t="s">
        <v>5087</v>
      </c>
      <c r="M1971" s="14" t="s">
        <v>12072</v>
      </c>
      <c r="N1971" s="14" t="s">
        <v>3833</v>
      </c>
      <c r="O1971" s="14" t="s">
        <v>12107</v>
      </c>
      <c r="P1971" s="14" t="s">
        <v>12071</v>
      </c>
      <c r="Q1971" s="44" t="s">
        <v>8224</v>
      </c>
      <c r="R1971" s="44" t="s">
        <v>8203</v>
      </c>
      <c r="S1971" s="14">
        <v>1</v>
      </c>
      <c r="T1971" s="5">
        <v>180591.81467181499</v>
      </c>
      <c r="U1971" s="5">
        <f t="shared" si="95"/>
        <v>180591.81467181499</v>
      </c>
      <c r="V1971" s="47">
        <f t="shared" si="96"/>
        <v>202262.83243243283</v>
      </c>
      <c r="W1971" s="48"/>
      <c r="X1971" s="49">
        <v>2017</v>
      </c>
      <c r="Y1971" s="55" t="s">
        <v>12015</v>
      </c>
      <c r="Z1971" s="51">
        <f t="shared" si="97"/>
        <v>501.64392964393056</v>
      </c>
      <c r="AA1971" s="16">
        <f t="shared" si="98"/>
        <v>561.84120120120235</v>
      </c>
    </row>
    <row r="1972" spans="2:27" ht="20.25" x14ac:dyDescent="0.3">
      <c r="B1972" s="43" t="s">
        <v>1975</v>
      </c>
      <c r="C1972" s="14" t="s">
        <v>4521</v>
      </c>
      <c r="D1972" s="90" t="s">
        <v>12280</v>
      </c>
      <c r="E1972" s="14" t="s">
        <v>7472</v>
      </c>
      <c r="F1972" s="14" t="s">
        <v>12281</v>
      </c>
      <c r="G1972" s="14" t="s">
        <v>10556</v>
      </c>
      <c r="H1972" s="44" t="s">
        <v>3466</v>
      </c>
      <c r="I1972" s="45">
        <v>0</v>
      </c>
      <c r="J1972" s="14">
        <v>150000000</v>
      </c>
      <c r="K1972" s="14" t="s">
        <v>3458</v>
      </c>
      <c r="L1972" s="46" t="s">
        <v>5087</v>
      </c>
      <c r="M1972" s="14" t="s">
        <v>12072</v>
      </c>
      <c r="N1972" s="14" t="s">
        <v>3833</v>
      </c>
      <c r="O1972" s="14" t="s">
        <v>12107</v>
      </c>
      <c r="P1972" s="14" t="s">
        <v>12071</v>
      </c>
      <c r="Q1972" s="44" t="s">
        <v>8231</v>
      </c>
      <c r="R1972" s="44" t="s">
        <v>8209</v>
      </c>
      <c r="S1972" s="14">
        <v>4</v>
      </c>
      <c r="T1972" s="5">
        <v>195600.312636121</v>
      </c>
      <c r="U1972" s="5">
        <f t="shared" si="95"/>
        <v>782401.25054448401</v>
      </c>
      <c r="V1972" s="47">
        <f t="shared" si="96"/>
        <v>876289.40060982213</v>
      </c>
      <c r="W1972" s="48"/>
      <c r="X1972" s="49">
        <v>2017</v>
      </c>
      <c r="Y1972" s="55" t="s">
        <v>12015</v>
      </c>
      <c r="Z1972" s="51">
        <f t="shared" si="97"/>
        <v>2173.3368070680112</v>
      </c>
      <c r="AA1972" s="16">
        <f t="shared" si="98"/>
        <v>2434.1372239161724</v>
      </c>
    </row>
    <row r="1973" spans="2:27" ht="20.25" x14ac:dyDescent="0.3">
      <c r="B1973" s="43" t="s">
        <v>1976</v>
      </c>
      <c r="C1973" s="14" t="s">
        <v>4521</v>
      </c>
      <c r="D1973" s="90" t="s">
        <v>12282</v>
      </c>
      <c r="E1973" s="14" t="s">
        <v>7472</v>
      </c>
      <c r="F1973" s="14" t="s">
        <v>12283</v>
      </c>
      <c r="G1973" s="14" t="s">
        <v>10557</v>
      </c>
      <c r="H1973" s="44" t="s">
        <v>3466</v>
      </c>
      <c r="I1973" s="45">
        <v>0</v>
      </c>
      <c r="J1973" s="14">
        <v>150000000</v>
      </c>
      <c r="K1973" s="14" t="s">
        <v>3458</v>
      </c>
      <c r="L1973" s="46" t="s">
        <v>5087</v>
      </c>
      <c r="M1973" s="14" t="s">
        <v>12072</v>
      </c>
      <c r="N1973" s="14" t="s">
        <v>3833</v>
      </c>
      <c r="O1973" s="14" t="s">
        <v>12107</v>
      </c>
      <c r="P1973" s="14" t="s">
        <v>12071</v>
      </c>
      <c r="Q1973" s="44" t="s">
        <v>8231</v>
      </c>
      <c r="R1973" s="44" t="s">
        <v>8209</v>
      </c>
      <c r="S1973" s="14">
        <v>3</v>
      </c>
      <c r="T1973" s="5">
        <v>153420.070582863</v>
      </c>
      <c r="U1973" s="5">
        <f t="shared" si="95"/>
        <v>460260.211748589</v>
      </c>
      <c r="V1973" s="47">
        <f t="shared" si="96"/>
        <v>515491.43715841975</v>
      </c>
      <c r="W1973" s="48"/>
      <c r="X1973" s="49">
        <v>2017</v>
      </c>
      <c r="Y1973" s="55" t="s">
        <v>12015</v>
      </c>
      <c r="Z1973" s="51">
        <f t="shared" si="97"/>
        <v>1278.5005881905249</v>
      </c>
      <c r="AA1973" s="16">
        <f t="shared" si="98"/>
        <v>1431.9206587733881</v>
      </c>
    </row>
    <row r="1974" spans="2:27" ht="20.25" x14ac:dyDescent="0.3">
      <c r="B1974" s="43" t="s">
        <v>1977</v>
      </c>
      <c r="C1974" s="14" t="s">
        <v>4521</v>
      </c>
      <c r="D1974" s="90" t="s">
        <v>12284</v>
      </c>
      <c r="E1974" s="14" t="s">
        <v>7472</v>
      </c>
      <c r="F1974" s="14" t="s">
        <v>12285</v>
      </c>
      <c r="G1974" s="14" t="s">
        <v>10558</v>
      </c>
      <c r="H1974" s="44" t="s">
        <v>3466</v>
      </c>
      <c r="I1974" s="45">
        <v>0</v>
      </c>
      <c r="J1974" s="14">
        <v>150000000</v>
      </c>
      <c r="K1974" s="14" t="s">
        <v>3458</v>
      </c>
      <c r="L1974" s="46" t="s">
        <v>5087</v>
      </c>
      <c r="M1974" s="14" t="s">
        <v>12072</v>
      </c>
      <c r="N1974" s="14" t="s">
        <v>3833</v>
      </c>
      <c r="O1974" s="14" t="s">
        <v>12107</v>
      </c>
      <c r="P1974" s="14" t="s">
        <v>12071</v>
      </c>
      <c r="Q1974" s="44" t="s">
        <v>8231</v>
      </c>
      <c r="R1974" s="44" t="s">
        <v>8209</v>
      </c>
      <c r="S1974" s="14">
        <v>2</v>
      </c>
      <c r="T1974" s="5">
        <v>270679.086182061</v>
      </c>
      <c r="U1974" s="5">
        <f t="shared" si="95"/>
        <v>541358.172364122</v>
      </c>
      <c r="V1974" s="47">
        <f t="shared" si="96"/>
        <v>606321.15304781671</v>
      </c>
      <c r="W1974" s="48"/>
      <c r="X1974" s="49">
        <v>2017</v>
      </c>
      <c r="Y1974" s="55" t="s">
        <v>12015</v>
      </c>
      <c r="Z1974" s="51">
        <f t="shared" si="97"/>
        <v>1503.77270101145</v>
      </c>
      <c r="AA1974" s="16">
        <f t="shared" si="98"/>
        <v>1684.2254251328243</v>
      </c>
    </row>
    <row r="1975" spans="2:27" ht="20.25" x14ac:dyDescent="0.3">
      <c r="B1975" s="43" t="s">
        <v>1978</v>
      </c>
      <c r="C1975" s="14" t="s">
        <v>4521</v>
      </c>
      <c r="D1975" s="90" t="s">
        <v>12286</v>
      </c>
      <c r="E1975" s="14" t="s">
        <v>9248</v>
      </c>
      <c r="F1975" s="14" t="s">
        <v>12287</v>
      </c>
      <c r="G1975" s="14" t="s">
        <v>10559</v>
      </c>
      <c r="H1975" s="44" t="s">
        <v>3466</v>
      </c>
      <c r="I1975" s="45">
        <v>0</v>
      </c>
      <c r="J1975" s="14">
        <v>150000000</v>
      </c>
      <c r="K1975" s="14" t="s">
        <v>3458</v>
      </c>
      <c r="L1975" s="46" t="s">
        <v>5087</v>
      </c>
      <c r="M1975" s="14" t="s">
        <v>12072</v>
      </c>
      <c r="N1975" s="14" t="s">
        <v>3833</v>
      </c>
      <c r="O1975" s="14" t="s">
        <v>12107</v>
      </c>
      <c r="P1975" s="14" t="s">
        <v>12071</v>
      </c>
      <c r="Q1975" s="44" t="s">
        <v>8224</v>
      </c>
      <c r="R1975" s="44" t="s">
        <v>8203</v>
      </c>
      <c r="S1975" s="14">
        <v>2</v>
      </c>
      <c r="T1975" s="5">
        <v>3377.0604395604396</v>
      </c>
      <c r="U1975" s="5">
        <f t="shared" si="95"/>
        <v>6754.1208791208792</v>
      </c>
      <c r="V1975" s="47">
        <f t="shared" si="96"/>
        <v>7564.6153846153857</v>
      </c>
      <c r="W1975" s="48"/>
      <c r="X1975" s="49">
        <v>2017</v>
      </c>
      <c r="Y1975" s="55" t="s">
        <v>12015</v>
      </c>
      <c r="Z1975" s="51">
        <f t="shared" si="97"/>
        <v>18.761446886446887</v>
      </c>
      <c r="AA1975" s="16">
        <f t="shared" si="98"/>
        <v>21.012820512820515</v>
      </c>
    </row>
    <row r="1976" spans="2:27" ht="20.25" x14ac:dyDescent="0.3">
      <c r="B1976" s="43" t="s">
        <v>1979</v>
      </c>
      <c r="C1976" s="14" t="s">
        <v>4521</v>
      </c>
      <c r="D1976" s="14" t="s">
        <v>9247</v>
      </c>
      <c r="E1976" s="14" t="s">
        <v>9248</v>
      </c>
      <c r="F1976" s="14" t="s">
        <v>9249</v>
      </c>
      <c r="G1976" s="14" t="s">
        <v>10560</v>
      </c>
      <c r="H1976" s="44" t="s">
        <v>3466</v>
      </c>
      <c r="I1976" s="45">
        <v>0</v>
      </c>
      <c r="J1976" s="14">
        <v>150000000</v>
      </c>
      <c r="K1976" s="14" t="s">
        <v>3458</v>
      </c>
      <c r="L1976" s="46" t="s">
        <v>5087</v>
      </c>
      <c r="M1976" s="14" t="s">
        <v>12072</v>
      </c>
      <c r="N1976" s="14" t="s">
        <v>3833</v>
      </c>
      <c r="O1976" s="14" t="s">
        <v>12107</v>
      </c>
      <c r="P1976" s="14" t="s">
        <v>12071</v>
      </c>
      <c r="Q1976" s="44" t="s">
        <v>8224</v>
      </c>
      <c r="R1976" s="44" t="s">
        <v>8203</v>
      </c>
      <c r="S1976" s="14">
        <v>6</v>
      </c>
      <c r="T1976" s="5">
        <v>16590.264815232</v>
      </c>
      <c r="U1976" s="5">
        <f t="shared" si="95"/>
        <v>99541.588891391992</v>
      </c>
      <c r="V1976" s="47">
        <f t="shared" si="96"/>
        <v>111486.57955835904</v>
      </c>
      <c r="W1976" s="48"/>
      <c r="X1976" s="49">
        <v>2017</v>
      </c>
      <c r="Y1976" s="55" t="s">
        <v>12015</v>
      </c>
      <c r="Z1976" s="51">
        <f t="shared" si="97"/>
        <v>276.50441358719996</v>
      </c>
      <c r="AA1976" s="16">
        <f t="shared" si="98"/>
        <v>309.684943217664</v>
      </c>
    </row>
    <row r="1977" spans="2:27" ht="20.25" x14ac:dyDescent="0.3">
      <c r="B1977" s="43" t="s">
        <v>1980</v>
      </c>
      <c r="C1977" s="14" t="s">
        <v>4521</v>
      </c>
      <c r="D1977" s="90" t="s">
        <v>9242</v>
      </c>
      <c r="E1977" s="14" t="s">
        <v>9243</v>
      </c>
      <c r="F1977" s="14" t="s">
        <v>9244</v>
      </c>
      <c r="G1977" s="14" t="s">
        <v>10561</v>
      </c>
      <c r="H1977" s="44" t="s">
        <v>3466</v>
      </c>
      <c r="I1977" s="45">
        <v>0</v>
      </c>
      <c r="J1977" s="14">
        <v>150000000</v>
      </c>
      <c r="K1977" s="14" t="s">
        <v>3458</v>
      </c>
      <c r="L1977" s="46" t="s">
        <v>5087</v>
      </c>
      <c r="M1977" s="14" t="s">
        <v>12072</v>
      </c>
      <c r="N1977" s="14" t="s">
        <v>3833</v>
      </c>
      <c r="O1977" s="14" t="s">
        <v>12107</v>
      </c>
      <c r="P1977" s="14" t="s">
        <v>12071</v>
      </c>
      <c r="Q1977" s="44" t="s">
        <v>8231</v>
      </c>
      <c r="R1977" s="44" t="s">
        <v>8209</v>
      </c>
      <c r="S1977" s="14">
        <v>3</v>
      </c>
      <c r="T1977" s="5">
        <v>137335.16483516499</v>
      </c>
      <c r="U1977" s="5">
        <f t="shared" si="95"/>
        <v>412005.49450549495</v>
      </c>
      <c r="V1977" s="47">
        <f t="shared" si="96"/>
        <v>461446.1538461544</v>
      </c>
      <c r="W1977" s="48"/>
      <c r="X1977" s="49">
        <v>2017</v>
      </c>
      <c r="Y1977" s="55" t="s">
        <v>12015</v>
      </c>
      <c r="Z1977" s="51">
        <f t="shared" si="97"/>
        <v>1144.4597069597082</v>
      </c>
      <c r="AA1977" s="16">
        <f t="shared" si="98"/>
        <v>1281.7948717948734</v>
      </c>
    </row>
    <row r="1978" spans="2:27" ht="20.25" x14ac:dyDescent="0.3">
      <c r="B1978" s="43" t="s">
        <v>1981</v>
      </c>
      <c r="C1978" s="14" t="s">
        <v>4521</v>
      </c>
      <c r="D1978" s="14" t="s">
        <v>9245</v>
      </c>
      <c r="E1978" s="14" t="s">
        <v>9243</v>
      </c>
      <c r="F1978" s="14" t="s">
        <v>9246</v>
      </c>
      <c r="G1978" s="14" t="s">
        <v>10562</v>
      </c>
      <c r="H1978" s="44" t="s">
        <v>3466</v>
      </c>
      <c r="I1978" s="45">
        <v>0</v>
      </c>
      <c r="J1978" s="14">
        <v>150000000</v>
      </c>
      <c r="K1978" s="14" t="s">
        <v>3458</v>
      </c>
      <c r="L1978" s="46" t="s">
        <v>5087</v>
      </c>
      <c r="M1978" s="14" t="s">
        <v>12072</v>
      </c>
      <c r="N1978" s="14" t="s">
        <v>3833</v>
      </c>
      <c r="O1978" s="14" t="s">
        <v>12107</v>
      </c>
      <c r="P1978" s="14" t="s">
        <v>12071</v>
      </c>
      <c r="Q1978" s="44" t="s">
        <v>8231</v>
      </c>
      <c r="R1978" s="44" t="s">
        <v>8209</v>
      </c>
      <c r="S1978" s="14">
        <v>2</v>
      </c>
      <c r="T1978" s="5">
        <v>127335.16483516499</v>
      </c>
      <c r="U1978" s="5">
        <f t="shared" si="95"/>
        <v>254670.32967032999</v>
      </c>
      <c r="V1978" s="47">
        <f t="shared" si="96"/>
        <v>285230.7692307696</v>
      </c>
      <c r="W1978" s="48"/>
      <c r="X1978" s="49">
        <v>2017</v>
      </c>
      <c r="Y1978" s="55" t="s">
        <v>12015</v>
      </c>
      <c r="Z1978" s="51">
        <f t="shared" si="97"/>
        <v>707.41758241758328</v>
      </c>
      <c r="AA1978" s="16">
        <f t="shared" si="98"/>
        <v>792.30769230769329</v>
      </c>
    </row>
    <row r="1979" spans="2:27" ht="20.25" x14ac:dyDescent="0.3">
      <c r="B1979" s="43" t="s">
        <v>1982</v>
      </c>
      <c r="C1979" s="14" t="s">
        <v>4521</v>
      </c>
      <c r="D1979" s="14" t="s">
        <v>9250</v>
      </c>
      <c r="E1979" s="14" t="s">
        <v>9251</v>
      </c>
      <c r="F1979" s="14" t="s">
        <v>9252</v>
      </c>
      <c r="G1979" s="14" t="s">
        <v>10563</v>
      </c>
      <c r="H1979" s="44" t="s">
        <v>3466</v>
      </c>
      <c r="I1979" s="45">
        <v>0</v>
      </c>
      <c r="J1979" s="14">
        <v>150000000</v>
      </c>
      <c r="K1979" s="14" t="s">
        <v>3458</v>
      </c>
      <c r="L1979" s="46" t="s">
        <v>5087</v>
      </c>
      <c r="M1979" s="14" t="s">
        <v>12072</v>
      </c>
      <c r="N1979" s="14" t="s">
        <v>3833</v>
      </c>
      <c r="O1979" s="14" t="s">
        <v>3489</v>
      </c>
      <c r="P1979" s="14" t="s">
        <v>12071</v>
      </c>
      <c r="Q1979" s="44" t="s">
        <v>8224</v>
      </c>
      <c r="R1979" s="44" t="s">
        <v>8203</v>
      </c>
      <c r="S1979" s="14">
        <v>6</v>
      </c>
      <c r="T1979" s="5">
        <v>24301.812320147001</v>
      </c>
      <c r="U1979" s="5">
        <f t="shared" si="95"/>
        <v>145810.873920882</v>
      </c>
      <c r="V1979" s="47">
        <f t="shared" si="96"/>
        <v>163308.17879138785</v>
      </c>
      <c r="W1979" s="48"/>
      <c r="X1979" s="49">
        <v>2017</v>
      </c>
      <c r="Y1979" s="55" t="s">
        <v>12015</v>
      </c>
      <c r="Z1979" s="51">
        <f t="shared" si="97"/>
        <v>405.03020533578336</v>
      </c>
      <c r="AA1979" s="16">
        <f t="shared" si="98"/>
        <v>453.63382997607738</v>
      </c>
    </row>
    <row r="1980" spans="2:27" ht="20.25" x14ac:dyDescent="0.3">
      <c r="B1980" s="43" t="s">
        <v>1983</v>
      </c>
      <c r="C1980" s="14" t="s">
        <v>4521</v>
      </c>
      <c r="D1980" s="14" t="s">
        <v>9250</v>
      </c>
      <c r="E1980" s="14" t="s">
        <v>9251</v>
      </c>
      <c r="F1980" s="14" t="s">
        <v>9252</v>
      </c>
      <c r="G1980" s="14" t="s">
        <v>10564</v>
      </c>
      <c r="H1980" s="44" t="s">
        <v>3466</v>
      </c>
      <c r="I1980" s="45">
        <v>0</v>
      </c>
      <c r="J1980" s="14">
        <v>150000000</v>
      </c>
      <c r="K1980" s="14" t="s">
        <v>3458</v>
      </c>
      <c r="L1980" s="46" t="s">
        <v>5087</v>
      </c>
      <c r="M1980" s="14" t="s">
        <v>12072</v>
      </c>
      <c r="N1980" s="14" t="s">
        <v>3833</v>
      </c>
      <c r="O1980" s="14" t="s">
        <v>12107</v>
      </c>
      <c r="P1980" s="14" t="s">
        <v>12071</v>
      </c>
      <c r="Q1980" s="44" t="s">
        <v>8224</v>
      </c>
      <c r="R1980" s="44" t="s">
        <v>8203</v>
      </c>
      <c r="S1980" s="14">
        <v>6</v>
      </c>
      <c r="T1980" s="5">
        <v>27377.1215426987</v>
      </c>
      <c r="U1980" s="5">
        <f t="shared" si="95"/>
        <v>164262.72925619219</v>
      </c>
      <c r="V1980" s="47">
        <f t="shared" si="96"/>
        <v>183974.25676693529</v>
      </c>
      <c r="W1980" s="48"/>
      <c r="X1980" s="49">
        <v>2017</v>
      </c>
      <c r="Y1980" s="55" t="s">
        <v>12015</v>
      </c>
      <c r="Z1980" s="51">
        <f t="shared" si="97"/>
        <v>456.28535904497829</v>
      </c>
      <c r="AA1980" s="16">
        <f t="shared" si="98"/>
        <v>511.03960213037578</v>
      </c>
    </row>
    <row r="1981" spans="2:27" ht="20.25" x14ac:dyDescent="0.3">
      <c r="B1981" s="43" t="s">
        <v>1984</v>
      </c>
      <c r="C1981" s="14" t="s">
        <v>4521</v>
      </c>
      <c r="D1981" s="14" t="s">
        <v>9203</v>
      </c>
      <c r="E1981" s="14" t="s">
        <v>9204</v>
      </c>
      <c r="F1981" s="14" t="s">
        <v>9205</v>
      </c>
      <c r="G1981" s="14" t="s">
        <v>10565</v>
      </c>
      <c r="H1981" s="44" t="s">
        <v>3466</v>
      </c>
      <c r="I1981" s="45">
        <v>0</v>
      </c>
      <c r="J1981" s="14">
        <v>150000000</v>
      </c>
      <c r="K1981" s="14" t="s">
        <v>3458</v>
      </c>
      <c r="L1981" s="46" t="s">
        <v>5087</v>
      </c>
      <c r="M1981" s="14" t="s">
        <v>12072</v>
      </c>
      <c r="N1981" s="14" t="s">
        <v>3833</v>
      </c>
      <c r="O1981" s="14" t="s">
        <v>12107</v>
      </c>
      <c r="P1981" s="14" t="s">
        <v>12071</v>
      </c>
      <c r="Q1981" s="44" t="s">
        <v>8224</v>
      </c>
      <c r="R1981" s="44" t="s">
        <v>8203</v>
      </c>
      <c r="S1981" s="14">
        <v>3</v>
      </c>
      <c r="T1981" s="5">
        <v>33420.461538461503</v>
      </c>
      <c r="U1981" s="5">
        <f t="shared" si="95"/>
        <v>100261.38461538451</v>
      </c>
      <c r="V1981" s="47">
        <f t="shared" si="96"/>
        <v>112292.75076923065</v>
      </c>
      <c r="W1981" s="48"/>
      <c r="X1981" s="49">
        <v>2017</v>
      </c>
      <c r="Y1981" s="55" t="s">
        <v>12015</v>
      </c>
      <c r="Z1981" s="51">
        <f t="shared" si="97"/>
        <v>278.50384615384587</v>
      </c>
      <c r="AA1981" s="16">
        <f t="shared" si="98"/>
        <v>311.92430769230737</v>
      </c>
    </row>
    <row r="1982" spans="2:27" ht="20.25" x14ac:dyDescent="0.3">
      <c r="B1982" s="43" t="s">
        <v>1985</v>
      </c>
      <c r="C1982" s="14" t="s">
        <v>4521</v>
      </c>
      <c r="D1982" s="14" t="s">
        <v>9203</v>
      </c>
      <c r="E1982" s="14" t="s">
        <v>9204</v>
      </c>
      <c r="F1982" s="14" t="s">
        <v>9205</v>
      </c>
      <c r="G1982" s="14" t="s">
        <v>10566</v>
      </c>
      <c r="H1982" s="44" t="s">
        <v>3466</v>
      </c>
      <c r="I1982" s="45">
        <v>0</v>
      </c>
      <c r="J1982" s="14">
        <v>150000000</v>
      </c>
      <c r="K1982" s="14" t="s">
        <v>3458</v>
      </c>
      <c r="L1982" s="46" t="s">
        <v>5087</v>
      </c>
      <c r="M1982" s="14" t="s">
        <v>12072</v>
      </c>
      <c r="N1982" s="14" t="s">
        <v>3833</v>
      </c>
      <c r="O1982" s="14" t="s">
        <v>12107</v>
      </c>
      <c r="P1982" s="14" t="s">
        <v>12071</v>
      </c>
      <c r="Q1982" s="44" t="s">
        <v>8224</v>
      </c>
      <c r="R1982" s="44" t="s">
        <v>8203</v>
      </c>
      <c r="S1982" s="14">
        <v>3</v>
      </c>
      <c r="T1982" s="5">
        <v>33758.461538461503</v>
      </c>
      <c r="U1982" s="5">
        <f t="shared" si="95"/>
        <v>101275.38461538451</v>
      </c>
      <c r="V1982" s="47">
        <f t="shared" si="96"/>
        <v>113428.43076923066</v>
      </c>
      <c r="W1982" s="48"/>
      <c r="X1982" s="49">
        <v>2017</v>
      </c>
      <c r="Y1982" s="55" t="s">
        <v>12015</v>
      </c>
      <c r="Z1982" s="51">
        <f t="shared" si="97"/>
        <v>281.32051282051253</v>
      </c>
      <c r="AA1982" s="16">
        <f t="shared" si="98"/>
        <v>315.07897435897405</v>
      </c>
    </row>
    <row r="1983" spans="2:27" ht="20.25" x14ac:dyDescent="0.3">
      <c r="B1983" s="43" t="s">
        <v>1986</v>
      </c>
      <c r="C1983" s="14" t="s">
        <v>4521</v>
      </c>
      <c r="D1983" s="14" t="s">
        <v>4964</v>
      </c>
      <c r="E1983" s="14" t="s">
        <v>7876</v>
      </c>
      <c r="F1983" s="14" t="s">
        <v>7877</v>
      </c>
      <c r="G1983" s="14" t="s">
        <v>10567</v>
      </c>
      <c r="H1983" s="44" t="s">
        <v>3466</v>
      </c>
      <c r="I1983" s="45">
        <v>0</v>
      </c>
      <c r="J1983" s="14">
        <v>150000000</v>
      </c>
      <c r="K1983" s="14" t="s">
        <v>3458</v>
      </c>
      <c r="L1983" s="46" t="s">
        <v>5087</v>
      </c>
      <c r="M1983" s="14" t="s">
        <v>12072</v>
      </c>
      <c r="N1983" s="14" t="s">
        <v>3833</v>
      </c>
      <c r="O1983" s="14" t="s">
        <v>12107</v>
      </c>
      <c r="P1983" s="14" t="s">
        <v>12071</v>
      </c>
      <c r="Q1983" s="44" t="s">
        <v>8224</v>
      </c>
      <c r="R1983" s="44" t="s">
        <v>8203</v>
      </c>
      <c r="S1983" s="14">
        <v>5</v>
      </c>
      <c r="T1983" s="5">
        <v>11056.219345121001</v>
      </c>
      <c r="U1983" s="5">
        <f t="shared" si="95"/>
        <v>55281.096725605006</v>
      </c>
      <c r="V1983" s="47">
        <f t="shared" si="96"/>
        <v>61914.828332677615</v>
      </c>
      <c r="W1983" s="48"/>
      <c r="X1983" s="49">
        <v>2017</v>
      </c>
      <c r="Y1983" s="55" t="s">
        <v>12015</v>
      </c>
      <c r="Z1983" s="51">
        <f t="shared" si="97"/>
        <v>153.55860201556945</v>
      </c>
      <c r="AA1983" s="16">
        <f t="shared" si="98"/>
        <v>171.98563425743782</v>
      </c>
    </row>
    <row r="1984" spans="2:27" ht="20.25" x14ac:dyDescent="0.3">
      <c r="B1984" s="43" t="s">
        <v>1987</v>
      </c>
      <c r="C1984" s="14" t="s">
        <v>4521</v>
      </c>
      <c r="D1984" s="14" t="s">
        <v>4964</v>
      </c>
      <c r="E1984" s="14" t="s">
        <v>7876</v>
      </c>
      <c r="F1984" s="14" t="s">
        <v>7877</v>
      </c>
      <c r="G1984" s="14" t="s">
        <v>10568</v>
      </c>
      <c r="H1984" s="44" t="s">
        <v>3466</v>
      </c>
      <c r="I1984" s="45">
        <v>0</v>
      </c>
      <c r="J1984" s="14">
        <v>150000000</v>
      </c>
      <c r="K1984" s="14" t="s">
        <v>3458</v>
      </c>
      <c r="L1984" s="46" t="s">
        <v>5087</v>
      </c>
      <c r="M1984" s="14" t="s">
        <v>12072</v>
      </c>
      <c r="N1984" s="14" t="s">
        <v>3833</v>
      </c>
      <c r="O1984" s="14" t="s">
        <v>12107</v>
      </c>
      <c r="P1984" s="14" t="s">
        <v>12071</v>
      </c>
      <c r="Q1984" s="44" t="s">
        <v>8224</v>
      </c>
      <c r="R1984" s="44" t="s">
        <v>8203</v>
      </c>
      <c r="S1984" s="14">
        <v>8</v>
      </c>
      <c r="T1984" s="5">
        <v>5194.4310876420004</v>
      </c>
      <c r="U1984" s="5">
        <f t="shared" si="95"/>
        <v>41555.448701136003</v>
      </c>
      <c r="V1984" s="47">
        <f t="shared" si="96"/>
        <v>46542.102545272326</v>
      </c>
      <c r="W1984" s="48"/>
      <c r="X1984" s="49">
        <v>2017</v>
      </c>
      <c r="Y1984" s="55" t="s">
        <v>12015</v>
      </c>
      <c r="Z1984" s="51">
        <f t="shared" si="97"/>
        <v>115.43180194760001</v>
      </c>
      <c r="AA1984" s="16">
        <f t="shared" si="98"/>
        <v>129.28361818131202</v>
      </c>
    </row>
    <row r="1985" spans="2:27" ht="20.25" x14ac:dyDescent="0.3">
      <c r="B1985" s="43" t="s">
        <v>1988</v>
      </c>
      <c r="C1985" s="14" t="s">
        <v>4521</v>
      </c>
      <c r="D1985" s="90" t="s">
        <v>9238</v>
      </c>
      <c r="E1985" s="14" t="s">
        <v>9204</v>
      </c>
      <c r="F1985" s="14" t="s">
        <v>9239</v>
      </c>
      <c r="G1985" s="14" t="s">
        <v>10569</v>
      </c>
      <c r="H1985" s="44" t="s">
        <v>3466</v>
      </c>
      <c r="I1985" s="45">
        <v>0</v>
      </c>
      <c r="J1985" s="14">
        <v>150000000</v>
      </c>
      <c r="K1985" s="14" t="s">
        <v>3458</v>
      </c>
      <c r="L1985" s="46" t="s">
        <v>5087</v>
      </c>
      <c r="M1985" s="14" t="s">
        <v>12072</v>
      </c>
      <c r="N1985" s="14" t="s">
        <v>3833</v>
      </c>
      <c r="O1985" s="14" t="s">
        <v>12107</v>
      </c>
      <c r="P1985" s="14" t="s">
        <v>12071</v>
      </c>
      <c r="Q1985" s="44" t="s">
        <v>8224</v>
      </c>
      <c r="R1985" s="44" t="s">
        <v>8203</v>
      </c>
      <c r="S1985" s="14">
        <v>6</v>
      </c>
      <c r="T1985" s="5">
        <v>53049.45054945055</v>
      </c>
      <c r="U1985" s="5">
        <f t="shared" si="95"/>
        <v>318296.70329670329</v>
      </c>
      <c r="V1985" s="47">
        <f t="shared" si="96"/>
        <v>356492.30769230769</v>
      </c>
      <c r="W1985" s="48"/>
      <c r="X1985" s="49">
        <v>2017</v>
      </c>
      <c r="Y1985" s="55" t="s">
        <v>12015</v>
      </c>
      <c r="Z1985" s="51">
        <f t="shared" si="97"/>
        <v>884.15750915750914</v>
      </c>
      <c r="AA1985" s="16">
        <f t="shared" si="98"/>
        <v>990.25641025641028</v>
      </c>
    </row>
    <row r="1986" spans="2:27" ht="20.25" x14ac:dyDescent="0.3">
      <c r="B1986" s="43" t="s">
        <v>1989</v>
      </c>
      <c r="C1986" s="14" t="s">
        <v>4521</v>
      </c>
      <c r="D1986" s="90" t="s">
        <v>9238</v>
      </c>
      <c r="E1986" s="14" t="s">
        <v>9204</v>
      </c>
      <c r="F1986" s="14" t="s">
        <v>9239</v>
      </c>
      <c r="G1986" s="14" t="s">
        <v>10570</v>
      </c>
      <c r="H1986" s="44" t="s">
        <v>3466</v>
      </c>
      <c r="I1986" s="45">
        <v>0</v>
      </c>
      <c r="J1986" s="14">
        <v>150000000</v>
      </c>
      <c r="K1986" s="14" t="s">
        <v>3458</v>
      </c>
      <c r="L1986" s="46" t="s">
        <v>5087</v>
      </c>
      <c r="M1986" s="14" t="s">
        <v>12072</v>
      </c>
      <c r="N1986" s="14" t="s">
        <v>3833</v>
      </c>
      <c r="O1986" s="14" t="s">
        <v>12107</v>
      </c>
      <c r="P1986" s="14" t="s">
        <v>12071</v>
      </c>
      <c r="Q1986" s="44" t="s">
        <v>8224</v>
      </c>
      <c r="R1986" s="44" t="s">
        <v>8203</v>
      </c>
      <c r="S1986" s="14">
        <v>6</v>
      </c>
      <c r="T1986" s="5">
        <v>59314.010989010989</v>
      </c>
      <c r="U1986" s="5">
        <f t="shared" si="95"/>
        <v>355884.06593406596</v>
      </c>
      <c r="V1986" s="47">
        <f t="shared" si="96"/>
        <v>398590.15384615393</v>
      </c>
      <c r="W1986" s="48"/>
      <c r="X1986" s="49">
        <v>2017</v>
      </c>
      <c r="Y1986" s="55" t="s">
        <v>12015</v>
      </c>
      <c r="Z1986" s="51">
        <f t="shared" si="97"/>
        <v>988.56684981684987</v>
      </c>
      <c r="AA1986" s="16">
        <f t="shared" si="98"/>
        <v>1107.1948717948721</v>
      </c>
    </row>
    <row r="1987" spans="2:27" ht="20.25" x14ac:dyDescent="0.3">
      <c r="B1987" s="43" t="s">
        <v>1990</v>
      </c>
      <c r="C1987" s="14" t="s">
        <v>4521</v>
      </c>
      <c r="D1987" s="90" t="s">
        <v>9253</v>
      </c>
      <c r="E1987" s="14" t="s">
        <v>7472</v>
      </c>
      <c r="F1987" s="14" t="s">
        <v>9254</v>
      </c>
      <c r="G1987" s="14" t="s">
        <v>10571</v>
      </c>
      <c r="H1987" s="44" t="s">
        <v>3466</v>
      </c>
      <c r="I1987" s="45">
        <v>0</v>
      </c>
      <c r="J1987" s="14">
        <v>150000000</v>
      </c>
      <c r="K1987" s="14" t="s">
        <v>3458</v>
      </c>
      <c r="L1987" s="46" t="s">
        <v>5087</v>
      </c>
      <c r="M1987" s="14" t="s">
        <v>12072</v>
      </c>
      <c r="N1987" s="14" t="s">
        <v>3833</v>
      </c>
      <c r="O1987" s="14" t="s">
        <v>12107</v>
      </c>
      <c r="P1987" s="14" t="s">
        <v>12071</v>
      </c>
      <c r="Q1987" s="44" t="s">
        <v>8231</v>
      </c>
      <c r="R1987" s="44" t="s">
        <v>8209</v>
      </c>
      <c r="S1987" s="14">
        <v>4</v>
      </c>
      <c r="T1987" s="5">
        <v>84478.02</v>
      </c>
      <c r="U1987" s="5">
        <f t="shared" si="95"/>
        <v>337912.08</v>
      </c>
      <c r="V1987" s="47">
        <f t="shared" si="96"/>
        <v>378461.52960000007</v>
      </c>
      <c r="W1987" s="48"/>
      <c r="X1987" s="49">
        <v>2017</v>
      </c>
      <c r="Y1987" s="55" t="s">
        <v>12015</v>
      </c>
      <c r="Z1987" s="51">
        <f t="shared" si="97"/>
        <v>938.64466666666669</v>
      </c>
      <c r="AA1987" s="16">
        <f t="shared" si="98"/>
        <v>1051.2820266666668</v>
      </c>
    </row>
    <row r="1988" spans="2:27" ht="20.25" x14ac:dyDescent="0.3">
      <c r="B1988" s="43" t="s">
        <v>1991</v>
      </c>
      <c r="C1988" s="14" t="s">
        <v>4521</v>
      </c>
      <c r="D1988" s="14" t="s">
        <v>9255</v>
      </c>
      <c r="E1988" s="14" t="s">
        <v>9256</v>
      </c>
      <c r="F1988" s="14" t="s">
        <v>9257</v>
      </c>
      <c r="G1988" s="14" t="s">
        <v>10572</v>
      </c>
      <c r="H1988" s="44" t="s">
        <v>3466</v>
      </c>
      <c r="I1988" s="45">
        <v>0</v>
      </c>
      <c r="J1988" s="14">
        <v>150000000</v>
      </c>
      <c r="K1988" s="14" t="s">
        <v>3458</v>
      </c>
      <c r="L1988" s="46" t="s">
        <v>5087</v>
      </c>
      <c r="M1988" s="14" t="s">
        <v>12072</v>
      </c>
      <c r="N1988" s="14" t="s">
        <v>3833</v>
      </c>
      <c r="O1988" s="14" t="s">
        <v>12107</v>
      </c>
      <c r="P1988" s="14" t="s">
        <v>12071</v>
      </c>
      <c r="Q1988" s="44" t="s">
        <v>8231</v>
      </c>
      <c r="R1988" s="44" t="s">
        <v>8209</v>
      </c>
      <c r="S1988" s="14">
        <v>3</v>
      </c>
      <c r="T1988" s="5">
        <v>23901.0989010989</v>
      </c>
      <c r="U1988" s="5">
        <f t="shared" si="95"/>
        <v>71703.296703296699</v>
      </c>
      <c r="V1988" s="47">
        <f t="shared" si="96"/>
        <v>80307.692307692312</v>
      </c>
      <c r="W1988" s="48"/>
      <c r="X1988" s="49">
        <v>2017</v>
      </c>
      <c r="Y1988" s="55" t="s">
        <v>12015</v>
      </c>
      <c r="Z1988" s="51">
        <f t="shared" si="97"/>
        <v>199.17582417582418</v>
      </c>
      <c r="AA1988" s="16">
        <f t="shared" si="98"/>
        <v>223.07692307692309</v>
      </c>
    </row>
    <row r="1989" spans="2:27" ht="20.25" x14ac:dyDescent="0.3">
      <c r="B1989" s="43" t="s">
        <v>1992</v>
      </c>
      <c r="C1989" s="14" t="s">
        <v>4521</v>
      </c>
      <c r="D1989" s="14" t="s">
        <v>9258</v>
      </c>
      <c r="E1989" s="14" t="s">
        <v>9259</v>
      </c>
      <c r="F1989" s="14" t="s">
        <v>9260</v>
      </c>
      <c r="G1989" s="14" t="s">
        <v>10573</v>
      </c>
      <c r="H1989" s="44" t="s">
        <v>3466</v>
      </c>
      <c r="I1989" s="45">
        <v>0</v>
      </c>
      <c r="J1989" s="14">
        <v>150000000</v>
      </c>
      <c r="K1989" s="14" t="s">
        <v>3458</v>
      </c>
      <c r="L1989" s="46" t="s">
        <v>5087</v>
      </c>
      <c r="M1989" s="14" t="s">
        <v>12072</v>
      </c>
      <c r="N1989" s="14" t="s">
        <v>3833</v>
      </c>
      <c r="O1989" s="14" t="s">
        <v>12107</v>
      </c>
      <c r="P1989" s="14" t="s">
        <v>12071</v>
      </c>
      <c r="Q1989" s="44" t="s">
        <v>8231</v>
      </c>
      <c r="R1989" s="44" t="s">
        <v>8209</v>
      </c>
      <c r="S1989" s="14">
        <v>3</v>
      </c>
      <c r="T1989" s="5">
        <v>135983.29</v>
      </c>
      <c r="U1989" s="5">
        <f t="shared" si="95"/>
        <v>407949.87</v>
      </c>
      <c r="V1989" s="47">
        <f t="shared" si="96"/>
        <v>456903.85440000001</v>
      </c>
      <c r="W1989" s="48"/>
      <c r="X1989" s="49">
        <v>2017</v>
      </c>
      <c r="Y1989" s="55" t="s">
        <v>12015</v>
      </c>
      <c r="Z1989" s="51">
        <f t="shared" si="97"/>
        <v>1133.1940833333333</v>
      </c>
      <c r="AA1989" s="16">
        <f t="shared" si="98"/>
        <v>1269.1773733333334</v>
      </c>
    </row>
    <row r="1990" spans="2:27" ht="20.25" x14ac:dyDescent="0.3">
      <c r="B1990" s="43" t="s">
        <v>1993</v>
      </c>
      <c r="C1990" s="14" t="s">
        <v>4521</v>
      </c>
      <c r="D1990" s="14" t="s">
        <v>9261</v>
      </c>
      <c r="E1990" s="14" t="s">
        <v>4186</v>
      </c>
      <c r="F1990" s="14" t="s">
        <v>9262</v>
      </c>
      <c r="G1990" s="14" t="s">
        <v>10574</v>
      </c>
      <c r="H1990" s="44" t="s">
        <v>3466</v>
      </c>
      <c r="I1990" s="45">
        <v>0</v>
      </c>
      <c r="J1990" s="14">
        <v>150000000</v>
      </c>
      <c r="K1990" s="14" t="s">
        <v>3458</v>
      </c>
      <c r="L1990" s="46" t="s">
        <v>5087</v>
      </c>
      <c r="M1990" s="14" t="s">
        <v>12072</v>
      </c>
      <c r="N1990" s="14" t="s">
        <v>3833</v>
      </c>
      <c r="O1990" s="14" t="s">
        <v>12107</v>
      </c>
      <c r="P1990" s="14" t="s">
        <v>12071</v>
      </c>
      <c r="Q1990" s="44" t="s">
        <v>8224</v>
      </c>
      <c r="R1990" s="44" t="s">
        <v>8203</v>
      </c>
      <c r="S1990" s="14">
        <v>30</v>
      </c>
      <c r="T1990" s="5">
        <v>2758</v>
      </c>
      <c r="U1990" s="5">
        <f t="shared" si="95"/>
        <v>82740</v>
      </c>
      <c r="V1990" s="47">
        <f t="shared" si="96"/>
        <v>92668.800000000003</v>
      </c>
      <c r="W1990" s="48"/>
      <c r="X1990" s="49">
        <v>2017</v>
      </c>
      <c r="Y1990" s="55" t="s">
        <v>12015</v>
      </c>
      <c r="Z1990" s="51">
        <f t="shared" si="97"/>
        <v>229.83333333333334</v>
      </c>
      <c r="AA1990" s="16">
        <f t="shared" si="98"/>
        <v>257.41333333333336</v>
      </c>
    </row>
    <row r="1991" spans="2:27" ht="20.25" x14ac:dyDescent="0.3">
      <c r="B1991" s="43" t="s">
        <v>1994</v>
      </c>
      <c r="C1991" s="14" t="s">
        <v>4521</v>
      </c>
      <c r="D1991" s="14" t="s">
        <v>4017</v>
      </c>
      <c r="E1991" s="14" t="s">
        <v>7391</v>
      </c>
      <c r="F1991" s="14" t="s">
        <v>4018</v>
      </c>
      <c r="G1991" s="14" t="s">
        <v>10575</v>
      </c>
      <c r="H1991" s="44" t="s">
        <v>3466</v>
      </c>
      <c r="I1991" s="45">
        <v>0</v>
      </c>
      <c r="J1991" s="14">
        <v>150000000</v>
      </c>
      <c r="K1991" s="14" t="s">
        <v>3458</v>
      </c>
      <c r="L1991" s="46" t="s">
        <v>5087</v>
      </c>
      <c r="M1991" s="14" t="s">
        <v>12072</v>
      </c>
      <c r="N1991" s="14" t="s">
        <v>3833</v>
      </c>
      <c r="O1991" s="14" t="s">
        <v>12107</v>
      </c>
      <c r="P1991" s="14" t="s">
        <v>12071</v>
      </c>
      <c r="Q1991" s="44" t="s">
        <v>8235</v>
      </c>
      <c r="R1991" s="44" t="s">
        <v>8212</v>
      </c>
      <c r="S1991" s="14">
        <v>0.25</v>
      </c>
      <c r="T1991" s="5">
        <v>300412.08791208791</v>
      </c>
      <c r="U1991" s="5">
        <f t="shared" si="95"/>
        <v>75103.021978021978</v>
      </c>
      <c r="V1991" s="47">
        <f t="shared" si="96"/>
        <v>84115.384615384624</v>
      </c>
      <c r="W1991" s="48"/>
      <c r="X1991" s="49">
        <v>2017</v>
      </c>
      <c r="Y1991" s="55" t="s">
        <v>12015</v>
      </c>
      <c r="Z1991" s="51">
        <f t="shared" si="97"/>
        <v>208.61950549450549</v>
      </c>
      <c r="AA1991" s="16">
        <f t="shared" si="98"/>
        <v>233.65384615384619</v>
      </c>
    </row>
    <row r="1992" spans="2:27" ht="20.25" x14ac:dyDescent="0.3">
      <c r="B1992" s="43" t="s">
        <v>1995</v>
      </c>
      <c r="C1992" s="14" t="s">
        <v>4521</v>
      </c>
      <c r="D1992" s="14" t="s">
        <v>4019</v>
      </c>
      <c r="E1992" s="14" t="s">
        <v>7391</v>
      </c>
      <c r="F1992" s="14" t="s">
        <v>4020</v>
      </c>
      <c r="G1992" s="14" t="s">
        <v>10576</v>
      </c>
      <c r="H1992" s="44" t="s">
        <v>3466</v>
      </c>
      <c r="I1992" s="45">
        <v>0</v>
      </c>
      <c r="J1992" s="14">
        <v>150000000</v>
      </c>
      <c r="K1992" s="14" t="s">
        <v>3458</v>
      </c>
      <c r="L1992" s="46" t="s">
        <v>5087</v>
      </c>
      <c r="M1992" s="14" t="s">
        <v>12072</v>
      </c>
      <c r="N1992" s="14" t="s">
        <v>3833</v>
      </c>
      <c r="O1992" s="14" t="s">
        <v>12107</v>
      </c>
      <c r="P1992" s="14" t="s">
        <v>12071</v>
      </c>
      <c r="Q1992" s="44" t="s">
        <v>8235</v>
      </c>
      <c r="R1992" s="44" t="s">
        <v>8212</v>
      </c>
      <c r="S1992" s="14">
        <v>0.35</v>
      </c>
      <c r="T1992" s="5">
        <v>281489.21703296702</v>
      </c>
      <c r="U1992" s="5">
        <f t="shared" si="95"/>
        <v>98521.225961538454</v>
      </c>
      <c r="V1992" s="47">
        <f t="shared" si="96"/>
        <v>110343.77307692308</v>
      </c>
      <c r="W1992" s="48"/>
      <c r="X1992" s="49">
        <v>2017</v>
      </c>
      <c r="Y1992" s="55" t="s">
        <v>12015</v>
      </c>
      <c r="Z1992" s="51">
        <f t="shared" si="97"/>
        <v>273.67007211538458</v>
      </c>
      <c r="AA1992" s="16">
        <f t="shared" si="98"/>
        <v>306.51048076923081</v>
      </c>
    </row>
    <row r="1993" spans="2:27" ht="20.25" x14ac:dyDescent="0.3">
      <c r="B1993" s="43" t="s">
        <v>1996</v>
      </c>
      <c r="C1993" s="14" t="s">
        <v>4521</v>
      </c>
      <c r="D1993" s="14" t="s">
        <v>9263</v>
      </c>
      <c r="E1993" s="14" t="s">
        <v>9264</v>
      </c>
      <c r="F1993" s="14" t="s">
        <v>9265</v>
      </c>
      <c r="G1993" s="14" t="s">
        <v>10577</v>
      </c>
      <c r="H1993" s="44" t="s">
        <v>3466</v>
      </c>
      <c r="I1993" s="45">
        <v>0</v>
      </c>
      <c r="J1993" s="14">
        <v>150000000</v>
      </c>
      <c r="K1993" s="14" t="s">
        <v>3458</v>
      </c>
      <c r="L1993" s="46" t="s">
        <v>5087</v>
      </c>
      <c r="M1993" s="14" t="s">
        <v>12072</v>
      </c>
      <c r="N1993" s="14" t="s">
        <v>3833</v>
      </c>
      <c r="O1993" s="14" t="s">
        <v>12107</v>
      </c>
      <c r="P1993" s="14" t="s">
        <v>12071</v>
      </c>
      <c r="Q1993" s="44" t="s">
        <v>8226</v>
      </c>
      <c r="R1993" s="44" t="s">
        <v>8205</v>
      </c>
      <c r="S1993" s="14">
        <v>702</v>
      </c>
      <c r="T1993" s="5">
        <v>4981.1000000000004</v>
      </c>
      <c r="U1993" s="5">
        <f t="shared" si="95"/>
        <v>3496732.2</v>
      </c>
      <c r="V1993" s="47">
        <f t="shared" si="96"/>
        <v>3916340.0640000007</v>
      </c>
      <c r="W1993" s="48"/>
      <c r="X1993" s="49">
        <v>2017</v>
      </c>
      <c r="Y1993" s="55" t="s">
        <v>12015</v>
      </c>
      <c r="Z1993" s="51">
        <f t="shared" si="97"/>
        <v>9713.1450000000004</v>
      </c>
      <c r="AA1993" s="16">
        <f t="shared" si="98"/>
        <v>10878.722400000002</v>
      </c>
    </row>
    <row r="1994" spans="2:27" ht="20.25" x14ac:dyDescent="0.3">
      <c r="B1994" s="43" t="s">
        <v>1997</v>
      </c>
      <c r="C1994" s="14" t="s">
        <v>4521</v>
      </c>
      <c r="D1994" s="14" t="s">
        <v>4028</v>
      </c>
      <c r="E1994" s="14" t="s">
        <v>4029</v>
      </c>
      <c r="F1994" s="14" t="s">
        <v>4030</v>
      </c>
      <c r="G1994" s="14" t="s">
        <v>10578</v>
      </c>
      <c r="H1994" s="44" t="s">
        <v>3466</v>
      </c>
      <c r="I1994" s="45">
        <v>0</v>
      </c>
      <c r="J1994" s="14">
        <v>150000000</v>
      </c>
      <c r="K1994" s="14" t="s">
        <v>3458</v>
      </c>
      <c r="L1994" s="46" t="s">
        <v>5087</v>
      </c>
      <c r="M1994" s="14" t="s">
        <v>12072</v>
      </c>
      <c r="N1994" s="14" t="s">
        <v>3833</v>
      </c>
      <c r="O1994" s="14" t="s">
        <v>12107</v>
      </c>
      <c r="P1994" s="14" t="s">
        <v>12071</v>
      </c>
      <c r="Q1994" s="44" t="s">
        <v>8235</v>
      </c>
      <c r="R1994" s="44" t="s">
        <v>8212</v>
      </c>
      <c r="S1994" s="14">
        <v>0.05</v>
      </c>
      <c r="T1994" s="5">
        <v>353021.97802197805</v>
      </c>
      <c r="U1994" s="5">
        <f t="shared" si="95"/>
        <v>17651.098901098903</v>
      </c>
      <c r="V1994" s="47">
        <f t="shared" si="96"/>
        <v>19769.230769230773</v>
      </c>
      <c r="W1994" s="48"/>
      <c r="X1994" s="49">
        <v>2017</v>
      </c>
      <c r="Y1994" s="55" t="s">
        <v>12015</v>
      </c>
      <c r="Z1994" s="51">
        <f t="shared" si="97"/>
        <v>49.030830280830287</v>
      </c>
      <c r="AA1994" s="16">
        <f t="shared" si="98"/>
        <v>54.914529914529922</v>
      </c>
    </row>
    <row r="1995" spans="2:27" ht="20.25" x14ac:dyDescent="0.3">
      <c r="B1995" s="43" t="s">
        <v>1998</v>
      </c>
      <c r="C1995" s="14" t="s">
        <v>4521</v>
      </c>
      <c r="D1995" s="14" t="s">
        <v>9266</v>
      </c>
      <c r="E1995" s="14" t="s">
        <v>3976</v>
      </c>
      <c r="F1995" s="14" t="s">
        <v>9267</v>
      </c>
      <c r="G1995" s="14" t="s">
        <v>10579</v>
      </c>
      <c r="H1995" s="44" t="s">
        <v>3466</v>
      </c>
      <c r="I1995" s="45">
        <v>0</v>
      </c>
      <c r="J1995" s="14">
        <v>150000000</v>
      </c>
      <c r="K1995" s="14" t="s">
        <v>3458</v>
      </c>
      <c r="L1995" s="46" t="s">
        <v>5087</v>
      </c>
      <c r="M1995" s="14" t="s">
        <v>12072</v>
      </c>
      <c r="N1995" s="14" t="s">
        <v>3833</v>
      </c>
      <c r="O1995" s="14" t="s">
        <v>12107</v>
      </c>
      <c r="P1995" s="14" t="s">
        <v>12071</v>
      </c>
      <c r="Q1995" s="44" t="s">
        <v>8228</v>
      </c>
      <c r="R1995" s="44" t="s">
        <v>8207</v>
      </c>
      <c r="S1995" s="14">
        <v>20</v>
      </c>
      <c r="T1995" s="5">
        <v>13558.585164835165</v>
      </c>
      <c r="U1995" s="5">
        <f t="shared" si="95"/>
        <v>271171.70329670329</v>
      </c>
      <c r="V1995" s="47">
        <f t="shared" si="96"/>
        <v>303712.30769230769</v>
      </c>
      <c r="W1995" s="48"/>
      <c r="X1995" s="49">
        <v>2017</v>
      </c>
      <c r="Y1995" s="55" t="s">
        <v>12015</v>
      </c>
      <c r="Z1995" s="51">
        <f t="shared" si="97"/>
        <v>753.25473137973131</v>
      </c>
      <c r="AA1995" s="16">
        <f t="shared" si="98"/>
        <v>843.64529914529908</v>
      </c>
    </row>
    <row r="1996" spans="2:27" ht="20.25" x14ac:dyDescent="0.3">
      <c r="B1996" s="43" t="s">
        <v>1999</v>
      </c>
      <c r="C1996" s="14" t="s">
        <v>4521</v>
      </c>
      <c r="D1996" s="14" t="s">
        <v>9268</v>
      </c>
      <c r="E1996" s="14" t="s">
        <v>3976</v>
      </c>
      <c r="F1996" s="14" t="s">
        <v>9269</v>
      </c>
      <c r="G1996" s="14" t="s">
        <v>10580</v>
      </c>
      <c r="H1996" s="44" t="s">
        <v>3466</v>
      </c>
      <c r="I1996" s="45">
        <v>0</v>
      </c>
      <c r="J1996" s="14">
        <v>150000000</v>
      </c>
      <c r="K1996" s="14" t="s">
        <v>3458</v>
      </c>
      <c r="L1996" s="46" t="s">
        <v>5087</v>
      </c>
      <c r="M1996" s="14" t="s">
        <v>12072</v>
      </c>
      <c r="N1996" s="14" t="s">
        <v>3833</v>
      </c>
      <c r="O1996" s="14" t="s">
        <v>3489</v>
      </c>
      <c r="P1996" s="14" t="s">
        <v>12071</v>
      </c>
      <c r="Q1996" s="44" t="s">
        <v>8228</v>
      </c>
      <c r="R1996" s="44" t="s">
        <v>8207</v>
      </c>
      <c r="S1996" s="14">
        <v>10</v>
      </c>
      <c r="T1996" s="5">
        <v>13166.208791208792</v>
      </c>
      <c r="U1996" s="5">
        <f t="shared" si="95"/>
        <v>131662.08791208791</v>
      </c>
      <c r="V1996" s="47">
        <f t="shared" si="96"/>
        <v>147461.53846153847</v>
      </c>
      <c r="W1996" s="48"/>
      <c r="X1996" s="49">
        <v>2017</v>
      </c>
      <c r="Y1996" s="55" t="s">
        <v>12015</v>
      </c>
      <c r="Z1996" s="51">
        <f t="shared" si="97"/>
        <v>365.72802197802196</v>
      </c>
      <c r="AA1996" s="16">
        <f t="shared" si="98"/>
        <v>409.61538461538464</v>
      </c>
    </row>
    <row r="1997" spans="2:27" ht="20.25" x14ac:dyDescent="0.3">
      <c r="B1997" s="43" t="s">
        <v>2000</v>
      </c>
      <c r="C1997" s="14" t="s">
        <v>4521</v>
      </c>
      <c r="D1997" s="14" t="s">
        <v>9270</v>
      </c>
      <c r="E1997" s="14" t="s">
        <v>3996</v>
      </c>
      <c r="F1997" s="14" t="s">
        <v>9271</v>
      </c>
      <c r="G1997" s="14" t="s">
        <v>10581</v>
      </c>
      <c r="H1997" s="44" t="s">
        <v>3466</v>
      </c>
      <c r="I1997" s="45">
        <v>0</v>
      </c>
      <c r="J1997" s="14">
        <v>150000000</v>
      </c>
      <c r="K1997" s="14" t="s">
        <v>3458</v>
      </c>
      <c r="L1997" s="46" t="s">
        <v>5087</v>
      </c>
      <c r="M1997" s="14" t="s">
        <v>12072</v>
      </c>
      <c r="N1997" s="14" t="s">
        <v>3833</v>
      </c>
      <c r="O1997" s="14" t="s">
        <v>12107</v>
      </c>
      <c r="P1997" s="14" t="s">
        <v>12071</v>
      </c>
      <c r="Q1997" s="44" t="s">
        <v>8235</v>
      </c>
      <c r="R1997" s="44" t="s">
        <v>8212</v>
      </c>
      <c r="S1997" s="14">
        <v>0.1</v>
      </c>
      <c r="T1997" s="5">
        <v>410530</v>
      </c>
      <c r="U1997" s="5">
        <f t="shared" si="95"/>
        <v>41053</v>
      </c>
      <c r="V1997" s="47">
        <f t="shared" si="96"/>
        <v>45979.360000000008</v>
      </c>
      <c r="W1997" s="48"/>
      <c r="X1997" s="49">
        <v>2017</v>
      </c>
      <c r="Y1997" s="55" t="s">
        <v>12015</v>
      </c>
      <c r="Z1997" s="51">
        <f t="shared" si="97"/>
        <v>114.03611111111111</v>
      </c>
      <c r="AA1997" s="16">
        <f t="shared" si="98"/>
        <v>127.72044444444447</v>
      </c>
    </row>
    <row r="1998" spans="2:27" ht="20.25" x14ac:dyDescent="0.3">
      <c r="B1998" s="43" t="s">
        <v>2001</v>
      </c>
      <c r="C1998" s="14" t="s">
        <v>4521</v>
      </c>
      <c r="D1998" s="14" t="s">
        <v>9272</v>
      </c>
      <c r="E1998" s="14" t="s">
        <v>3996</v>
      </c>
      <c r="F1998" s="14" t="s">
        <v>9273</v>
      </c>
      <c r="G1998" s="14" t="s">
        <v>10582</v>
      </c>
      <c r="H1998" s="44" t="s">
        <v>3466</v>
      </c>
      <c r="I1998" s="45">
        <v>0</v>
      </c>
      <c r="J1998" s="14">
        <v>150000000</v>
      </c>
      <c r="K1998" s="14" t="s">
        <v>3458</v>
      </c>
      <c r="L1998" s="46" t="s">
        <v>5087</v>
      </c>
      <c r="M1998" s="14" t="s">
        <v>12072</v>
      </c>
      <c r="N1998" s="14" t="s">
        <v>3833</v>
      </c>
      <c r="O1998" s="14" t="s">
        <v>12107</v>
      </c>
      <c r="P1998" s="14" t="s">
        <v>12071</v>
      </c>
      <c r="Q1998" s="44" t="s">
        <v>8235</v>
      </c>
      <c r="R1998" s="44" t="s">
        <v>8212</v>
      </c>
      <c r="S1998" s="14">
        <v>0.2</v>
      </c>
      <c r="T1998" s="5">
        <v>4864000</v>
      </c>
      <c r="U1998" s="5">
        <f t="shared" si="95"/>
        <v>972800</v>
      </c>
      <c r="V1998" s="47">
        <f t="shared" si="96"/>
        <v>1089536</v>
      </c>
      <c r="W1998" s="48"/>
      <c r="X1998" s="49">
        <v>2017</v>
      </c>
      <c r="Y1998" s="55" t="s">
        <v>12015</v>
      </c>
      <c r="Z1998" s="51">
        <f t="shared" si="97"/>
        <v>2702.2222222222222</v>
      </c>
      <c r="AA1998" s="16">
        <f t="shared" si="98"/>
        <v>3026.4888888888891</v>
      </c>
    </row>
    <row r="1999" spans="2:27" ht="20.25" x14ac:dyDescent="0.3">
      <c r="B1999" s="43" t="s">
        <v>2002</v>
      </c>
      <c r="C1999" s="14" t="s">
        <v>4521</v>
      </c>
      <c r="D1999" s="14" t="s">
        <v>9274</v>
      </c>
      <c r="E1999" s="14" t="s">
        <v>3996</v>
      </c>
      <c r="F1999" s="14" t="s">
        <v>9275</v>
      </c>
      <c r="G1999" s="14" t="s">
        <v>10583</v>
      </c>
      <c r="H1999" s="44" t="s">
        <v>3466</v>
      </c>
      <c r="I1999" s="45">
        <v>0</v>
      </c>
      <c r="J1999" s="14">
        <v>150000000</v>
      </c>
      <c r="K1999" s="14" t="s">
        <v>3458</v>
      </c>
      <c r="L1999" s="46" t="s">
        <v>5087</v>
      </c>
      <c r="M1999" s="14" t="s">
        <v>12072</v>
      </c>
      <c r="N1999" s="14" t="s">
        <v>3833</v>
      </c>
      <c r="O1999" s="14" t="s">
        <v>12107</v>
      </c>
      <c r="P1999" s="14" t="s">
        <v>12071</v>
      </c>
      <c r="Q1999" s="44" t="s">
        <v>8235</v>
      </c>
      <c r="R1999" s="44" t="s">
        <v>8212</v>
      </c>
      <c r="S1999" s="14">
        <v>0.1</v>
      </c>
      <c r="T1999" s="5">
        <v>4880000</v>
      </c>
      <c r="U1999" s="5">
        <f t="shared" si="95"/>
        <v>488000</v>
      </c>
      <c r="V1999" s="47">
        <f t="shared" si="96"/>
        <v>546560</v>
      </c>
      <c r="W1999" s="48"/>
      <c r="X1999" s="49">
        <v>2017</v>
      </c>
      <c r="Y1999" s="55" t="s">
        <v>12015</v>
      </c>
      <c r="Z1999" s="51">
        <f t="shared" si="97"/>
        <v>1355.5555555555557</v>
      </c>
      <c r="AA1999" s="16">
        <f t="shared" si="98"/>
        <v>1518.2222222222222</v>
      </c>
    </row>
    <row r="2000" spans="2:27" ht="20.25" x14ac:dyDescent="0.3">
      <c r="B2000" s="43" t="s">
        <v>2003</v>
      </c>
      <c r="C2000" s="14" t="s">
        <v>4521</v>
      </c>
      <c r="D2000" s="14" t="s">
        <v>9276</v>
      </c>
      <c r="E2000" s="14" t="s">
        <v>3996</v>
      </c>
      <c r="F2000" s="14" t="s">
        <v>9277</v>
      </c>
      <c r="G2000" s="14" t="s">
        <v>10584</v>
      </c>
      <c r="H2000" s="44" t="s">
        <v>3466</v>
      </c>
      <c r="I2000" s="45">
        <v>0</v>
      </c>
      <c r="J2000" s="14">
        <v>150000000</v>
      </c>
      <c r="K2000" s="14" t="s">
        <v>3458</v>
      </c>
      <c r="L2000" s="46" t="s">
        <v>5087</v>
      </c>
      <c r="M2000" s="14" t="s">
        <v>12072</v>
      </c>
      <c r="N2000" s="14" t="s">
        <v>3833</v>
      </c>
      <c r="O2000" s="14" t="s">
        <v>12107</v>
      </c>
      <c r="P2000" s="14" t="s">
        <v>12071</v>
      </c>
      <c r="Q2000" s="44" t="s">
        <v>8237</v>
      </c>
      <c r="R2000" s="44" t="s">
        <v>8214</v>
      </c>
      <c r="S2000" s="14">
        <v>48</v>
      </c>
      <c r="T2000" s="5">
        <v>13626.373626373599</v>
      </c>
      <c r="U2000" s="5">
        <f t="shared" si="95"/>
        <v>654065.93406593276</v>
      </c>
      <c r="V2000" s="47">
        <f t="shared" si="96"/>
        <v>732553.84615384473</v>
      </c>
      <c r="W2000" s="48"/>
      <c r="X2000" s="49">
        <v>2017</v>
      </c>
      <c r="Y2000" s="55" t="s">
        <v>12015</v>
      </c>
      <c r="Z2000" s="51">
        <f t="shared" si="97"/>
        <v>1816.8498168498131</v>
      </c>
      <c r="AA2000" s="16">
        <f t="shared" si="98"/>
        <v>2034.8717948717908</v>
      </c>
    </row>
    <row r="2001" spans="2:27" ht="20.25" x14ac:dyDescent="0.3">
      <c r="B2001" s="43" t="s">
        <v>2004</v>
      </c>
      <c r="C2001" s="14" t="s">
        <v>4521</v>
      </c>
      <c r="D2001" s="14" t="s">
        <v>9278</v>
      </c>
      <c r="E2001" s="14" t="s">
        <v>3901</v>
      </c>
      <c r="F2001" s="14" t="s">
        <v>9279</v>
      </c>
      <c r="G2001" s="14" t="s">
        <v>10585</v>
      </c>
      <c r="H2001" s="44" t="s">
        <v>3466</v>
      </c>
      <c r="I2001" s="45">
        <v>0</v>
      </c>
      <c r="J2001" s="14">
        <v>150000000</v>
      </c>
      <c r="K2001" s="14" t="s">
        <v>3458</v>
      </c>
      <c r="L2001" s="46" t="s">
        <v>5087</v>
      </c>
      <c r="M2001" s="14" t="s">
        <v>12072</v>
      </c>
      <c r="N2001" s="14" t="s">
        <v>3833</v>
      </c>
      <c r="O2001" s="14" t="s">
        <v>12107</v>
      </c>
      <c r="P2001" s="14" t="s">
        <v>12071</v>
      </c>
      <c r="Q2001" s="44" t="s">
        <v>8224</v>
      </c>
      <c r="R2001" s="44" t="s">
        <v>8203</v>
      </c>
      <c r="S2001" s="14">
        <v>80</v>
      </c>
      <c r="T2001" s="5">
        <v>450</v>
      </c>
      <c r="U2001" s="5">
        <f t="shared" si="95"/>
        <v>36000</v>
      </c>
      <c r="V2001" s="47">
        <f t="shared" si="96"/>
        <v>40320.000000000007</v>
      </c>
      <c r="W2001" s="48"/>
      <c r="X2001" s="49">
        <v>2017</v>
      </c>
      <c r="Y2001" s="55" t="s">
        <v>12015</v>
      </c>
      <c r="Z2001" s="51">
        <f t="shared" si="97"/>
        <v>100</v>
      </c>
      <c r="AA2001" s="16">
        <f t="shared" si="98"/>
        <v>112.00000000000001</v>
      </c>
    </row>
    <row r="2002" spans="2:27" ht="20.25" x14ac:dyDescent="0.3">
      <c r="B2002" s="43" t="s">
        <v>2005</v>
      </c>
      <c r="C2002" s="14" t="s">
        <v>4521</v>
      </c>
      <c r="D2002" s="14" t="s">
        <v>4131</v>
      </c>
      <c r="E2002" s="14" t="s">
        <v>3901</v>
      </c>
      <c r="F2002" s="14" t="s">
        <v>4132</v>
      </c>
      <c r="G2002" s="14" t="s">
        <v>10586</v>
      </c>
      <c r="H2002" s="44" t="s">
        <v>3466</v>
      </c>
      <c r="I2002" s="45">
        <v>0</v>
      </c>
      <c r="J2002" s="14">
        <v>150000000</v>
      </c>
      <c r="K2002" s="14" t="s">
        <v>3458</v>
      </c>
      <c r="L2002" s="46" t="s">
        <v>5087</v>
      </c>
      <c r="M2002" s="14" t="s">
        <v>12072</v>
      </c>
      <c r="N2002" s="14" t="s">
        <v>3833</v>
      </c>
      <c r="O2002" s="14" t="s">
        <v>12107</v>
      </c>
      <c r="P2002" s="14" t="s">
        <v>12071</v>
      </c>
      <c r="Q2002" s="44" t="s">
        <v>8224</v>
      </c>
      <c r="R2002" s="44" t="s">
        <v>8203</v>
      </c>
      <c r="S2002" s="14">
        <v>100</v>
      </c>
      <c r="T2002" s="5">
        <v>644</v>
      </c>
      <c r="U2002" s="5">
        <f t="shared" si="95"/>
        <v>64400</v>
      </c>
      <c r="V2002" s="47">
        <f t="shared" si="96"/>
        <v>72128</v>
      </c>
      <c r="W2002" s="48"/>
      <c r="X2002" s="49">
        <v>2017</v>
      </c>
      <c r="Y2002" s="55" t="s">
        <v>12015</v>
      </c>
      <c r="Z2002" s="51">
        <f t="shared" si="97"/>
        <v>178.88888888888889</v>
      </c>
      <c r="AA2002" s="16">
        <f t="shared" si="98"/>
        <v>200.35555555555555</v>
      </c>
    </row>
    <row r="2003" spans="2:27" ht="20.25" x14ac:dyDescent="0.3">
      <c r="B2003" s="43" t="s">
        <v>2006</v>
      </c>
      <c r="C2003" s="14" t="s">
        <v>4521</v>
      </c>
      <c r="D2003" s="14" t="s">
        <v>9280</v>
      </c>
      <c r="E2003" s="14" t="s">
        <v>7543</v>
      </c>
      <c r="F2003" s="14" t="s">
        <v>9281</v>
      </c>
      <c r="G2003" s="14" t="s">
        <v>10587</v>
      </c>
      <c r="H2003" s="44" t="s">
        <v>3466</v>
      </c>
      <c r="I2003" s="45">
        <v>0</v>
      </c>
      <c r="J2003" s="14">
        <v>150000000</v>
      </c>
      <c r="K2003" s="14" t="s">
        <v>3458</v>
      </c>
      <c r="L2003" s="46" t="s">
        <v>5087</v>
      </c>
      <c r="M2003" s="14" t="s">
        <v>12072</v>
      </c>
      <c r="N2003" s="14" t="s">
        <v>3833</v>
      </c>
      <c r="O2003" s="14" t="s">
        <v>3489</v>
      </c>
      <c r="P2003" s="14" t="s">
        <v>12071</v>
      </c>
      <c r="Q2003" s="44" t="s">
        <v>8224</v>
      </c>
      <c r="R2003" s="44" t="s">
        <v>8203</v>
      </c>
      <c r="S2003" s="14">
        <v>20</v>
      </c>
      <c r="T2003" s="5">
        <v>720</v>
      </c>
      <c r="U2003" s="5">
        <f t="shared" si="95"/>
        <v>14400</v>
      </c>
      <c r="V2003" s="47">
        <f t="shared" si="96"/>
        <v>16128.000000000002</v>
      </c>
      <c r="W2003" s="48"/>
      <c r="X2003" s="49">
        <v>2017</v>
      </c>
      <c r="Y2003" s="55" t="s">
        <v>12015</v>
      </c>
      <c r="Z2003" s="51">
        <f t="shared" si="97"/>
        <v>40</v>
      </c>
      <c r="AA2003" s="16">
        <f t="shared" si="98"/>
        <v>44.800000000000004</v>
      </c>
    </row>
    <row r="2004" spans="2:27" ht="20.25" x14ac:dyDescent="0.3">
      <c r="B2004" s="43" t="s">
        <v>2007</v>
      </c>
      <c r="C2004" s="14" t="s">
        <v>4521</v>
      </c>
      <c r="D2004" s="14" t="s">
        <v>9282</v>
      </c>
      <c r="E2004" s="14" t="s">
        <v>7543</v>
      </c>
      <c r="F2004" s="14" t="s">
        <v>9283</v>
      </c>
      <c r="G2004" s="14" t="s">
        <v>10588</v>
      </c>
      <c r="H2004" s="44" t="s">
        <v>3466</v>
      </c>
      <c r="I2004" s="45">
        <v>0</v>
      </c>
      <c r="J2004" s="14">
        <v>150000000</v>
      </c>
      <c r="K2004" s="14" t="s">
        <v>3458</v>
      </c>
      <c r="L2004" s="46" t="s">
        <v>5087</v>
      </c>
      <c r="M2004" s="14" t="s">
        <v>12072</v>
      </c>
      <c r="N2004" s="14" t="s">
        <v>3833</v>
      </c>
      <c r="O2004" s="14" t="s">
        <v>12107</v>
      </c>
      <c r="P2004" s="14" t="s">
        <v>12071</v>
      </c>
      <c r="Q2004" s="44" t="s">
        <v>8224</v>
      </c>
      <c r="R2004" s="44" t="s">
        <v>8203</v>
      </c>
      <c r="S2004" s="14">
        <v>20</v>
      </c>
      <c r="T2004" s="5">
        <v>1249</v>
      </c>
      <c r="U2004" s="5">
        <f t="shared" si="95"/>
        <v>24980</v>
      </c>
      <c r="V2004" s="47">
        <f t="shared" si="96"/>
        <v>27977.600000000002</v>
      </c>
      <c r="W2004" s="48"/>
      <c r="X2004" s="49">
        <v>2017</v>
      </c>
      <c r="Y2004" s="55" t="s">
        <v>12015</v>
      </c>
      <c r="Z2004" s="51">
        <f t="shared" si="97"/>
        <v>69.388888888888886</v>
      </c>
      <c r="AA2004" s="16">
        <f t="shared" si="98"/>
        <v>77.715555555555568</v>
      </c>
    </row>
    <row r="2005" spans="2:27" ht="20.25" x14ac:dyDescent="0.3">
      <c r="B2005" s="43" t="s">
        <v>2008</v>
      </c>
      <c r="C2005" s="14" t="s">
        <v>4521</v>
      </c>
      <c r="D2005" s="14" t="s">
        <v>9282</v>
      </c>
      <c r="E2005" s="14" t="s">
        <v>7543</v>
      </c>
      <c r="F2005" s="14" t="s">
        <v>9283</v>
      </c>
      <c r="G2005" s="14" t="s">
        <v>10589</v>
      </c>
      <c r="H2005" s="44" t="s">
        <v>3466</v>
      </c>
      <c r="I2005" s="45">
        <v>0</v>
      </c>
      <c r="J2005" s="14">
        <v>150000000</v>
      </c>
      <c r="K2005" s="14" t="s">
        <v>3458</v>
      </c>
      <c r="L2005" s="46" t="s">
        <v>5087</v>
      </c>
      <c r="M2005" s="14" t="s">
        <v>12072</v>
      </c>
      <c r="N2005" s="14" t="s">
        <v>3833</v>
      </c>
      <c r="O2005" s="14" t="s">
        <v>12107</v>
      </c>
      <c r="P2005" s="14" t="s">
        <v>12071</v>
      </c>
      <c r="Q2005" s="44" t="s">
        <v>8224</v>
      </c>
      <c r="R2005" s="44" t="s">
        <v>8203</v>
      </c>
      <c r="S2005" s="14">
        <v>15</v>
      </c>
      <c r="T2005" s="5">
        <v>2430</v>
      </c>
      <c r="U2005" s="5">
        <f t="shared" si="95"/>
        <v>36450</v>
      </c>
      <c r="V2005" s="47">
        <f t="shared" si="96"/>
        <v>40824.000000000007</v>
      </c>
      <c r="W2005" s="48"/>
      <c r="X2005" s="49">
        <v>2017</v>
      </c>
      <c r="Y2005" s="55" t="s">
        <v>12015</v>
      </c>
      <c r="Z2005" s="51">
        <f t="shared" si="97"/>
        <v>101.25</v>
      </c>
      <c r="AA2005" s="16">
        <f t="shared" si="98"/>
        <v>113.40000000000002</v>
      </c>
    </row>
    <row r="2006" spans="2:27" ht="20.25" x14ac:dyDescent="0.3">
      <c r="B2006" s="43" t="s">
        <v>2009</v>
      </c>
      <c r="C2006" s="14" t="s">
        <v>4521</v>
      </c>
      <c r="D2006" s="14" t="s">
        <v>9284</v>
      </c>
      <c r="E2006" s="14" t="s">
        <v>3901</v>
      </c>
      <c r="F2006" s="14" t="s">
        <v>9285</v>
      </c>
      <c r="G2006" s="14" t="s">
        <v>10590</v>
      </c>
      <c r="H2006" s="44" t="s">
        <v>3466</v>
      </c>
      <c r="I2006" s="45">
        <v>0</v>
      </c>
      <c r="J2006" s="14">
        <v>150000000</v>
      </c>
      <c r="K2006" s="14" t="s">
        <v>3458</v>
      </c>
      <c r="L2006" s="46" t="s">
        <v>5087</v>
      </c>
      <c r="M2006" s="14" t="s">
        <v>12072</v>
      </c>
      <c r="N2006" s="14" t="s">
        <v>3833</v>
      </c>
      <c r="O2006" s="14" t="s">
        <v>12107</v>
      </c>
      <c r="P2006" s="14" t="s">
        <v>12071</v>
      </c>
      <c r="Q2006" s="44" t="s">
        <v>8224</v>
      </c>
      <c r="R2006" s="44" t="s">
        <v>8203</v>
      </c>
      <c r="S2006" s="14">
        <v>6</v>
      </c>
      <c r="T2006" s="5">
        <v>4755</v>
      </c>
      <c r="U2006" s="5">
        <f t="shared" si="95"/>
        <v>28530</v>
      </c>
      <c r="V2006" s="47">
        <f t="shared" si="96"/>
        <v>31953.600000000002</v>
      </c>
      <c r="W2006" s="48"/>
      <c r="X2006" s="49">
        <v>2017</v>
      </c>
      <c r="Y2006" s="55" t="s">
        <v>12015</v>
      </c>
      <c r="Z2006" s="51">
        <f t="shared" si="97"/>
        <v>79.25</v>
      </c>
      <c r="AA2006" s="16">
        <f t="shared" si="98"/>
        <v>88.76</v>
      </c>
    </row>
    <row r="2007" spans="2:27" ht="20.25" x14ac:dyDescent="0.3">
      <c r="B2007" s="43" t="s">
        <v>2010</v>
      </c>
      <c r="C2007" s="14" t="s">
        <v>4521</v>
      </c>
      <c r="D2007" s="14" t="s">
        <v>9286</v>
      </c>
      <c r="E2007" s="14" t="s">
        <v>7741</v>
      </c>
      <c r="F2007" s="14" t="s">
        <v>9287</v>
      </c>
      <c r="G2007" s="14" t="s">
        <v>10591</v>
      </c>
      <c r="H2007" s="44" t="s">
        <v>3466</v>
      </c>
      <c r="I2007" s="45">
        <v>0</v>
      </c>
      <c r="J2007" s="14">
        <v>150000000</v>
      </c>
      <c r="K2007" s="14" t="s">
        <v>3458</v>
      </c>
      <c r="L2007" s="46" t="s">
        <v>5087</v>
      </c>
      <c r="M2007" s="14" t="s">
        <v>12072</v>
      </c>
      <c r="N2007" s="14" t="s">
        <v>3833</v>
      </c>
      <c r="O2007" s="14" t="s">
        <v>12107</v>
      </c>
      <c r="P2007" s="14" t="s">
        <v>12071</v>
      </c>
      <c r="Q2007" s="44" t="s">
        <v>8228</v>
      </c>
      <c r="R2007" s="44" t="s">
        <v>8207</v>
      </c>
      <c r="S2007" s="14">
        <v>5</v>
      </c>
      <c r="T2007" s="5">
        <v>2232.5006868131863</v>
      </c>
      <c r="U2007" s="5">
        <f t="shared" si="95"/>
        <v>11162.503434065931</v>
      </c>
      <c r="V2007" s="47">
        <f t="shared" si="96"/>
        <v>12502.003846153844</v>
      </c>
      <c r="W2007" s="48"/>
      <c r="X2007" s="49">
        <v>2017</v>
      </c>
      <c r="Y2007" s="55" t="s">
        <v>12015</v>
      </c>
      <c r="Z2007" s="51">
        <f t="shared" si="97"/>
        <v>31.006953983516475</v>
      </c>
      <c r="AA2007" s="16">
        <f t="shared" si="98"/>
        <v>34.727788461538459</v>
      </c>
    </row>
    <row r="2008" spans="2:27" ht="20.25" x14ac:dyDescent="0.3">
      <c r="B2008" s="43" t="s">
        <v>2011</v>
      </c>
      <c r="C2008" s="14" t="s">
        <v>4521</v>
      </c>
      <c r="D2008" s="14" t="s">
        <v>9286</v>
      </c>
      <c r="E2008" s="14" t="s">
        <v>7741</v>
      </c>
      <c r="F2008" s="14" t="s">
        <v>9287</v>
      </c>
      <c r="G2008" s="14" t="s">
        <v>10592</v>
      </c>
      <c r="H2008" s="44" t="s">
        <v>3466</v>
      </c>
      <c r="I2008" s="45">
        <v>0</v>
      </c>
      <c r="J2008" s="14">
        <v>150000000</v>
      </c>
      <c r="K2008" s="14" t="s">
        <v>3458</v>
      </c>
      <c r="L2008" s="46" t="s">
        <v>5087</v>
      </c>
      <c r="M2008" s="14" t="s">
        <v>12072</v>
      </c>
      <c r="N2008" s="14" t="s">
        <v>3833</v>
      </c>
      <c r="O2008" s="14" t="s">
        <v>12107</v>
      </c>
      <c r="P2008" s="14" t="s">
        <v>12071</v>
      </c>
      <c r="Q2008" s="44" t="s">
        <v>8228</v>
      </c>
      <c r="R2008" s="44" t="s">
        <v>8207</v>
      </c>
      <c r="S2008" s="14">
        <v>5</v>
      </c>
      <c r="T2008" s="5">
        <v>2232.5006868131863</v>
      </c>
      <c r="U2008" s="5">
        <f t="shared" si="95"/>
        <v>11162.503434065931</v>
      </c>
      <c r="V2008" s="47">
        <f t="shared" si="96"/>
        <v>12502.003846153844</v>
      </c>
      <c r="W2008" s="48"/>
      <c r="X2008" s="49">
        <v>2017</v>
      </c>
      <c r="Y2008" s="55" t="s">
        <v>12015</v>
      </c>
      <c r="Z2008" s="51">
        <f t="shared" si="97"/>
        <v>31.006953983516475</v>
      </c>
      <c r="AA2008" s="16">
        <f t="shared" si="98"/>
        <v>34.727788461538459</v>
      </c>
    </row>
    <row r="2009" spans="2:27" ht="20.25" x14ac:dyDescent="0.3">
      <c r="B2009" s="43" t="s">
        <v>2012</v>
      </c>
      <c r="C2009" s="14" t="s">
        <v>4521</v>
      </c>
      <c r="D2009" s="14" t="s">
        <v>9286</v>
      </c>
      <c r="E2009" s="14" t="s">
        <v>7741</v>
      </c>
      <c r="F2009" s="14" t="s">
        <v>9287</v>
      </c>
      <c r="G2009" s="14" t="s">
        <v>10593</v>
      </c>
      <c r="H2009" s="44" t="s">
        <v>3466</v>
      </c>
      <c r="I2009" s="45">
        <v>0</v>
      </c>
      <c r="J2009" s="14">
        <v>150000000</v>
      </c>
      <c r="K2009" s="14" t="s">
        <v>3458</v>
      </c>
      <c r="L2009" s="46" t="s">
        <v>5087</v>
      </c>
      <c r="M2009" s="14" t="s">
        <v>12072</v>
      </c>
      <c r="N2009" s="14" t="s">
        <v>3833</v>
      </c>
      <c r="O2009" s="14" t="s">
        <v>12107</v>
      </c>
      <c r="P2009" s="14" t="s">
        <v>12071</v>
      </c>
      <c r="Q2009" s="44" t="s">
        <v>8228</v>
      </c>
      <c r="R2009" s="44" t="s">
        <v>8207</v>
      </c>
      <c r="S2009" s="14">
        <v>4</v>
      </c>
      <c r="T2009" s="5">
        <v>2232.5006868131863</v>
      </c>
      <c r="U2009" s="5">
        <f t="shared" si="95"/>
        <v>8930.0027472527454</v>
      </c>
      <c r="V2009" s="47">
        <f t="shared" si="96"/>
        <v>10001.603076923077</v>
      </c>
      <c r="W2009" s="48"/>
      <c r="X2009" s="49">
        <v>2017</v>
      </c>
      <c r="Y2009" s="55" t="s">
        <v>12015</v>
      </c>
      <c r="Z2009" s="51">
        <f t="shared" si="97"/>
        <v>24.805563186813181</v>
      </c>
      <c r="AA2009" s="16">
        <f t="shared" si="98"/>
        <v>27.782230769230768</v>
      </c>
    </row>
    <row r="2010" spans="2:27" ht="20.25" x14ac:dyDescent="0.3">
      <c r="B2010" s="43" t="s">
        <v>2013</v>
      </c>
      <c r="C2010" s="14" t="s">
        <v>4521</v>
      </c>
      <c r="D2010" s="14" t="s">
        <v>4960</v>
      </c>
      <c r="E2010" s="14" t="s">
        <v>4961</v>
      </c>
      <c r="F2010" s="14" t="s">
        <v>7874</v>
      </c>
      <c r="G2010" s="14" t="s">
        <v>10594</v>
      </c>
      <c r="H2010" s="44" t="s">
        <v>3466</v>
      </c>
      <c r="I2010" s="45">
        <v>0</v>
      </c>
      <c r="J2010" s="14">
        <v>150000000</v>
      </c>
      <c r="K2010" s="14" t="s">
        <v>3458</v>
      </c>
      <c r="L2010" s="46" t="s">
        <v>5087</v>
      </c>
      <c r="M2010" s="14" t="s">
        <v>12072</v>
      </c>
      <c r="N2010" s="14" t="s">
        <v>3833</v>
      </c>
      <c r="O2010" s="14" t="s">
        <v>12107</v>
      </c>
      <c r="P2010" s="14" t="s">
        <v>12071</v>
      </c>
      <c r="Q2010" s="44" t="s">
        <v>8224</v>
      </c>
      <c r="R2010" s="44" t="s">
        <v>8203</v>
      </c>
      <c r="S2010" s="14">
        <v>3</v>
      </c>
      <c r="T2010" s="5">
        <v>132055</v>
      </c>
      <c r="U2010" s="5">
        <f t="shared" si="95"/>
        <v>396165</v>
      </c>
      <c r="V2010" s="47">
        <f t="shared" si="96"/>
        <v>443704.80000000005</v>
      </c>
      <c r="W2010" s="48"/>
      <c r="X2010" s="49">
        <v>2017</v>
      </c>
      <c r="Y2010" s="55" t="s">
        <v>12015</v>
      </c>
      <c r="Z2010" s="51">
        <f t="shared" si="97"/>
        <v>1100.4583333333333</v>
      </c>
      <c r="AA2010" s="16">
        <f t="shared" si="98"/>
        <v>1232.5133333333335</v>
      </c>
    </row>
    <row r="2011" spans="2:27" ht="20.25" x14ac:dyDescent="0.3">
      <c r="B2011" s="43" t="s">
        <v>2014</v>
      </c>
      <c r="C2011" s="14" t="s">
        <v>4521</v>
      </c>
      <c r="D2011" s="14" t="s">
        <v>9288</v>
      </c>
      <c r="E2011" s="14" t="s">
        <v>4061</v>
      </c>
      <c r="F2011" s="14" t="s">
        <v>9289</v>
      </c>
      <c r="G2011" s="14" t="s">
        <v>10595</v>
      </c>
      <c r="H2011" s="44" t="s">
        <v>3466</v>
      </c>
      <c r="I2011" s="45">
        <v>0</v>
      </c>
      <c r="J2011" s="14">
        <v>150000000</v>
      </c>
      <c r="K2011" s="14" t="s">
        <v>3458</v>
      </c>
      <c r="L2011" s="46" t="s">
        <v>5087</v>
      </c>
      <c r="M2011" s="14" t="s">
        <v>12072</v>
      </c>
      <c r="N2011" s="14" t="s">
        <v>3833</v>
      </c>
      <c r="O2011" s="14" t="s">
        <v>12107</v>
      </c>
      <c r="P2011" s="14" t="s">
        <v>12071</v>
      </c>
      <c r="Q2011" s="44" t="s">
        <v>8235</v>
      </c>
      <c r="R2011" s="44" t="s">
        <v>8212</v>
      </c>
      <c r="S2011" s="14">
        <v>30</v>
      </c>
      <c r="T2011" s="5">
        <v>1747.95</v>
      </c>
      <c r="U2011" s="5">
        <f t="shared" si="95"/>
        <v>52438.5</v>
      </c>
      <c r="V2011" s="47">
        <f t="shared" si="96"/>
        <v>58731.12</v>
      </c>
      <c r="W2011" s="48"/>
      <c r="X2011" s="49">
        <v>2017</v>
      </c>
      <c r="Y2011" s="55" t="s">
        <v>12015</v>
      </c>
      <c r="Z2011" s="51">
        <f t="shared" si="97"/>
        <v>145.66249999999999</v>
      </c>
      <c r="AA2011" s="16">
        <f t="shared" si="98"/>
        <v>163.142</v>
      </c>
    </row>
    <row r="2012" spans="2:27" ht="20.25" x14ac:dyDescent="0.3">
      <c r="B2012" s="43" t="s">
        <v>2015</v>
      </c>
      <c r="C2012" s="14" t="s">
        <v>4521</v>
      </c>
      <c r="D2012" s="14" t="s">
        <v>9290</v>
      </c>
      <c r="E2012" s="14" t="s">
        <v>4061</v>
      </c>
      <c r="F2012" s="14" t="s">
        <v>9291</v>
      </c>
      <c r="G2012" s="14" t="s">
        <v>10596</v>
      </c>
      <c r="H2012" s="44" t="s">
        <v>3466</v>
      </c>
      <c r="I2012" s="45">
        <v>0</v>
      </c>
      <c r="J2012" s="14">
        <v>150000000</v>
      </c>
      <c r="K2012" s="14" t="s">
        <v>3458</v>
      </c>
      <c r="L2012" s="46" t="s">
        <v>5087</v>
      </c>
      <c r="M2012" s="14" t="s">
        <v>12072</v>
      </c>
      <c r="N2012" s="14" t="s">
        <v>3833</v>
      </c>
      <c r="O2012" s="14" t="s">
        <v>12107</v>
      </c>
      <c r="P2012" s="14" t="s">
        <v>12071</v>
      </c>
      <c r="Q2012" s="44" t="s">
        <v>8235</v>
      </c>
      <c r="R2012" s="44" t="s">
        <v>8212</v>
      </c>
      <c r="S2012" s="14">
        <v>20</v>
      </c>
      <c r="T2012" s="5">
        <v>1747.95</v>
      </c>
      <c r="U2012" s="5">
        <f t="shared" si="95"/>
        <v>34959</v>
      </c>
      <c r="V2012" s="47">
        <f t="shared" si="96"/>
        <v>39154.080000000002</v>
      </c>
      <c r="W2012" s="48"/>
      <c r="X2012" s="49">
        <v>2017</v>
      </c>
      <c r="Y2012" s="55" t="s">
        <v>12015</v>
      </c>
      <c r="Z2012" s="51">
        <f t="shared" si="97"/>
        <v>97.108333333333334</v>
      </c>
      <c r="AA2012" s="16">
        <f t="shared" si="98"/>
        <v>108.76133333333334</v>
      </c>
    </row>
    <row r="2013" spans="2:27" ht="20.25" x14ac:dyDescent="0.3">
      <c r="B2013" s="43" t="s">
        <v>2016</v>
      </c>
      <c r="C2013" s="14" t="s">
        <v>4521</v>
      </c>
      <c r="D2013" s="14" t="s">
        <v>9292</v>
      </c>
      <c r="E2013" s="14" t="s">
        <v>4061</v>
      </c>
      <c r="F2013" s="14" t="s">
        <v>9293</v>
      </c>
      <c r="G2013" s="14" t="s">
        <v>10597</v>
      </c>
      <c r="H2013" s="44" t="s">
        <v>3466</v>
      </c>
      <c r="I2013" s="45">
        <v>0</v>
      </c>
      <c r="J2013" s="14">
        <v>150000000</v>
      </c>
      <c r="K2013" s="14" t="s">
        <v>3458</v>
      </c>
      <c r="L2013" s="46" t="s">
        <v>5087</v>
      </c>
      <c r="M2013" s="14" t="s">
        <v>12072</v>
      </c>
      <c r="N2013" s="14" t="s">
        <v>3833</v>
      </c>
      <c r="O2013" s="14" t="s">
        <v>12107</v>
      </c>
      <c r="P2013" s="14" t="s">
        <v>12071</v>
      </c>
      <c r="Q2013" s="44" t="s">
        <v>8226</v>
      </c>
      <c r="R2013" s="44" t="s">
        <v>8205</v>
      </c>
      <c r="S2013" s="14">
        <v>40</v>
      </c>
      <c r="T2013" s="5">
        <v>3235</v>
      </c>
      <c r="U2013" s="5">
        <f t="shared" si="95"/>
        <v>129400</v>
      </c>
      <c r="V2013" s="47">
        <f t="shared" si="96"/>
        <v>144928</v>
      </c>
      <c r="W2013" s="48"/>
      <c r="X2013" s="49">
        <v>2017</v>
      </c>
      <c r="Y2013" s="55" t="s">
        <v>12015</v>
      </c>
      <c r="Z2013" s="51">
        <f t="shared" si="97"/>
        <v>359.44444444444446</v>
      </c>
      <c r="AA2013" s="16">
        <f t="shared" si="98"/>
        <v>402.57777777777778</v>
      </c>
    </row>
    <row r="2014" spans="2:27" ht="20.25" x14ac:dyDescent="0.3">
      <c r="B2014" s="43" t="s">
        <v>2017</v>
      </c>
      <c r="C2014" s="14" t="s">
        <v>4521</v>
      </c>
      <c r="D2014" s="14" t="s">
        <v>9292</v>
      </c>
      <c r="E2014" s="14" t="s">
        <v>4061</v>
      </c>
      <c r="F2014" s="14" t="s">
        <v>9293</v>
      </c>
      <c r="G2014" s="14" t="s">
        <v>10598</v>
      </c>
      <c r="H2014" s="44" t="s">
        <v>3466</v>
      </c>
      <c r="I2014" s="45">
        <v>0</v>
      </c>
      <c r="J2014" s="14">
        <v>150000000</v>
      </c>
      <c r="K2014" s="14" t="s">
        <v>3458</v>
      </c>
      <c r="L2014" s="46" t="s">
        <v>5087</v>
      </c>
      <c r="M2014" s="14" t="s">
        <v>12072</v>
      </c>
      <c r="N2014" s="14" t="s">
        <v>3833</v>
      </c>
      <c r="O2014" s="14" t="s">
        <v>12107</v>
      </c>
      <c r="P2014" s="14" t="s">
        <v>12071</v>
      </c>
      <c r="Q2014" s="44" t="s">
        <v>8226</v>
      </c>
      <c r="R2014" s="44" t="s">
        <v>8205</v>
      </c>
      <c r="S2014" s="14">
        <v>45</v>
      </c>
      <c r="T2014" s="5">
        <v>3235</v>
      </c>
      <c r="U2014" s="5">
        <f t="shared" si="95"/>
        <v>145575</v>
      </c>
      <c r="V2014" s="47">
        <f t="shared" si="96"/>
        <v>163044.00000000003</v>
      </c>
      <c r="W2014" s="48"/>
      <c r="X2014" s="49">
        <v>2017</v>
      </c>
      <c r="Y2014" s="55" t="s">
        <v>12015</v>
      </c>
      <c r="Z2014" s="51">
        <f t="shared" si="97"/>
        <v>404.375</v>
      </c>
      <c r="AA2014" s="16">
        <f t="shared" si="98"/>
        <v>452.90000000000009</v>
      </c>
    </row>
    <row r="2015" spans="2:27" ht="20.25" x14ac:dyDescent="0.3">
      <c r="B2015" s="43" t="s">
        <v>2018</v>
      </c>
      <c r="C2015" s="14" t="s">
        <v>4521</v>
      </c>
      <c r="D2015" s="14" t="s">
        <v>9292</v>
      </c>
      <c r="E2015" s="14" t="s">
        <v>4061</v>
      </c>
      <c r="F2015" s="14" t="s">
        <v>9293</v>
      </c>
      <c r="G2015" s="14" t="s">
        <v>10599</v>
      </c>
      <c r="H2015" s="44" t="s">
        <v>3466</v>
      </c>
      <c r="I2015" s="45">
        <v>0</v>
      </c>
      <c r="J2015" s="14">
        <v>150000000</v>
      </c>
      <c r="K2015" s="14" t="s">
        <v>3458</v>
      </c>
      <c r="L2015" s="46" t="s">
        <v>5087</v>
      </c>
      <c r="M2015" s="14" t="s">
        <v>12072</v>
      </c>
      <c r="N2015" s="14" t="s">
        <v>3833</v>
      </c>
      <c r="O2015" s="14" t="s">
        <v>12107</v>
      </c>
      <c r="P2015" s="14" t="s">
        <v>12071</v>
      </c>
      <c r="Q2015" s="44" t="s">
        <v>8226</v>
      </c>
      <c r="R2015" s="44" t="s">
        <v>8205</v>
      </c>
      <c r="S2015" s="14">
        <v>45</v>
      </c>
      <c r="T2015" s="5">
        <v>14361.8</v>
      </c>
      <c r="U2015" s="5">
        <f t="shared" si="95"/>
        <v>646281</v>
      </c>
      <c r="V2015" s="47">
        <f t="shared" si="96"/>
        <v>723834.72000000009</v>
      </c>
      <c r="W2015" s="48"/>
      <c r="X2015" s="49">
        <v>2017</v>
      </c>
      <c r="Y2015" s="55" t="s">
        <v>12015</v>
      </c>
      <c r="Z2015" s="51">
        <f t="shared" si="97"/>
        <v>1795.2249999999999</v>
      </c>
      <c r="AA2015" s="16">
        <f t="shared" si="98"/>
        <v>2010.6520000000003</v>
      </c>
    </row>
    <row r="2016" spans="2:27" ht="20.25" x14ac:dyDescent="0.3">
      <c r="B2016" s="43" t="s">
        <v>2019</v>
      </c>
      <c r="C2016" s="14" t="s">
        <v>4521</v>
      </c>
      <c r="D2016" s="14" t="s">
        <v>9294</v>
      </c>
      <c r="E2016" s="14" t="s">
        <v>7470</v>
      </c>
      <c r="F2016" s="14" t="s">
        <v>9295</v>
      </c>
      <c r="G2016" s="14" t="s">
        <v>10600</v>
      </c>
      <c r="H2016" s="44" t="s">
        <v>3466</v>
      </c>
      <c r="I2016" s="45">
        <v>0</v>
      </c>
      <c r="J2016" s="14">
        <v>150000000</v>
      </c>
      <c r="K2016" s="14" t="s">
        <v>3458</v>
      </c>
      <c r="L2016" s="46" t="s">
        <v>5087</v>
      </c>
      <c r="M2016" s="14" t="s">
        <v>12072</v>
      </c>
      <c r="N2016" s="14" t="s">
        <v>3833</v>
      </c>
      <c r="O2016" s="14" t="s">
        <v>3489</v>
      </c>
      <c r="P2016" s="14" t="s">
        <v>12071</v>
      </c>
      <c r="Q2016" s="44" t="s">
        <v>8226</v>
      </c>
      <c r="R2016" s="44" t="s">
        <v>8205</v>
      </c>
      <c r="S2016" s="14">
        <v>15</v>
      </c>
      <c r="T2016" s="5">
        <v>980.5</v>
      </c>
      <c r="U2016" s="5">
        <f t="shared" si="95"/>
        <v>14707.5</v>
      </c>
      <c r="V2016" s="47">
        <f t="shared" si="96"/>
        <v>16472.400000000001</v>
      </c>
      <c r="W2016" s="48"/>
      <c r="X2016" s="49">
        <v>2017</v>
      </c>
      <c r="Y2016" s="55" t="s">
        <v>12015</v>
      </c>
      <c r="Z2016" s="51">
        <f t="shared" si="97"/>
        <v>40.854166666666664</v>
      </c>
      <c r="AA2016" s="16">
        <f t="shared" si="98"/>
        <v>45.756666666666668</v>
      </c>
    </row>
    <row r="2017" spans="2:27" ht="20.25" x14ac:dyDescent="0.3">
      <c r="B2017" s="43" t="s">
        <v>2020</v>
      </c>
      <c r="C2017" s="14" t="s">
        <v>4521</v>
      </c>
      <c r="D2017" s="14" t="s">
        <v>9296</v>
      </c>
      <c r="E2017" s="14" t="s">
        <v>7470</v>
      </c>
      <c r="F2017" s="14" t="s">
        <v>9297</v>
      </c>
      <c r="G2017" s="14" t="s">
        <v>10601</v>
      </c>
      <c r="H2017" s="44" t="s">
        <v>3466</v>
      </c>
      <c r="I2017" s="45">
        <v>0</v>
      </c>
      <c r="J2017" s="14">
        <v>150000000</v>
      </c>
      <c r="K2017" s="14" t="s">
        <v>3458</v>
      </c>
      <c r="L2017" s="46" t="s">
        <v>5087</v>
      </c>
      <c r="M2017" s="14" t="s">
        <v>12072</v>
      </c>
      <c r="N2017" s="14" t="s">
        <v>3833</v>
      </c>
      <c r="O2017" s="14" t="s">
        <v>3489</v>
      </c>
      <c r="P2017" s="14" t="s">
        <v>12071</v>
      </c>
      <c r="Q2017" s="44" t="s">
        <v>8226</v>
      </c>
      <c r="R2017" s="44" t="s">
        <v>8205</v>
      </c>
      <c r="S2017" s="14">
        <v>15</v>
      </c>
      <c r="T2017" s="5">
        <v>1150</v>
      </c>
      <c r="U2017" s="5">
        <f t="shared" si="95"/>
        <v>17250</v>
      </c>
      <c r="V2017" s="47">
        <f t="shared" si="96"/>
        <v>19320.000000000004</v>
      </c>
      <c r="W2017" s="48"/>
      <c r="X2017" s="49">
        <v>2017</v>
      </c>
      <c r="Y2017" s="55" t="s">
        <v>12015</v>
      </c>
      <c r="Z2017" s="51">
        <f t="shared" si="97"/>
        <v>47.916666666666664</v>
      </c>
      <c r="AA2017" s="16">
        <f t="shared" si="98"/>
        <v>53.666666666666679</v>
      </c>
    </row>
    <row r="2018" spans="2:27" ht="20.25" x14ac:dyDescent="0.3">
      <c r="B2018" s="43" t="s">
        <v>2021</v>
      </c>
      <c r="C2018" s="14" t="s">
        <v>4521</v>
      </c>
      <c r="D2018" s="14" t="s">
        <v>9298</v>
      </c>
      <c r="E2018" s="14" t="s">
        <v>7470</v>
      </c>
      <c r="F2018" s="14" t="s">
        <v>9299</v>
      </c>
      <c r="G2018" s="14" t="s">
        <v>10602</v>
      </c>
      <c r="H2018" s="44" t="s">
        <v>3466</v>
      </c>
      <c r="I2018" s="45">
        <v>0</v>
      </c>
      <c r="J2018" s="14">
        <v>150000000</v>
      </c>
      <c r="K2018" s="14" t="s">
        <v>3458</v>
      </c>
      <c r="L2018" s="46" t="s">
        <v>5087</v>
      </c>
      <c r="M2018" s="14" t="s">
        <v>12072</v>
      </c>
      <c r="N2018" s="14" t="s">
        <v>3833</v>
      </c>
      <c r="O2018" s="14" t="s">
        <v>3489</v>
      </c>
      <c r="P2018" s="14" t="s">
        <v>12071</v>
      </c>
      <c r="Q2018" s="44" t="s">
        <v>8226</v>
      </c>
      <c r="R2018" s="44" t="s">
        <v>8205</v>
      </c>
      <c r="S2018" s="14">
        <v>5</v>
      </c>
      <c r="T2018" s="5">
        <v>2362</v>
      </c>
      <c r="U2018" s="5">
        <f t="shared" ref="U2018:U2081" si="99">S2018*T2018</f>
        <v>11810</v>
      </c>
      <c r="V2018" s="47">
        <f t="shared" ref="V2018:V2081" si="100">U2018*1.12</f>
        <v>13227.2</v>
      </c>
      <c r="W2018" s="48"/>
      <c r="X2018" s="49">
        <v>2017</v>
      </c>
      <c r="Y2018" s="55" t="s">
        <v>12015</v>
      </c>
      <c r="Z2018" s="51">
        <f t="shared" ref="Z2018:Z2081" si="101">U2018/360</f>
        <v>32.805555555555557</v>
      </c>
      <c r="AA2018" s="16">
        <f t="shared" ref="AA2018:AA2081" si="102">V2018/360</f>
        <v>36.742222222222225</v>
      </c>
    </row>
    <row r="2019" spans="2:27" ht="20.25" x14ac:dyDescent="0.3">
      <c r="B2019" s="43" t="s">
        <v>2022</v>
      </c>
      <c r="C2019" s="14" t="s">
        <v>4521</v>
      </c>
      <c r="D2019" s="14" t="s">
        <v>9300</v>
      </c>
      <c r="E2019" s="14" t="s">
        <v>9301</v>
      </c>
      <c r="F2019" s="14" t="s">
        <v>9302</v>
      </c>
      <c r="G2019" s="14" t="s">
        <v>10603</v>
      </c>
      <c r="H2019" s="44" t="s">
        <v>3466</v>
      </c>
      <c r="I2019" s="45">
        <v>0</v>
      </c>
      <c r="J2019" s="14">
        <v>150000000</v>
      </c>
      <c r="K2019" s="14" t="s">
        <v>3458</v>
      </c>
      <c r="L2019" s="46" t="s">
        <v>5087</v>
      </c>
      <c r="M2019" s="14" t="s">
        <v>12072</v>
      </c>
      <c r="N2019" s="14" t="s">
        <v>3833</v>
      </c>
      <c r="O2019" s="14" t="s">
        <v>12107</v>
      </c>
      <c r="P2019" s="14" t="s">
        <v>12071</v>
      </c>
      <c r="Q2019" s="44" t="s">
        <v>8224</v>
      </c>
      <c r="R2019" s="44" t="s">
        <v>8203</v>
      </c>
      <c r="S2019" s="14">
        <v>2</v>
      </c>
      <c r="T2019" s="5">
        <v>5238.1868131868141</v>
      </c>
      <c r="U2019" s="5">
        <f t="shared" si="99"/>
        <v>10476.373626373628</v>
      </c>
      <c r="V2019" s="47">
        <f t="shared" si="100"/>
        <v>11733.538461538465</v>
      </c>
      <c r="W2019" s="48"/>
      <c r="X2019" s="49">
        <v>2017</v>
      </c>
      <c r="Y2019" s="55" t="s">
        <v>12015</v>
      </c>
      <c r="Z2019" s="51">
        <f t="shared" si="101"/>
        <v>29.101037851037855</v>
      </c>
      <c r="AA2019" s="16">
        <f t="shared" si="102"/>
        <v>32.593162393162402</v>
      </c>
    </row>
    <row r="2020" spans="2:27" ht="20.25" x14ac:dyDescent="0.3">
      <c r="B2020" s="43" t="s">
        <v>2023</v>
      </c>
      <c r="C2020" s="14" t="s">
        <v>4521</v>
      </c>
      <c r="D2020" s="14" t="s">
        <v>9303</v>
      </c>
      <c r="E2020" s="14" t="s">
        <v>9304</v>
      </c>
      <c r="F2020" s="14" t="s">
        <v>9146</v>
      </c>
      <c r="G2020" s="14" t="s">
        <v>10604</v>
      </c>
      <c r="H2020" s="44" t="s">
        <v>3466</v>
      </c>
      <c r="I2020" s="45">
        <v>0</v>
      </c>
      <c r="J2020" s="14">
        <v>150000000</v>
      </c>
      <c r="K2020" s="14" t="s">
        <v>3458</v>
      </c>
      <c r="L2020" s="46" t="s">
        <v>5087</v>
      </c>
      <c r="M2020" s="14" t="s">
        <v>12072</v>
      </c>
      <c r="N2020" s="14" t="s">
        <v>3833</v>
      </c>
      <c r="O2020" s="14" t="s">
        <v>12107</v>
      </c>
      <c r="P2020" s="14" t="s">
        <v>12071</v>
      </c>
      <c r="Q2020" s="44" t="s">
        <v>8224</v>
      </c>
      <c r="R2020" s="44" t="s">
        <v>8203</v>
      </c>
      <c r="S2020" s="14">
        <v>8</v>
      </c>
      <c r="T2020" s="5">
        <v>5096.1538461538457</v>
      </c>
      <c r="U2020" s="5">
        <f t="shared" si="99"/>
        <v>40769.230769230766</v>
      </c>
      <c r="V2020" s="47">
        <f t="shared" si="100"/>
        <v>45661.538461538461</v>
      </c>
      <c r="W2020" s="48"/>
      <c r="X2020" s="49">
        <v>2017</v>
      </c>
      <c r="Y2020" s="55" t="s">
        <v>12015</v>
      </c>
      <c r="Z2020" s="51">
        <f t="shared" si="101"/>
        <v>113.24786324786324</v>
      </c>
      <c r="AA2020" s="16">
        <f t="shared" si="102"/>
        <v>126.83760683760684</v>
      </c>
    </row>
    <row r="2021" spans="2:27" ht="20.25" x14ac:dyDescent="0.3">
      <c r="B2021" s="43" t="s">
        <v>2024</v>
      </c>
      <c r="C2021" s="14" t="s">
        <v>4521</v>
      </c>
      <c r="D2021" s="14" t="s">
        <v>9305</v>
      </c>
      <c r="E2021" s="14" t="s">
        <v>9301</v>
      </c>
      <c r="F2021" s="14" t="s">
        <v>9306</v>
      </c>
      <c r="G2021" s="14" t="s">
        <v>10605</v>
      </c>
      <c r="H2021" s="44" t="s">
        <v>3466</v>
      </c>
      <c r="I2021" s="45">
        <v>0</v>
      </c>
      <c r="J2021" s="14">
        <v>150000000</v>
      </c>
      <c r="K2021" s="14" t="s">
        <v>3458</v>
      </c>
      <c r="L2021" s="46" t="s">
        <v>5087</v>
      </c>
      <c r="M2021" s="14" t="s">
        <v>12072</v>
      </c>
      <c r="N2021" s="14" t="s">
        <v>3833</v>
      </c>
      <c r="O2021" s="14" t="s">
        <v>12107</v>
      </c>
      <c r="P2021" s="14" t="s">
        <v>12071</v>
      </c>
      <c r="Q2021" s="44" t="s">
        <v>8224</v>
      </c>
      <c r="R2021" s="44" t="s">
        <v>8203</v>
      </c>
      <c r="S2021" s="14">
        <v>2</v>
      </c>
      <c r="T2021" s="5">
        <v>11239</v>
      </c>
      <c r="U2021" s="5">
        <f t="shared" si="99"/>
        <v>22478</v>
      </c>
      <c r="V2021" s="47">
        <f t="shared" si="100"/>
        <v>25175.360000000001</v>
      </c>
      <c r="W2021" s="48"/>
      <c r="X2021" s="49">
        <v>2017</v>
      </c>
      <c r="Y2021" s="55" t="s">
        <v>12015</v>
      </c>
      <c r="Z2021" s="51">
        <f t="shared" si="101"/>
        <v>62.43888888888889</v>
      </c>
      <c r="AA2021" s="16">
        <f t="shared" si="102"/>
        <v>69.931555555555562</v>
      </c>
    </row>
    <row r="2022" spans="2:27" ht="20.25" x14ac:dyDescent="0.3">
      <c r="B2022" s="43" t="s">
        <v>2025</v>
      </c>
      <c r="C2022" s="14" t="s">
        <v>4521</v>
      </c>
      <c r="D2022" s="14" t="s">
        <v>4141</v>
      </c>
      <c r="E2022" s="14" t="s">
        <v>7541</v>
      </c>
      <c r="F2022" s="14" t="s">
        <v>4142</v>
      </c>
      <c r="G2022" s="14" t="s">
        <v>10606</v>
      </c>
      <c r="H2022" s="44" t="s">
        <v>3466</v>
      </c>
      <c r="I2022" s="45">
        <v>0</v>
      </c>
      <c r="J2022" s="14">
        <v>150000000</v>
      </c>
      <c r="K2022" s="14" t="s">
        <v>3458</v>
      </c>
      <c r="L2022" s="46" t="s">
        <v>5087</v>
      </c>
      <c r="M2022" s="14" t="s">
        <v>12072</v>
      </c>
      <c r="N2022" s="14" t="s">
        <v>3833</v>
      </c>
      <c r="O2022" s="14" t="s">
        <v>12107</v>
      </c>
      <c r="P2022" s="14" t="s">
        <v>12071</v>
      </c>
      <c r="Q2022" s="44" t="s">
        <v>8224</v>
      </c>
      <c r="R2022" s="44" t="s">
        <v>8203</v>
      </c>
      <c r="S2022" s="14">
        <v>70</v>
      </c>
      <c r="T2022" s="5">
        <v>637</v>
      </c>
      <c r="U2022" s="5">
        <f t="shared" si="99"/>
        <v>44590</v>
      </c>
      <c r="V2022" s="47">
        <f t="shared" si="100"/>
        <v>49940.800000000003</v>
      </c>
      <c r="W2022" s="48"/>
      <c r="X2022" s="49">
        <v>2017</v>
      </c>
      <c r="Y2022" s="55" t="s">
        <v>12015</v>
      </c>
      <c r="Z2022" s="51">
        <f t="shared" si="101"/>
        <v>123.86111111111111</v>
      </c>
      <c r="AA2022" s="16">
        <f t="shared" si="102"/>
        <v>138.72444444444446</v>
      </c>
    </row>
    <row r="2023" spans="2:27" ht="20.25" x14ac:dyDescent="0.3">
      <c r="B2023" s="43" t="s">
        <v>2026</v>
      </c>
      <c r="C2023" s="14" t="s">
        <v>4521</v>
      </c>
      <c r="D2023" s="14" t="s">
        <v>9307</v>
      </c>
      <c r="E2023" s="14" t="s">
        <v>9308</v>
      </c>
      <c r="F2023" s="14" t="s">
        <v>9309</v>
      </c>
      <c r="G2023" s="14" t="s">
        <v>10607</v>
      </c>
      <c r="H2023" s="44" t="s">
        <v>3466</v>
      </c>
      <c r="I2023" s="45">
        <v>0</v>
      </c>
      <c r="J2023" s="14">
        <v>150000000</v>
      </c>
      <c r="K2023" s="14" t="s">
        <v>3458</v>
      </c>
      <c r="L2023" s="46" t="s">
        <v>5087</v>
      </c>
      <c r="M2023" s="14" t="s">
        <v>12072</v>
      </c>
      <c r="N2023" s="14" t="s">
        <v>3833</v>
      </c>
      <c r="O2023" s="14" t="s">
        <v>3489</v>
      </c>
      <c r="P2023" s="14" t="s">
        <v>12071</v>
      </c>
      <c r="Q2023" s="44" t="s">
        <v>8224</v>
      </c>
      <c r="R2023" s="44" t="s">
        <v>8203</v>
      </c>
      <c r="S2023" s="14">
        <v>2</v>
      </c>
      <c r="T2023" s="5">
        <v>61302.5</v>
      </c>
      <c r="U2023" s="5">
        <f t="shared" si="99"/>
        <v>122605</v>
      </c>
      <c r="V2023" s="47">
        <f t="shared" si="100"/>
        <v>137317.6</v>
      </c>
      <c r="W2023" s="48"/>
      <c r="X2023" s="49">
        <v>2017</v>
      </c>
      <c r="Y2023" s="55" t="s">
        <v>12015</v>
      </c>
      <c r="Z2023" s="51">
        <f t="shared" si="101"/>
        <v>340.56944444444446</v>
      </c>
      <c r="AA2023" s="16">
        <f t="shared" si="102"/>
        <v>381.4377777777778</v>
      </c>
    </row>
    <row r="2024" spans="2:27" ht="20.25" x14ac:dyDescent="0.3">
      <c r="B2024" s="43" t="s">
        <v>2027</v>
      </c>
      <c r="C2024" s="14" t="s">
        <v>4521</v>
      </c>
      <c r="D2024" s="14" t="s">
        <v>9307</v>
      </c>
      <c r="E2024" s="14" t="s">
        <v>9308</v>
      </c>
      <c r="F2024" s="14" t="s">
        <v>9309</v>
      </c>
      <c r="G2024" s="14" t="s">
        <v>10608</v>
      </c>
      <c r="H2024" s="44" t="s">
        <v>3466</v>
      </c>
      <c r="I2024" s="45">
        <v>0</v>
      </c>
      <c r="J2024" s="14">
        <v>150000000</v>
      </c>
      <c r="K2024" s="14" t="s">
        <v>3458</v>
      </c>
      <c r="L2024" s="46" t="s">
        <v>5087</v>
      </c>
      <c r="M2024" s="14" t="s">
        <v>12072</v>
      </c>
      <c r="N2024" s="14" t="s">
        <v>3833</v>
      </c>
      <c r="O2024" s="14" t="s">
        <v>3489</v>
      </c>
      <c r="P2024" s="14" t="s">
        <v>12071</v>
      </c>
      <c r="Q2024" s="44" t="s">
        <v>8224</v>
      </c>
      <c r="R2024" s="44" t="s">
        <v>8203</v>
      </c>
      <c r="S2024" s="14">
        <v>2</v>
      </c>
      <c r="T2024" s="5">
        <v>128054.6</v>
      </c>
      <c r="U2024" s="5">
        <f t="shared" si="99"/>
        <v>256109.2</v>
      </c>
      <c r="V2024" s="47">
        <f t="shared" si="100"/>
        <v>286842.30400000006</v>
      </c>
      <c r="W2024" s="48"/>
      <c r="X2024" s="49">
        <v>2017</v>
      </c>
      <c r="Y2024" s="55" t="s">
        <v>12015</v>
      </c>
      <c r="Z2024" s="51">
        <f t="shared" si="101"/>
        <v>711.41444444444448</v>
      </c>
      <c r="AA2024" s="16">
        <f t="shared" si="102"/>
        <v>796.78417777777793</v>
      </c>
    </row>
    <row r="2025" spans="2:27" ht="20.25" x14ac:dyDescent="0.3">
      <c r="B2025" s="43" t="s">
        <v>2028</v>
      </c>
      <c r="C2025" s="14" t="s">
        <v>4521</v>
      </c>
      <c r="D2025" s="14" t="s">
        <v>9310</v>
      </c>
      <c r="E2025" s="14" t="s">
        <v>9311</v>
      </c>
      <c r="F2025" s="14" t="s">
        <v>9312</v>
      </c>
      <c r="G2025" s="14" t="s">
        <v>10609</v>
      </c>
      <c r="H2025" s="44" t="s">
        <v>3466</v>
      </c>
      <c r="I2025" s="45">
        <v>0</v>
      </c>
      <c r="J2025" s="14">
        <v>150000000</v>
      </c>
      <c r="K2025" s="14" t="s">
        <v>3458</v>
      </c>
      <c r="L2025" s="46" t="s">
        <v>5087</v>
      </c>
      <c r="M2025" s="14" t="s">
        <v>12072</v>
      </c>
      <c r="N2025" s="14" t="s">
        <v>3833</v>
      </c>
      <c r="O2025" s="14" t="s">
        <v>3489</v>
      </c>
      <c r="P2025" s="14" t="s">
        <v>12071</v>
      </c>
      <c r="Q2025" s="44" t="s">
        <v>8224</v>
      </c>
      <c r="R2025" s="44" t="s">
        <v>8203</v>
      </c>
      <c r="S2025" s="14">
        <v>1</v>
      </c>
      <c r="T2025" s="5">
        <v>148770.00000000003</v>
      </c>
      <c r="U2025" s="5">
        <f t="shared" si="99"/>
        <v>148770.00000000003</v>
      </c>
      <c r="V2025" s="47">
        <f t="shared" si="100"/>
        <v>166622.40000000005</v>
      </c>
      <c r="W2025" s="48"/>
      <c r="X2025" s="49">
        <v>2017</v>
      </c>
      <c r="Y2025" s="55" t="s">
        <v>12015</v>
      </c>
      <c r="Z2025" s="51">
        <f t="shared" si="101"/>
        <v>413.25000000000006</v>
      </c>
      <c r="AA2025" s="16">
        <f t="shared" si="102"/>
        <v>462.84000000000015</v>
      </c>
    </row>
    <row r="2026" spans="2:27" ht="20.25" x14ac:dyDescent="0.3">
      <c r="B2026" s="43" t="s">
        <v>2029</v>
      </c>
      <c r="C2026" s="14" t="s">
        <v>4521</v>
      </c>
      <c r="D2026" s="14" t="s">
        <v>9310</v>
      </c>
      <c r="E2026" s="14" t="s">
        <v>9311</v>
      </c>
      <c r="F2026" s="14" t="s">
        <v>9312</v>
      </c>
      <c r="G2026" s="14" t="s">
        <v>10610</v>
      </c>
      <c r="H2026" s="44" t="s">
        <v>3466</v>
      </c>
      <c r="I2026" s="45">
        <v>0</v>
      </c>
      <c r="J2026" s="14">
        <v>150000000</v>
      </c>
      <c r="K2026" s="14" t="s">
        <v>3458</v>
      </c>
      <c r="L2026" s="46" t="s">
        <v>5087</v>
      </c>
      <c r="M2026" s="14" t="s">
        <v>12072</v>
      </c>
      <c r="N2026" s="14" t="s">
        <v>3833</v>
      </c>
      <c r="O2026" s="14" t="s">
        <v>3489</v>
      </c>
      <c r="P2026" s="14" t="s">
        <v>12071</v>
      </c>
      <c r="Q2026" s="44" t="s">
        <v>8224</v>
      </c>
      <c r="R2026" s="44" t="s">
        <v>8203</v>
      </c>
      <c r="S2026" s="14">
        <v>1</v>
      </c>
      <c r="T2026" s="5">
        <v>148770.00000000003</v>
      </c>
      <c r="U2026" s="5">
        <f t="shared" si="99"/>
        <v>148770.00000000003</v>
      </c>
      <c r="V2026" s="47">
        <f t="shared" si="100"/>
        <v>166622.40000000005</v>
      </c>
      <c r="W2026" s="48"/>
      <c r="X2026" s="49">
        <v>2017</v>
      </c>
      <c r="Y2026" s="55" t="s">
        <v>12015</v>
      </c>
      <c r="Z2026" s="51">
        <f t="shared" si="101"/>
        <v>413.25000000000006</v>
      </c>
      <c r="AA2026" s="16">
        <f t="shared" si="102"/>
        <v>462.84000000000015</v>
      </c>
    </row>
    <row r="2027" spans="2:27" ht="20.25" x14ac:dyDescent="0.3">
      <c r="B2027" s="43" t="s">
        <v>2030</v>
      </c>
      <c r="C2027" s="14" t="s">
        <v>4521</v>
      </c>
      <c r="D2027" s="14" t="s">
        <v>9310</v>
      </c>
      <c r="E2027" s="14" t="s">
        <v>9311</v>
      </c>
      <c r="F2027" s="14" t="s">
        <v>9312</v>
      </c>
      <c r="G2027" s="14" t="s">
        <v>10611</v>
      </c>
      <c r="H2027" s="44" t="s">
        <v>3466</v>
      </c>
      <c r="I2027" s="45">
        <v>0</v>
      </c>
      <c r="J2027" s="14">
        <v>150000000</v>
      </c>
      <c r="K2027" s="14" t="s">
        <v>3458</v>
      </c>
      <c r="L2027" s="46" t="s">
        <v>5087</v>
      </c>
      <c r="M2027" s="14" t="s">
        <v>12072</v>
      </c>
      <c r="N2027" s="14" t="s">
        <v>3833</v>
      </c>
      <c r="O2027" s="14" t="s">
        <v>12107</v>
      </c>
      <c r="P2027" s="14" t="s">
        <v>12071</v>
      </c>
      <c r="Q2027" s="44" t="s">
        <v>8224</v>
      </c>
      <c r="R2027" s="44" t="s">
        <v>8203</v>
      </c>
      <c r="S2027" s="14">
        <v>1</v>
      </c>
      <c r="T2027" s="5">
        <v>148770.00000000003</v>
      </c>
      <c r="U2027" s="5">
        <f t="shared" si="99"/>
        <v>148770.00000000003</v>
      </c>
      <c r="V2027" s="47">
        <f t="shared" si="100"/>
        <v>166622.40000000005</v>
      </c>
      <c r="W2027" s="48"/>
      <c r="X2027" s="49">
        <v>2017</v>
      </c>
      <c r="Y2027" s="55" t="s">
        <v>12015</v>
      </c>
      <c r="Z2027" s="51">
        <f t="shared" si="101"/>
        <v>413.25000000000006</v>
      </c>
      <c r="AA2027" s="16">
        <f t="shared" si="102"/>
        <v>462.84000000000015</v>
      </c>
    </row>
    <row r="2028" spans="2:27" ht="20.25" x14ac:dyDescent="0.3">
      <c r="B2028" s="43" t="s">
        <v>2031</v>
      </c>
      <c r="C2028" s="14" t="s">
        <v>4521</v>
      </c>
      <c r="D2028" s="14" t="s">
        <v>9310</v>
      </c>
      <c r="E2028" s="14" t="s">
        <v>9311</v>
      </c>
      <c r="F2028" s="14" t="s">
        <v>9312</v>
      </c>
      <c r="G2028" s="14" t="s">
        <v>10612</v>
      </c>
      <c r="H2028" s="44" t="s">
        <v>3466</v>
      </c>
      <c r="I2028" s="45">
        <v>0</v>
      </c>
      <c r="J2028" s="14">
        <v>150000000</v>
      </c>
      <c r="K2028" s="14" t="s">
        <v>3458</v>
      </c>
      <c r="L2028" s="46" t="s">
        <v>5087</v>
      </c>
      <c r="M2028" s="14" t="s">
        <v>12072</v>
      </c>
      <c r="N2028" s="14" t="s">
        <v>3833</v>
      </c>
      <c r="O2028" s="14" t="s">
        <v>3489</v>
      </c>
      <c r="P2028" s="14" t="s">
        <v>12071</v>
      </c>
      <c r="Q2028" s="44" t="s">
        <v>8224</v>
      </c>
      <c r="R2028" s="44" t="s">
        <v>8203</v>
      </c>
      <c r="S2028" s="14">
        <v>1</v>
      </c>
      <c r="T2028" s="5">
        <v>148770.00000000003</v>
      </c>
      <c r="U2028" s="5">
        <f t="shared" si="99"/>
        <v>148770.00000000003</v>
      </c>
      <c r="V2028" s="47">
        <f t="shared" si="100"/>
        <v>166622.40000000005</v>
      </c>
      <c r="W2028" s="48"/>
      <c r="X2028" s="49">
        <v>2017</v>
      </c>
      <c r="Y2028" s="55" t="s">
        <v>12015</v>
      </c>
      <c r="Z2028" s="51">
        <f t="shared" si="101"/>
        <v>413.25000000000006</v>
      </c>
      <c r="AA2028" s="16">
        <f t="shared" si="102"/>
        <v>462.84000000000015</v>
      </c>
    </row>
    <row r="2029" spans="2:27" ht="20.25" x14ac:dyDescent="0.3">
      <c r="B2029" s="43" t="s">
        <v>2032</v>
      </c>
      <c r="C2029" s="14" t="s">
        <v>4521</v>
      </c>
      <c r="D2029" s="14" t="s">
        <v>9310</v>
      </c>
      <c r="E2029" s="14" t="s">
        <v>9311</v>
      </c>
      <c r="F2029" s="14" t="s">
        <v>9312</v>
      </c>
      <c r="G2029" s="14" t="s">
        <v>10613</v>
      </c>
      <c r="H2029" s="44" t="s">
        <v>3466</v>
      </c>
      <c r="I2029" s="45">
        <v>0</v>
      </c>
      <c r="J2029" s="14">
        <v>150000000</v>
      </c>
      <c r="K2029" s="14" t="s">
        <v>3458</v>
      </c>
      <c r="L2029" s="46" t="s">
        <v>5087</v>
      </c>
      <c r="M2029" s="14" t="s">
        <v>12072</v>
      </c>
      <c r="N2029" s="14" t="s">
        <v>3833</v>
      </c>
      <c r="O2029" s="14" t="s">
        <v>3489</v>
      </c>
      <c r="P2029" s="14" t="s">
        <v>12071</v>
      </c>
      <c r="Q2029" s="44" t="s">
        <v>8224</v>
      </c>
      <c r="R2029" s="44" t="s">
        <v>8203</v>
      </c>
      <c r="S2029" s="14">
        <v>1</v>
      </c>
      <c r="T2029" s="5">
        <v>183195</v>
      </c>
      <c r="U2029" s="5">
        <f t="shared" si="99"/>
        <v>183195</v>
      </c>
      <c r="V2029" s="47">
        <f t="shared" si="100"/>
        <v>205178.40000000002</v>
      </c>
      <c r="W2029" s="48"/>
      <c r="X2029" s="49">
        <v>2017</v>
      </c>
      <c r="Y2029" s="55" t="s">
        <v>12015</v>
      </c>
      <c r="Z2029" s="51">
        <f t="shared" si="101"/>
        <v>508.875</v>
      </c>
      <c r="AA2029" s="16">
        <f t="shared" si="102"/>
        <v>569.94000000000005</v>
      </c>
    </row>
    <row r="2030" spans="2:27" ht="20.25" x14ac:dyDescent="0.3">
      <c r="B2030" s="43" t="s">
        <v>2033</v>
      </c>
      <c r="C2030" s="14" t="s">
        <v>4521</v>
      </c>
      <c r="D2030" s="14" t="s">
        <v>9310</v>
      </c>
      <c r="E2030" s="14" t="s">
        <v>9311</v>
      </c>
      <c r="F2030" s="14" t="s">
        <v>9312</v>
      </c>
      <c r="G2030" s="14" t="s">
        <v>10614</v>
      </c>
      <c r="H2030" s="44" t="s">
        <v>3466</v>
      </c>
      <c r="I2030" s="45">
        <v>0</v>
      </c>
      <c r="J2030" s="14">
        <v>150000000</v>
      </c>
      <c r="K2030" s="14" t="s">
        <v>3458</v>
      </c>
      <c r="L2030" s="46" t="s">
        <v>5087</v>
      </c>
      <c r="M2030" s="14" t="s">
        <v>12072</v>
      </c>
      <c r="N2030" s="14" t="s">
        <v>3833</v>
      </c>
      <c r="O2030" s="14" t="s">
        <v>12107</v>
      </c>
      <c r="P2030" s="14" t="s">
        <v>12071</v>
      </c>
      <c r="Q2030" s="44" t="s">
        <v>8224</v>
      </c>
      <c r="R2030" s="44" t="s">
        <v>8203</v>
      </c>
      <c r="S2030" s="14">
        <v>1</v>
      </c>
      <c r="T2030" s="5">
        <v>29470</v>
      </c>
      <c r="U2030" s="5">
        <f t="shared" si="99"/>
        <v>29470</v>
      </c>
      <c r="V2030" s="47">
        <f t="shared" si="100"/>
        <v>33006.400000000001</v>
      </c>
      <c r="W2030" s="48"/>
      <c r="X2030" s="49">
        <v>2017</v>
      </c>
      <c r="Y2030" s="55" t="s">
        <v>12015</v>
      </c>
      <c r="Z2030" s="51">
        <f t="shared" si="101"/>
        <v>81.861111111111114</v>
      </c>
      <c r="AA2030" s="16">
        <f t="shared" si="102"/>
        <v>91.684444444444452</v>
      </c>
    </row>
    <row r="2031" spans="2:27" ht="20.25" x14ac:dyDescent="0.3">
      <c r="B2031" s="43" t="s">
        <v>2034</v>
      </c>
      <c r="C2031" s="14" t="s">
        <v>4521</v>
      </c>
      <c r="D2031" s="14" t="s">
        <v>9313</v>
      </c>
      <c r="E2031" s="14" t="s">
        <v>4427</v>
      </c>
      <c r="F2031" s="14" t="s">
        <v>9314</v>
      </c>
      <c r="G2031" s="14" t="s">
        <v>10615</v>
      </c>
      <c r="H2031" s="44" t="s">
        <v>3466</v>
      </c>
      <c r="I2031" s="45">
        <v>0</v>
      </c>
      <c r="J2031" s="14">
        <v>150000000</v>
      </c>
      <c r="K2031" s="14" t="s">
        <v>3458</v>
      </c>
      <c r="L2031" s="46" t="s">
        <v>5087</v>
      </c>
      <c r="M2031" s="14" t="s">
        <v>12072</v>
      </c>
      <c r="N2031" s="14" t="s">
        <v>3833</v>
      </c>
      <c r="O2031" s="14" t="s">
        <v>3489</v>
      </c>
      <c r="P2031" s="14" t="s">
        <v>12071</v>
      </c>
      <c r="Q2031" s="44" t="s">
        <v>8224</v>
      </c>
      <c r="R2031" s="44" t="s">
        <v>8203</v>
      </c>
      <c r="S2031" s="14">
        <v>1</v>
      </c>
      <c r="T2031" s="5">
        <v>78057</v>
      </c>
      <c r="U2031" s="5">
        <f t="shared" si="99"/>
        <v>78057</v>
      </c>
      <c r="V2031" s="47">
        <f t="shared" si="100"/>
        <v>87423.840000000011</v>
      </c>
      <c r="W2031" s="48"/>
      <c r="X2031" s="49">
        <v>2017</v>
      </c>
      <c r="Y2031" s="55" t="s">
        <v>12015</v>
      </c>
      <c r="Z2031" s="51">
        <f t="shared" si="101"/>
        <v>216.82499999999999</v>
      </c>
      <c r="AA2031" s="16">
        <f t="shared" si="102"/>
        <v>242.84400000000002</v>
      </c>
    </row>
    <row r="2032" spans="2:27" ht="20.25" x14ac:dyDescent="0.3">
      <c r="B2032" s="43" t="s">
        <v>2035</v>
      </c>
      <c r="C2032" s="14" t="s">
        <v>4521</v>
      </c>
      <c r="D2032" s="14" t="s">
        <v>9313</v>
      </c>
      <c r="E2032" s="14" t="s">
        <v>4427</v>
      </c>
      <c r="F2032" s="14" t="s">
        <v>9314</v>
      </c>
      <c r="G2032" s="14" t="s">
        <v>10616</v>
      </c>
      <c r="H2032" s="44" t="s">
        <v>3466</v>
      </c>
      <c r="I2032" s="45">
        <v>0</v>
      </c>
      <c r="J2032" s="14">
        <v>150000000</v>
      </c>
      <c r="K2032" s="14" t="s">
        <v>3458</v>
      </c>
      <c r="L2032" s="46" t="s">
        <v>5087</v>
      </c>
      <c r="M2032" s="14" t="s">
        <v>12072</v>
      </c>
      <c r="N2032" s="14" t="s">
        <v>3833</v>
      </c>
      <c r="O2032" s="14" t="s">
        <v>3489</v>
      </c>
      <c r="P2032" s="14" t="s">
        <v>12071</v>
      </c>
      <c r="Q2032" s="44" t="s">
        <v>8224</v>
      </c>
      <c r="R2032" s="44" t="s">
        <v>8203</v>
      </c>
      <c r="S2032" s="14">
        <v>1</v>
      </c>
      <c r="T2032" s="5">
        <v>78057</v>
      </c>
      <c r="U2032" s="5">
        <f t="shared" si="99"/>
        <v>78057</v>
      </c>
      <c r="V2032" s="47">
        <f t="shared" si="100"/>
        <v>87423.840000000011</v>
      </c>
      <c r="W2032" s="48"/>
      <c r="X2032" s="49">
        <v>2017</v>
      </c>
      <c r="Y2032" s="55" t="s">
        <v>12015</v>
      </c>
      <c r="Z2032" s="51">
        <f t="shared" si="101"/>
        <v>216.82499999999999</v>
      </c>
      <c r="AA2032" s="16">
        <f t="shared" si="102"/>
        <v>242.84400000000002</v>
      </c>
    </row>
    <row r="2033" spans="2:27" ht="20.25" x14ac:dyDescent="0.3">
      <c r="B2033" s="43" t="s">
        <v>2036</v>
      </c>
      <c r="C2033" s="14" t="s">
        <v>4521</v>
      </c>
      <c r="D2033" s="14" t="s">
        <v>9313</v>
      </c>
      <c r="E2033" s="14" t="s">
        <v>4427</v>
      </c>
      <c r="F2033" s="14" t="s">
        <v>9314</v>
      </c>
      <c r="G2033" s="14" t="s">
        <v>10617</v>
      </c>
      <c r="H2033" s="44" t="s">
        <v>3466</v>
      </c>
      <c r="I2033" s="45">
        <v>0</v>
      </c>
      <c r="J2033" s="14">
        <v>150000000</v>
      </c>
      <c r="K2033" s="14" t="s">
        <v>3458</v>
      </c>
      <c r="L2033" s="46" t="s">
        <v>5087</v>
      </c>
      <c r="M2033" s="14" t="s">
        <v>12072</v>
      </c>
      <c r="N2033" s="14" t="s">
        <v>3833</v>
      </c>
      <c r="O2033" s="14" t="s">
        <v>12107</v>
      </c>
      <c r="P2033" s="14" t="s">
        <v>12071</v>
      </c>
      <c r="Q2033" s="44" t="s">
        <v>8224</v>
      </c>
      <c r="R2033" s="44" t="s">
        <v>8203</v>
      </c>
      <c r="S2033" s="14">
        <v>1</v>
      </c>
      <c r="T2033" s="5">
        <v>78057</v>
      </c>
      <c r="U2033" s="5">
        <f t="shared" si="99"/>
        <v>78057</v>
      </c>
      <c r="V2033" s="47">
        <f t="shared" si="100"/>
        <v>87423.840000000011</v>
      </c>
      <c r="W2033" s="48"/>
      <c r="X2033" s="49">
        <v>2017</v>
      </c>
      <c r="Y2033" s="55" t="s">
        <v>12015</v>
      </c>
      <c r="Z2033" s="51">
        <f t="shared" si="101"/>
        <v>216.82499999999999</v>
      </c>
      <c r="AA2033" s="16">
        <f t="shared" si="102"/>
        <v>242.84400000000002</v>
      </c>
    </row>
    <row r="2034" spans="2:27" ht="20.25" x14ac:dyDescent="0.3">
      <c r="B2034" s="43" t="s">
        <v>2037</v>
      </c>
      <c r="C2034" s="14" t="s">
        <v>4521</v>
      </c>
      <c r="D2034" s="14" t="s">
        <v>9313</v>
      </c>
      <c r="E2034" s="14" t="s">
        <v>4427</v>
      </c>
      <c r="F2034" s="14" t="s">
        <v>9314</v>
      </c>
      <c r="G2034" s="14" t="s">
        <v>10618</v>
      </c>
      <c r="H2034" s="44" t="s">
        <v>3466</v>
      </c>
      <c r="I2034" s="45">
        <v>0</v>
      </c>
      <c r="J2034" s="14">
        <v>150000000</v>
      </c>
      <c r="K2034" s="14" t="s">
        <v>3458</v>
      </c>
      <c r="L2034" s="46" t="s">
        <v>5087</v>
      </c>
      <c r="M2034" s="14" t="s">
        <v>12072</v>
      </c>
      <c r="N2034" s="14" t="s">
        <v>3833</v>
      </c>
      <c r="O2034" s="14" t="s">
        <v>12107</v>
      </c>
      <c r="P2034" s="14" t="s">
        <v>12071</v>
      </c>
      <c r="Q2034" s="44" t="s">
        <v>8224</v>
      </c>
      <c r="R2034" s="44" t="s">
        <v>8203</v>
      </c>
      <c r="S2034" s="14">
        <v>1</v>
      </c>
      <c r="T2034" s="5">
        <v>78057</v>
      </c>
      <c r="U2034" s="5">
        <f t="shared" si="99"/>
        <v>78057</v>
      </c>
      <c r="V2034" s="47">
        <f t="shared" si="100"/>
        <v>87423.840000000011</v>
      </c>
      <c r="W2034" s="48"/>
      <c r="X2034" s="49">
        <v>2017</v>
      </c>
      <c r="Y2034" s="55" t="s">
        <v>12015</v>
      </c>
      <c r="Z2034" s="51">
        <f t="shared" si="101"/>
        <v>216.82499999999999</v>
      </c>
      <c r="AA2034" s="16">
        <f t="shared" si="102"/>
        <v>242.84400000000002</v>
      </c>
    </row>
    <row r="2035" spans="2:27" ht="20.25" x14ac:dyDescent="0.3">
      <c r="B2035" s="43" t="s">
        <v>2038</v>
      </c>
      <c r="C2035" s="14" t="s">
        <v>4521</v>
      </c>
      <c r="D2035" s="14" t="s">
        <v>9315</v>
      </c>
      <c r="E2035" s="14" t="s">
        <v>9316</v>
      </c>
      <c r="F2035" s="14" t="s">
        <v>9317</v>
      </c>
      <c r="G2035" s="14" t="s">
        <v>10619</v>
      </c>
      <c r="H2035" s="44" t="s">
        <v>3466</v>
      </c>
      <c r="I2035" s="45">
        <v>0</v>
      </c>
      <c r="J2035" s="14">
        <v>150000000</v>
      </c>
      <c r="K2035" s="14" t="s">
        <v>3458</v>
      </c>
      <c r="L2035" s="46" t="s">
        <v>5087</v>
      </c>
      <c r="M2035" s="14" t="s">
        <v>12072</v>
      </c>
      <c r="N2035" s="14" t="s">
        <v>3833</v>
      </c>
      <c r="O2035" s="14" t="s">
        <v>3489</v>
      </c>
      <c r="P2035" s="14" t="s">
        <v>12071</v>
      </c>
      <c r="Q2035" s="44" t="s">
        <v>8224</v>
      </c>
      <c r="R2035" s="44" t="s">
        <v>8203</v>
      </c>
      <c r="S2035" s="14">
        <v>1</v>
      </c>
      <c r="T2035" s="5">
        <v>212665.50000000003</v>
      </c>
      <c r="U2035" s="5">
        <f t="shared" si="99"/>
        <v>212665.50000000003</v>
      </c>
      <c r="V2035" s="47">
        <f t="shared" si="100"/>
        <v>238185.36000000004</v>
      </c>
      <c r="W2035" s="48"/>
      <c r="X2035" s="49">
        <v>2017</v>
      </c>
      <c r="Y2035" s="55" t="s">
        <v>12015</v>
      </c>
      <c r="Z2035" s="51">
        <f t="shared" si="101"/>
        <v>590.73750000000007</v>
      </c>
      <c r="AA2035" s="16">
        <f t="shared" si="102"/>
        <v>661.62600000000009</v>
      </c>
    </row>
    <row r="2036" spans="2:27" ht="20.25" x14ac:dyDescent="0.3">
      <c r="B2036" s="43" t="s">
        <v>2039</v>
      </c>
      <c r="C2036" s="14" t="s">
        <v>4521</v>
      </c>
      <c r="D2036" s="14" t="s">
        <v>9318</v>
      </c>
      <c r="E2036" s="14" t="s">
        <v>9308</v>
      </c>
      <c r="F2036" s="14" t="s">
        <v>9319</v>
      </c>
      <c r="G2036" s="14" t="s">
        <v>10620</v>
      </c>
      <c r="H2036" s="44" t="s">
        <v>3466</v>
      </c>
      <c r="I2036" s="45">
        <v>0</v>
      </c>
      <c r="J2036" s="14">
        <v>150000000</v>
      </c>
      <c r="K2036" s="14" t="s">
        <v>3458</v>
      </c>
      <c r="L2036" s="46" t="s">
        <v>5087</v>
      </c>
      <c r="M2036" s="14" t="s">
        <v>12072</v>
      </c>
      <c r="N2036" s="14" t="s">
        <v>3833</v>
      </c>
      <c r="O2036" s="14" t="s">
        <v>3489</v>
      </c>
      <c r="P2036" s="14" t="s">
        <v>12071</v>
      </c>
      <c r="Q2036" s="44" t="s">
        <v>8224</v>
      </c>
      <c r="R2036" s="44" t="s">
        <v>8203</v>
      </c>
      <c r="S2036" s="14">
        <v>1</v>
      </c>
      <c r="T2036" s="5">
        <v>293112</v>
      </c>
      <c r="U2036" s="5">
        <f t="shared" si="99"/>
        <v>293112</v>
      </c>
      <c r="V2036" s="47">
        <f t="shared" si="100"/>
        <v>328285.44</v>
      </c>
      <c r="W2036" s="48"/>
      <c r="X2036" s="49">
        <v>2017</v>
      </c>
      <c r="Y2036" s="55" t="s">
        <v>12015</v>
      </c>
      <c r="Z2036" s="51">
        <f t="shared" si="101"/>
        <v>814.2</v>
      </c>
      <c r="AA2036" s="16">
        <f t="shared" si="102"/>
        <v>911.904</v>
      </c>
    </row>
    <row r="2037" spans="2:27" ht="20.25" x14ac:dyDescent="0.3">
      <c r="B2037" s="43" t="s">
        <v>2040</v>
      </c>
      <c r="C2037" s="14" t="s">
        <v>4521</v>
      </c>
      <c r="D2037" s="14" t="s">
        <v>9320</v>
      </c>
      <c r="E2037" s="14" t="s">
        <v>4851</v>
      </c>
      <c r="F2037" s="14" t="s">
        <v>9321</v>
      </c>
      <c r="G2037" s="14" t="s">
        <v>10621</v>
      </c>
      <c r="H2037" s="44" t="s">
        <v>3466</v>
      </c>
      <c r="I2037" s="45">
        <v>0</v>
      </c>
      <c r="J2037" s="14">
        <v>150000000</v>
      </c>
      <c r="K2037" s="14" t="s">
        <v>3458</v>
      </c>
      <c r="L2037" s="46" t="s">
        <v>5087</v>
      </c>
      <c r="M2037" s="14" t="s">
        <v>12072</v>
      </c>
      <c r="N2037" s="14" t="s">
        <v>3833</v>
      </c>
      <c r="O2037" s="14" t="s">
        <v>12107</v>
      </c>
      <c r="P2037" s="14" t="s">
        <v>12071</v>
      </c>
      <c r="Q2037" s="44" t="s">
        <v>8224</v>
      </c>
      <c r="R2037" s="44" t="s">
        <v>8203</v>
      </c>
      <c r="S2037" s="14">
        <v>1</v>
      </c>
      <c r="T2037" s="5">
        <v>1280620</v>
      </c>
      <c r="U2037" s="5">
        <f t="shared" si="99"/>
        <v>1280620</v>
      </c>
      <c r="V2037" s="47">
        <f t="shared" si="100"/>
        <v>1434294.4000000001</v>
      </c>
      <c r="W2037" s="48"/>
      <c r="X2037" s="49">
        <v>2017</v>
      </c>
      <c r="Y2037" s="55" t="s">
        <v>12015</v>
      </c>
      <c r="Z2037" s="51">
        <f t="shared" si="101"/>
        <v>3557.2777777777778</v>
      </c>
      <c r="AA2037" s="16">
        <f t="shared" si="102"/>
        <v>3984.1511111111113</v>
      </c>
    </row>
    <row r="2038" spans="2:27" ht="20.25" x14ac:dyDescent="0.3">
      <c r="B2038" s="43" t="s">
        <v>2041</v>
      </c>
      <c r="C2038" s="14" t="s">
        <v>4521</v>
      </c>
      <c r="D2038" s="14" t="s">
        <v>9322</v>
      </c>
      <c r="E2038" s="14" t="s">
        <v>4851</v>
      </c>
      <c r="F2038" s="14" t="s">
        <v>9323</v>
      </c>
      <c r="G2038" s="14" t="s">
        <v>10622</v>
      </c>
      <c r="H2038" s="44" t="s">
        <v>3466</v>
      </c>
      <c r="I2038" s="45">
        <v>0</v>
      </c>
      <c r="J2038" s="14">
        <v>150000000</v>
      </c>
      <c r="K2038" s="14" t="s">
        <v>3458</v>
      </c>
      <c r="L2038" s="46" t="s">
        <v>5087</v>
      </c>
      <c r="M2038" s="14" t="s">
        <v>12072</v>
      </c>
      <c r="N2038" s="14" t="s">
        <v>3833</v>
      </c>
      <c r="O2038" s="14" t="s">
        <v>3489</v>
      </c>
      <c r="P2038" s="14" t="s">
        <v>12071</v>
      </c>
      <c r="Q2038" s="44" t="s">
        <v>8224</v>
      </c>
      <c r="R2038" s="44" t="s">
        <v>8203</v>
      </c>
      <c r="S2038" s="14">
        <v>1</v>
      </c>
      <c r="T2038" s="5">
        <v>1261052.6000000001</v>
      </c>
      <c r="U2038" s="5">
        <f t="shared" si="99"/>
        <v>1261052.6000000001</v>
      </c>
      <c r="V2038" s="47">
        <f t="shared" si="100"/>
        <v>1412378.9120000002</v>
      </c>
      <c r="W2038" s="48"/>
      <c r="X2038" s="49">
        <v>2017</v>
      </c>
      <c r="Y2038" s="55" t="s">
        <v>12015</v>
      </c>
      <c r="Z2038" s="51">
        <f t="shared" si="101"/>
        <v>3502.923888888889</v>
      </c>
      <c r="AA2038" s="16">
        <f t="shared" si="102"/>
        <v>3923.2747555555561</v>
      </c>
    </row>
    <row r="2039" spans="2:27" ht="20.25" x14ac:dyDescent="0.3">
      <c r="B2039" s="43" t="s">
        <v>2042</v>
      </c>
      <c r="C2039" s="14" t="s">
        <v>4521</v>
      </c>
      <c r="D2039" s="14" t="s">
        <v>9324</v>
      </c>
      <c r="E2039" s="14" t="s">
        <v>9325</v>
      </c>
      <c r="F2039" s="14" t="s">
        <v>9326</v>
      </c>
      <c r="G2039" s="14" t="s">
        <v>10623</v>
      </c>
      <c r="H2039" s="44" t="s">
        <v>3466</v>
      </c>
      <c r="I2039" s="45">
        <v>0</v>
      </c>
      <c r="J2039" s="14">
        <v>150000000</v>
      </c>
      <c r="K2039" s="14" t="s">
        <v>3458</v>
      </c>
      <c r="L2039" s="46" t="s">
        <v>5087</v>
      </c>
      <c r="M2039" s="14" t="s">
        <v>12072</v>
      </c>
      <c r="N2039" s="14" t="s">
        <v>3833</v>
      </c>
      <c r="O2039" s="14" t="s">
        <v>12107</v>
      </c>
      <c r="P2039" s="14" t="s">
        <v>12071</v>
      </c>
      <c r="Q2039" s="44" t="s">
        <v>8224</v>
      </c>
      <c r="R2039" s="44" t="s">
        <v>8203</v>
      </c>
      <c r="S2039" s="14">
        <v>20</v>
      </c>
      <c r="T2039" s="5">
        <v>4100</v>
      </c>
      <c r="U2039" s="5">
        <f t="shared" si="99"/>
        <v>82000</v>
      </c>
      <c r="V2039" s="47">
        <f t="shared" si="100"/>
        <v>91840.000000000015</v>
      </c>
      <c r="W2039" s="48"/>
      <c r="X2039" s="49">
        <v>2017</v>
      </c>
      <c r="Y2039" s="55" t="s">
        <v>12015</v>
      </c>
      <c r="Z2039" s="51">
        <f t="shared" si="101"/>
        <v>227.77777777777777</v>
      </c>
      <c r="AA2039" s="16">
        <f t="shared" si="102"/>
        <v>255.11111111111114</v>
      </c>
    </row>
    <row r="2040" spans="2:27" ht="20.25" x14ac:dyDescent="0.3">
      <c r="B2040" s="43" t="s">
        <v>2043</v>
      </c>
      <c r="C2040" s="14" t="s">
        <v>4521</v>
      </c>
      <c r="D2040" s="14" t="s">
        <v>9327</v>
      </c>
      <c r="E2040" s="14" t="s">
        <v>9325</v>
      </c>
      <c r="F2040" s="14" t="s">
        <v>9328</v>
      </c>
      <c r="G2040" s="14" t="s">
        <v>10624</v>
      </c>
      <c r="H2040" s="44" t="s">
        <v>3466</v>
      </c>
      <c r="I2040" s="45">
        <v>0</v>
      </c>
      <c r="J2040" s="14">
        <v>150000000</v>
      </c>
      <c r="K2040" s="14" t="s">
        <v>3458</v>
      </c>
      <c r="L2040" s="46" t="s">
        <v>5087</v>
      </c>
      <c r="M2040" s="14" t="s">
        <v>12072</v>
      </c>
      <c r="N2040" s="14" t="s">
        <v>3833</v>
      </c>
      <c r="O2040" s="14" t="s">
        <v>12107</v>
      </c>
      <c r="P2040" s="14" t="s">
        <v>12071</v>
      </c>
      <c r="Q2040" s="44" t="s">
        <v>8224</v>
      </c>
      <c r="R2040" s="44" t="s">
        <v>8203</v>
      </c>
      <c r="S2040" s="14">
        <v>10</v>
      </c>
      <c r="T2040" s="5">
        <v>3870</v>
      </c>
      <c r="U2040" s="5">
        <f t="shared" si="99"/>
        <v>38700</v>
      </c>
      <c r="V2040" s="47">
        <f t="shared" si="100"/>
        <v>43344.000000000007</v>
      </c>
      <c r="W2040" s="48"/>
      <c r="X2040" s="49">
        <v>2017</v>
      </c>
      <c r="Y2040" s="55" t="s">
        <v>12015</v>
      </c>
      <c r="Z2040" s="51">
        <f t="shared" si="101"/>
        <v>107.5</v>
      </c>
      <c r="AA2040" s="16">
        <f t="shared" si="102"/>
        <v>120.40000000000002</v>
      </c>
    </row>
    <row r="2041" spans="2:27" ht="20.25" x14ac:dyDescent="0.3">
      <c r="B2041" s="43" t="s">
        <v>2044</v>
      </c>
      <c r="C2041" s="14" t="s">
        <v>4521</v>
      </c>
      <c r="D2041" s="14" t="s">
        <v>9327</v>
      </c>
      <c r="E2041" s="14" t="s">
        <v>9325</v>
      </c>
      <c r="F2041" s="14" t="s">
        <v>9328</v>
      </c>
      <c r="G2041" s="14" t="s">
        <v>10625</v>
      </c>
      <c r="H2041" s="44" t="s">
        <v>3466</v>
      </c>
      <c r="I2041" s="45">
        <v>0</v>
      </c>
      <c r="J2041" s="14">
        <v>150000000</v>
      </c>
      <c r="K2041" s="14" t="s">
        <v>3458</v>
      </c>
      <c r="L2041" s="46" t="s">
        <v>5087</v>
      </c>
      <c r="M2041" s="14" t="s">
        <v>12072</v>
      </c>
      <c r="N2041" s="14" t="s">
        <v>3833</v>
      </c>
      <c r="O2041" s="14" t="s">
        <v>12107</v>
      </c>
      <c r="P2041" s="14" t="s">
        <v>12071</v>
      </c>
      <c r="Q2041" s="44" t="s">
        <v>8224</v>
      </c>
      <c r="R2041" s="44" t="s">
        <v>8203</v>
      </c>
      <c r="S2041" s="14">
        <v>7</v>
      </c>
      <c r="T2041" s="5">
        <v>4000</v>
      </c>
      <c r="U2041" s="5">
        <f t="shared" si="99"/>
        <v>28000</v>
      </c>
      <c r="V2041" s="47">
        <f t="shared" si="100"/>
        <v>31360.000000000004</v>
      </c>
      <c r="W2041" s="48"/>
      <c r="X2041" s="49">
        <v>2017</v>
      </c>
      <c r="Y2041" s="55" t="s">
        <v>12015</v>
      </c>
      <c r="Z2041" s="51">
        <f t="shared" si="101"/>
        <v>77.777777777777771</v>
      </c>
      <c r="AA2041" s="16">
        <f t="shared" si="102"/>
        <v>87.111111111111114</v>
      </c>
    </row>
    <row r="2042" spans="2:27" ht="20.25" x14ac:dyDescent="0.3">
      <c r="B2042" s="43" t="s">
        <v>2045</v>
      </c>
      <c r="C2042" s="14" t="s">
        <v>4521</v>
      </c>
      <c r="D2042" s="14" t="s">
        <v>9329</v>
      </c>
      <c r="E2042" s="14" t="s">
        <v>9325</v>
      </c>
      <c r="F2042" s="14" t="s">
        <v>9330</v>
      </c>
      <c r="G2042" s="14" t="s">
        <v>10626</v>
      </c>
      <c r="H2042" s="44" t="s">
        <v>3466</v>
      </c>
      <c r="I2042" s="45">
        <v>0</v>
      </c>
      <c r="J2042" s="14">
        <v>150000000</v>
      </c>
      <c r="K2042" s="14" t="s">
        <v>3458</v>
      </c>
      <c r="L2042" s="46" t="s">
        <v>5087</v>
      </c>
      <c r="M2042" s="14" t="s">
        <v>12072</v>
      </c>
      <c r="N2042" s="14" t="s">
        <v>3833</v>
      </c>
      <c r="O2042" s="14" t="s">
        <v>12107</v>
      </c>
      <c r="P2042" s="14" t="s">
        <v>12071</v>
      </c>
      <c r="Q2042" s="44" t="s">
        <v>8224</v>
      </c>
      <c r="R2042" s="44" t="s">
        <v>8203</v>
      </c>
      <c r="S2042" s="14">
        <v>8</v>
      </c>
      <c r="T2042" s="5">
        <v>4130</v>
      </c>
      <c r="U2042" s="5">
        <f t="shared" si="99"/>
        <v>33040</v>
      </c>
      <c r="V2042" s="47">
        <f t="shared" si="100"/>
        <v>37004.800000000003</v>
      </c>
      <c r="W2042" s="48"/>
      <c r="X2042" s="49">
        <v>2017</v>
      </c>
      <c r="Y2042" s="55" t="s">
        <v>12015</v>
      </c>
      <c r="Z2042" s="51">
        <f t="shared" si="101"/>
        <v>91.777777777777771</v>
      </c>
      <c r="AA2042" s="16">
        <f t="shared" si="102"/>
        <v>102.79111111111112</v>
      </c>
    </row>
    <row r="2043" spans="2:27" ht="20.25" x14ac:dyDescent="0.3">
      <c r="B2043" s="43" t="s">
        <v>2046</v>
      </c>
      <c r="C2043" s="14" t="s">
        <v>4521</v>
      </c>
      <c r="D2043" s="14" t="s">
        <v>9331</v>
      </c>
      <c r="E2043" s="14" t="s">
        <v>9325</v>
      </c>
      <c r="F2043" s="14" t="s">
        <v>9332</v>
      </c>
      <c r="G2043" s="14" t="s">
        <v>10627</v>
      </c>
      <c r="H2043" s="44" t="s">
        <v>3466</v>
      </c>
      <c r="I2043" s="45">
        <v>0</v>
      </c>
      <c r="J2043" s="14">
        <v>150000000</v>
      </c>
      <c r="K2043" s="14" t="s">
        <v>3458</v>
      </c>
      <c r="L2043" s="46" t="s">
        <v>5087</v>
      </c>
      <c r="M2043" s="14" t="s">
        <v>12072</v>
      </c>
      <c r="N2043" s="14" t="s">
        <v>3833</v>
      </c>
      <c r="O2043" s="14" t="s">
        <v>12107</v>
      </c>
      <c r="P2043" s="14" t="s">
        <v>12071</v>
      </c>
      <c r="Q2043" s="44" t="s">
        <v>8224</v>
      </c>
      <c r="R2043" s="44" t="s">
        <v>8203</v>
      </c>
      <c r="S2043" s="14">
        <v>6</v>
      </c>
      <c r="T2043" s="5">
        <v>3900</v>
      </c>
      <c r="U2043" s="5">
        <f t="shared" si="99"/>
        <v>23400</v>
      </c>
      <c r="V2043" s="47">
        <f t="shared" si="100"/>
        <v>26208.000000000004</v>
      </c>
      <c r="W2043" s="48"/>
      <c r="X2043" s="49">
        <v>2017</v>
      </c>
      <c r="Y2043" s="55" t="s">
        <v>12015</v>
      </c>
      <c r="Z2043" s="51">
        <f t="shared" si="101"/>
        <v>65</v>
      </c>
      <c r="AA2043" s="16">
        <f t="shared" si="102"/>
        <v>72.800000000000011</v>
      </c>
    </row>
    <row r="2044" spans="2:27" ht="20.25" x14ac:dyDescent="0.3">
      <c r="B2044" s="43" t="s">
        <v>2047</v>
      </c>
      <c r="C2044" s="14" t="s">
        <v>4521</v>
      </c>
      <c r="D2044" s="14" t="s">
        <v>9333</v>
      </c>
      <c r="E2044" s="14" t="s">
        <v>9325</v>
      </c>
      <c r="F2044" s="14" t="s">
        <v>9334</v>
      </c>
      <c r="G2044" s="14" t="s">
        <v>10628</v>
      </c>
      <c r="H2044" s="44" t="s">
        <v>3466</v>
      </c>
      <c r="I2044" s="45">
        <v>0</v>
      </c>
      <c r="J2044" s="14">
        <v>150000000</v>
      </c>
      <c r="K2044" s="14" t="s">
        <v>3458</v>
      </c>
      <c r="L2044" s="46" t="s">
        <v>5087</v>
      </c>
      <c r="M2044" s="14" t="s">
        <v>12072</v>
      </c>
      <c r="N2044" s="14" t="s">
        <v>3833</v>
      </c>
      <c r="O2044" s="14" t="s">
        <v>12107</v>
      </c>
      <c r="P2044" s="14" t="s">
        <v>12071</v>
      </c>
      <c r="Q2044" s="44" t="s">
        <v>8224</v>
      </c>
      <c r="R2044" s="44" t="s">
        <v>8203</v>
      </c>
      <c r="S2044" s="14">
        <v>8</v>
      </c>
      <c r="T2044" s="5">
        <v>4100</v>
      </c>
      <c r="U2044" s="5">
        <f t="shared" si="99"/>
        <v>32800</v>
      </c>
      <c r="V2044" s="47">
        <f t="shared" si="100"/>
        <v>36736</v>
      </c>
      <c r="W2044" s="48"/>
      <c r="X2044" s="49">
        <v>2017</v>
      </c>
      <c r="Y2044" s="55" t="s">
        <v>12015</v>
      </c>
      <c r="Z2044" s="51">
        <f t="shared" si="101"/>
        <v>91.111111111111114</v>
      </c>
      <c r="AA2044" s="16">
        <f t="shared" si="102"/>
        <v>102.04444444444445</v>
      </c>
    </row>
    <row r="2045" spans="2:27" ht="20.25" x14ac:dyDescent="0.3">
      <c r="B2045" s="43" t="s">
        <v>2048</v>
      </c>
      <c r="C2045" s="14" t="s">
        <v>4521</v>
      </c>
      <c r="D2045" s="14" t="s">
        <v>9333</v>
      </c>
      <c r="E2045" s="14" t="s">
        <v>9325</v>
      </c>
      <c r="F2045" s="14" t="s">
        <v>9334</v>
      </c>
      <c r="G2045" s="14" t="s">
        <v>10629</v>
      </c>
      <c r="H2045" s="44" t="s">
        <v>3466</v>
      </c>
      <c r="I2045" s="45">
        <v>0</v>
      </c>
      <c r="J2045" s="14">
        <v>150000000</v>
      </c>
      <c r="K2045" s="14" t="s">
        <v>3458</v>
      </c>
      <c r="L2045" s="46" t="s">
        <v>5087</v>
      </c>
      <c r="M2045" s="14" t="s">
        <v>12072</v>
      </c>
      <c r="N2045" s="14" t="s">
        <v>3833</v>
      </c>
      <c r="O2045" s="14" t="s">
        <v>12107</v>
      </c>
      <c r="P2045" s="14" t="s">
        <v>12071</v>
      </c>
      <c r="Q2045" s="44" t="s">
        <v>8224</v>
      </c>
      <c r="R2045" s="44" t="s">
        <v>8203</v>
      </c>
      <c r="S2045" s="14">
        <v>8</v>
      </c>
      <c r="T2045" s="5">
        <v>3850</v>
      </c>
      <c r="U2045" s="5">
        <f t="shared" si="99"/>
        <v>30800</v>
      </c>
      <c r="V2045" s="47">
        <f t="shared" si="100"/>
        <v>34496</v>
      </c>
      <c r="W2045" s="48"/>
      <c r="X2045" s="49">
        <v>2017</v>
      </c>
      <c r="Y2045" s="55" t="s">
        <v>12015</v>
      </c>
      <c r="Z2045" s="51">
        <f t="shared" si="101"/>
        <v>85.555555555555557</v>
      </c>
      <c r="AA2045" s="16">
        <f t="shared" si="102"/>
        <v>95.822222222222223</v>
      </c>
    </row>
    <row r="2046" spans="2:27" ht="20.25" x14ac:dyDescent="0.3">
      <c r="B2046" s="43" t="s">
        <v>2049</v>
      </c>
      <c r="C2046" s="14" t="s">
        <v>4521</v>
      </c>
      <c r="D2046" s="14" t="s">
        <v>9335</v>
      </c>
      <c r="E2046" s="14" t="s">
        <v>9325</v>
      </c>
      <c r="F2046" s="14" t="s">
        <v>9336</v>
      </c>
      <c r="G2046" s="14" t="s">
        <v>10630</v>
      </c>
      <c r="H2046" s="44" t="s">
        <v>3466</v>
      </c>
      <c r="I2046" s="45">
        <v>0</v>
      </c>
      <c r="J2046" s="14">
        <v>150000000</v>
      </c>
      <c r="K2046" s="14" t="s">
        <v>3458</v>
      </c>
      <c r="L2046" s="46" t="s">
        <v>5087</v>
      </c>
      <c r="M2046" s="14" t="s">
        <v>12072</v>
      </c>
      <c r="N2046" s="14" t="s">
        <v>3833</v>
      </c>
      <c r="O2046" s="14" t="s">
        <v>12107</v>
      </c>
      <c r="P2046" s="14" t="s">
        <v>12071</v>
      </c>
      <c r="Q2046" s="44" t="s">
        <v>8224</v>
      </c>
      <c r="R2046" s="44" t="s">
        <v>8203</v>
      </c>
      <c r="S2046" s="14">
        <v>8</v>
      </c>
      <c r="T2046" s="5">
        <v>3900</v>
      </c>
      <c r="U2046" s="5">
        <f t="shared" si="99"/>
        <v>31200</v>
      </c>
      <c r="V2046" s="47">
        <f t="shared" si="100"/>
        <v>34944</v>
      </c>
      <c r="W2046" s="48"/>
      <c r="X2046" s="49">
        <v>2017</v>
      </c>
      <c r="Y2046" s="55" t="s">
        <v>12015</v>
      </c>
      <c r="Z2046" s="51">
        <f t="shared" si="101"/>
        <v>86.666666666666671</v>
      </c>
      <c r="AA2046" s="16">
        <f t="shared" si="102"/>
        <v>97.066666666666663</v>
      </c>
    </row>
    <row r="2047" spans="2:27" ht="20.25" x14ac:dyDescent="0.3">
      <c r="B2047" s="43" t="s">
        <v>2050</v>
      </c>
      <c r="C2047" s="14" t="s">
        <v>4521</v>
      </c>
      <c r="D2047" s="14" t="s">
        <v>9335</v>
      </c>
      <c r="E2047" s="14" t="s">
        <v>9325</v>
      </c>
      <c r="F2047" s="14" t="s">
        <v>9336</v>
      </c>
      <c r="G2047" s="14" t="s">
        <v>10631</v>
      </c>
      <c r="H2047" s="44" t="s">
        <v>3466</v>
      </c>
      <c r="I2047" s="45">
        <v>0</v>
      </c>
      <c r="J2047" s="14">
        <v>150000000</v>
      </c>
      <c r="K2047" s="14" t="s">
        <v>3458</v>
      </c>
      <c r="L2047" s="46" t="s">
        <v>5087</v>
      </c>
      <c r="M2047" s="14" t="s">
        <v>12072</v>
      </c>
      <c r="N2047" s="14" t="s">
        <v>3833</v>
      </c>
      <c r="O2047" s="14" t="s">
        <v>12107</v>
      </c>
      <c r="P2047" s="14" t="s">
        <v>12071</v>
      </c>
      <c r="Q2047" s="44" t="s">
        <v>8224</v>
      </c>
      <c r="R2047" s="44" t="s">
        <v>8203</v>
      </c>
      <c r="S2047" s="14">
        <v>8</v>
      </c>
      <c r="T2047" s="5">
        <v>4000</v>
      </c>
      <c r="U2047" s="5">
        <f t="shared" si="99"/>
        <v>32000</v>
      </c>
      <c r="V2047" s="47">
        <f t="shared" si="100"/>
        <v>35840</v>
      </c>
      <c r="W2047" s="48"/>
      <c r="X2047" s="49">
        <v>2017</v>
      </c>
      <c r="Y2047" s="55" t="s">
        <v>12015</v>
      </c>
      <c r="Z2047" s="51">
        <f t="shared" si="101"/>
        <v>88.888888888888886</v>
      </c>
      <c r="AA2047" s="16">
        <f t="shared" si="102"/>
        <v>99.555555555555557</v>
      </c>
    </row>
    <row r="2048" spans="2:27" ht="20.25" x14ac:dyDescent="0.3">
      <c r="B2048" s="43" t="s">
        <v>2051</v>
      </c>
      <c r="C2048" s="14" t="s">
        <v>4521</v>
      </c>
      <c r="D2048" s="14" t="s">
        <v>9337</v>
      </c>
      <c r="E2048" s="14" t="s">
        <v>9338</v>
      </c>
      <c r="F2048" s="14" t="s">
        <v>9339</v>
      </c>
      <c r="G2048" s="14" t="s">
        <v>10632</v>
      </c>
      <c r="H2048" s="44" t="s">
        <v>3466</v>
      </c>
      <c r="I2048" s="45">
        <v>0</v>
      </c>
      <c r="J2048" s="14">
        <v>150000000</v>
      </c>
      <c r="K2048" s="14" t="s">
        <v>3458</v>
      </c>
      <c r="L2048" s="46" t="s">
        <v>5087</v>
      </c>
      <c r="M2048" s="14" t="s">
        <v>12072</v>
      </c>
      <c r="N2048" s="14" t="s">
        <v>3833</v>
      </c>
      <c r="O2048" s="14" t="s">
        <v>12107</v>
      </c>
      <c r="P2048" s="14" t="s">
        <v>12071</v>
      </c>
      <c r="Q2048" s="44" t="s">
        <v>8234</v>
      </c>
      <c r="R2048" s="44" t="s">
        <v>8211</v>
      </c>
      <c r="S2048" s="14">
        <v>2</v>
      </c>
      <c r="T2048" s="5">
        <v>3950</v>
      </c>
      <c r="U2048" s="5">
        <f t="shared" si="99"/>
        <v>7900</v>
      </c>
      <c r="V2048" s="47">
        <f t="shared" si="100"/>
        <v>8848</v>
      </c>
      <c r="W2048" s="48"/>
      <c r="X2048" s="49">
        <v>2017</v>
      </c>
      <c r="Y2048" s="55" t="s">
        <v>12015</v>
      </c>
      <c r="Z2048" s="51">
        <f t="shared" si="101"/>
        <v>21.944444444444443</v>
      </c>
      <c r="AA2048" s="16">
        <f t="shared" si="102"/>
        <v>24.577777777777779</v>
      </c>
    </row>
    <row r="2049" spans="2:27" ht="20.25" x14ac:dyDescent="0.3">
      <c r="B2049" s="43" t="s">
        <v>2052</v>
      </c>
      <c r="C2049" s="14" t="s">
        <v>4521</v>
      </c>
      <c r="D2049" s="14" t="s">
        <v>9337</v>
      </c>
      <c r="E2049" s="14" t="s">
        <v>9338</v>
      </c>
      <c r="F2049" s="14" t="s">
        <v>9339</v>
      </c>
      <c r="G2049" s="14" t="s">
        <v>10633</v>
      </c>
      <c r="H2049" s="44" t="s">
        <v>3466</v>
      </c>
      <c r="I2049" s="45">
        <v>0</v>
      </c>
      <c r="J2049" s="14">
        <v>150000000</v>
      </c>
      <c r="K2049" s="14" t="s">
        <v>3458</v>
      </c>
      <c r="L2049" s="46" t="s">
        <v>5087</v>
      </c>
      <c r="M2049" s="14" t="s">
        <v>12072</v>
      </c>
      <c r="N2049" s="14" t="s">
        <v>3833</v>
      </c>
      <c r="O2049" s="14" t="s">
        <v>12107</v>
      </c>
      <c r="P2049" s="14" t="s">
        <v>12071</v>
      </c>
      <c r="Q2049" s="44" t="s">
        <v>8234</v>
      </c>
      <c r="R2049" s="44" t="s">
        <v>8211</v>
      </c>
      <c r="S2049" s="14">
        <v>2</v>
      </c>
      <c r="T2049" s="5">
        <v>4120</v>
      </c>
      <c r="U2049" s="5">
        <f t="shared" si="99"/>
        <v>8240</v>
      </c>
      <c r="V2049" s="47">
        <f t="shared" si="100"/>
        <v>9228.8000000000011</v>
      </c>
      <c r="W2049" s="48"/>
      <c r="X2049" s="49">
        <v>2017</v>
      </c>
      <c r="Y2049" s="55" t="s">
        <v>12015</v>
      </c>
      <c r="Z2049" s="51">
        <f t="shared" si="101"/>
        <v>22.888888888888889</v>
      </c>
      <c r="AA2049" s="16">
        <f t="shared" si="102"/>
        <v>25.635555555555559</v>
      </c>
    </row>
    <row r="2050" spans="2:27" ht="20.25" x14ac:dyDescent="0.3">
      <c r="B2050" s="43" t="s">
        <v>2053</v>
      </c>
      <c r="C2050" s="14" t="s">
        <v>4521</v>
      </c>
      <c r="D2050" s="14" t="s">
        <v>9337</v>
      </c>
      <c r="E2050" s="14" t="s">
        <v>9338</v>
      </c>
      <c r="F2050" s="14" t="s">
        <v>9339</v>
      </c>
      <c r="G2050" s="14" t="s">
        <v>10634</v>
      </c>
      <c r="H2050" s="44" t="s">
        <v>3466</v>
      </c>
      <c r="I2050" s="45">
        <v>0</v>
      </c>
      <c r="J2050" s="14">
        <v>150000000</v>
      </c>
      <c r="K2050" s="14" t="s">
        <v>3458</v>
      </c>
      <c r="L2050" s="46" t="s">
        <v>5087</v>
      </c>
      <c r="M2050" s="14" t="s">
        <v>12072</v>
      </c>
      <c r="N2050" s="14" t="s">
        <v>3833</v>
      </c>
      <c r="O2050" s="14" t="s">
        <v>12107</v>
      </c>
      <c r="P2050" s="14" t="s">
        <v>12071</v>
      </c>
      <c r="Q2050" s="44" t="s">
        <v>8234</v>
      </c>
      <c r="R2050" s="44" t="s">
        <v>8211</v>
      </c>
      <c r="S2050" s="14">
        <v>2</v>
      </c>
      <c r="T2050" s="5">
        <v>4200</v>
      </c>
      <c r="U2050" s="5">
        <f t="shared" si="99"/>
        <v>8400</v>
      </c>
      <c r="V2050" s="47">
        <f t="shared" si="100"/>
        <v>9408</v>
      </c>
      <c r="W2050" s="48"/>
      <c r="X2050" s="49">
        <v>2017</v>
      </c>
      <c r="Y2050" s="55" t="s">
        <v>12015</v>
      </c>
      <c r="Z2050" s="51">
        <f t="shared" si="101"/>
        <v>23.333333333333332</v>
      </c>
      <c r="AA2050" s="16">
        <f t="shared" si="102"/>
        <v>26.133333333333333</v>
      </c>
    </row>
    <row r="2051" spans="2:27" ht="20.25" x14ac:dyDescent="0.3">
      <c r="B2051" s="43" t="s">
        <v>2054</v>
      </c>
      <c r="C2051" s="14" t="s">
        <v>4521</v>
      </c>
      <c r="D2051" s="14" t="s">
        <v>9337</v>
      </c>
      <c r="E2051" s="14" t="s">
        <v>9338</v>
      </c>
      <c r="F2051" s="14" t="s">
        <v>9339</v>
      </c>
      <c r="G2051" s="14" t="s">
        <v>10635</v>
      </c>
      <c r="H2051" s="44" t="s">
        <v>3466</v>
      </c>
      <c r="I2051" s="45">
        <v>0</v>
      </c>
      <c r="J2051" s="14">
        <v>150000000</v>
      </c>
      <c r="K2051" s="14" t="s">
        <v>3458</v>
      </c>
      <c r="L2051" s="46" t="s">
        <v>5087</v>
      </c>
      <c r="M2051" s="14" t="s">
        <v>12072</v>
      </c>
      <c r="N2051" s="14" t="s">
        <v>3833</v>
      </c>
      <c r="O2051" s="14" t="s">
        <v>12107</v>
      </c>
      <c r="P2051" s="14" t="s">
        <v>12071</v>
      </c>
      <c r="Q2051" s="44" t="s">
        <v>8234</v>
      </c>
      <c r="R2051" s="44" t="s">
        <v>8211</v>
      </c>
      <c r="S2051" s="14">
        <v>2</v>
      </c>
      <c r="T2051" s="5">
        <v>4250</v>
      </c>
      <c r="U2051" s="5">
        <f t="shared" si="99"/>
        <v>8500</v>
      </c>
      <c r="V2051" s="47">
        <f t="shared" si="100"/>
        <v>9520</v>
      </c>
      <c r="W2051" s="48"/>
      <c r="X2051" s="49">
        <v>2017</v>
      </c>
      <c r="Y2051" s="55" t="s">
        <v>12015</v>
      </c>
      <c r="Z2051" s="51">
        <f t="shared" si="101"/>
        <v>23.611111111111111</v>
      </c>
      <c r="AA2051" s="16">
        <f t="shared" si="102"/>
        <v>26.444444444444443</v>
      </c>
    </row>
    <row r="2052" spans="2:27" ht="20.25" x14ac:dyDescent="0.3">
      <c r="B2052" s="43" t="s">
        <v>2055</v>
      </c>
      <c r="C2052" s="14" t="s">
        <v>4521</v>
      </c>
      <c r="D2052" s="14" t="s">
        <v>9337</v>
      </c>
      <c r="E2052" s="14" t="s">
        <v>9338</v>
      </c>
      <c r="F2052" s="14" t="s">
        <v>9339</v>
      </c>
      <c r="G2052" s="14" t="s">
        <v>10636</v>
      </c>
      <c r="H2052" s="44" t="s">
        <v>3466</v>
      </c>
      <c r="I2052" s="45">
        <v>0</v>
      </c>
      <c r="J2052" s="14">
        <v>150000000</v>
      </c>
      <c r="K2052" s="14" t="s">
        <v>3458</v>
      </c>
      <c r="L2052" s="46" t="s">
        <v>5087</v>
      </c>
      <c r="M2052" s="14" t="s">
        <v>12072</v>
      </c>
      <c r="N2052" s="14" t="s">
        <v>3833</v>
      </c>
      <c r="O2052" s="14" t="s">
        <v>12107</v>
      </c>
      <c r="P2052" s="14" t="s">
        <v>12071</v>
      </c>
      <c r="Q2052" s="44" t="s">
        <v>8234</v>
      </c>
      <c r="R2052" s="44" t="s">
        <v>8211</v>
      </c>
      <c r="S2052" s="14">
        <v>2</v>
      </c>
      <c r="T2052" s="5">
        <v>4290</v>
      </c>
      <c r="U2052" s="5">
        <f t="shared" si="99"/>
        <v>8580</v>
      </c>
      <c r="V2052" s="47">
        <f t="shared" si="100"/>
        <v>9609.6</v>
      </c>
      <c r="W2052" s="48"/>
      <c r="X2052" s="49">
        <v>2017</v>
      </c>
      <c r="Y2052" s="55" t="s">
        <v>12015</v>
      </c>
      <c r="Z2052" s="51">
        <f t="shared" si="101"/>
        <v>23.833333333333332</v>
      </c>
      <c r="AA2052" s="16">
        <f t="shared" si="102"/>
        <v>26.693333333333335</v>
      </c>
    </row>
    <row r="2053" spans="2:27" ht="20.25" x14ac:dyDescent="0.3">
      <c r="B2053" s="43" t="s">
        <v>2056</v>
      </c>
      <c r="C2053" s="14" t="s">
        <v>4521</v>
      </c>
      <c r="D2053" s="14" t="s">
        <v>9337</v>
      </c>
      <c r="E2053" s="14" t="s">
        <v>9338</v>
      </c>
      <c r="F2053" s="14" t="s">
        <v>9339</v>
      </c>
      <c r="G2053" s="14" t="s">
        <v>10637</v>
      </c>
      <c r="H2053" s="44" t="s">
        <v>3466</v>
      </c>
      <c r="I2053" s="45">
        <v>0</v>
      </c>
      <c r="J2053" s="14">
        <v>150000000</v>
      </c>
      <c r="K2053" s="14" t="s">
        <v>3458</v>
      </c>
      <c r="L2053" s="46" t="s">
        <v>5087</v>
      </c>
      <c r="M2053" s="14" t="s">
        <v>12072</v>
      </c>
      <c r="N2053" s="14" t="s">
        <v>3833</v>
      </c>
      <c r="O2053" s="14" t="s">
        <v>12107</v>
      </c>
      <c r="P2053" s="14" t="s">
        <v>12071</v>
      </c>
      <c r="Q2053" s="44" t="s">
        <v>8234</v>
      </c>
      <c r="R2053" s="44" t="s">
        <v>8211</v>
      </c>
      <c r="S2053" s="14">
        <v>2</v>
      </c>
      <c r="T2053" s="5">
        <v>4320</v>
      </c>
      <c r="U2053" s="5">
        <f t="shared" si="99"/>
        <v>8640</v>
      </c>
      <c r="V2053" s="47">
        <f t="shared" si="100"/>
        <v>9676.8000000000011</v>
      </c>
      <c r="W2053" s="48"/>
      <c r="X2053" s="49">
        <v>2017</v>
      </c>
      <c r="Y2053" s="55" t="s">
        <v>12015</v>
      </c>
      <c r="Z2053" s="51">
        <f t="shared" si="101"/>
        <v>24</v>
      </c>
      <c r="AA2053" s="16">
        <f t="shared" si="102"/>
        <v>26.880000000000003</v>
      </c>
    </row>
    <row r="2054" spans="2:27" ht="20.25" x14ac:dyDescent="0.3">
      <c r="B2054" s="43" t="s">
        <v>2057</v>
      </c>
      <c r="C2054" s="14" t="s">
        <v>4521</v>
      </c>
      <c r="D2054" s="14" t="s">
        <v>9337</v>
      </c>
      <c r="E2054" s="14" t="s">
        <v>9338</v>
      </c>
      <c r="F2054" s="14" t="s">
        <v>9339</v>
      </c>
      <c r="G2054" s="14" t="s">
        <v>10638</v>
      </c>
      <c r="H2054" s="44" t="s">
        <v>3466</v>
      </c>
      <c r="I2054" s="45">
        <v>0</v>
      </c>
      <c r="J2054" s="14">
        <v>150000000</v>
      </c>
      <c r="K2054" s="14" t="s">
        <v>3458</v>
      </c>
      <c r="L2054" s="46" t="s">
        <v>5087</v>
      </c>
      <c r="M2054" s="14" t="s">
        <v>12072</v>
      </c>
      <c r="N2054" s="14" t="s">
        <v>3833</v>
      </c>
      <c r="O2054" s="14" t="s">
        <v>12107</v>
      </c>
      <c r="P2054" s="14" t="s">
        <v>12071</v>
      </c>
      <c r="Q2054" s="44" t="s">
        <v>8234</v>
      </c>
      <c r="R2054" s="44" t="s">
        <v>8211</v>
      </c>
      <c r="S2054" s="14">
        <v>2</v>
      </c>
      <c r="T2054" s="5">
        <v>4400</v>
      </c>
      <c r="U2054" s="5">
        <f t="shared" si="99"/>
        <v>8800</v>
      </c>
      <c r="V2054" s="47">
        <f t="shared" si="100"/>
        <v>9856.0000000000018</v>
      </c>
      <c r="W2054" s="48"/>
      <c r="X2054" s="49">
        <v>2017</v>
      </c>
      <c r="Y2054" s="55" t="s">
        <v>12015</v>
      </c>
      <c r="Z2054" s="51">
        <f t="shared" si="101"/>
        <v>24.444444444444443</v>
      </c>
      <c r="AA2054" s="16">
        <f t="shared" si="102"/>
        <v>27.377777777777784</v>
      </c>
    </row>
    <row r="2055" spans="2:27" ht="20.25" x14ac:dyDescent="0.3">
      <c r="B2055" s="43" t="s">
        <v>2058</v>
      </c>
      <c r="C2055" s="14" t="s">
        <v>4521</v>
      </c>
      <c r="D2055" s="14" t="s">
        <v>9337</v>
      </c>
      <c r="E2055" s="14" t="s">
        <v>9338</v>
      </c>
      <c r="F2055" s="14" t="s">
        <v>9339</v>
      </c>
      <c r="G2055" s="14" t="s">
        <v>10639</v>
      </c>
      <c r="H2055" s="44" t="s">
        <v>3466</v>
      </c>
      <c r="I2055" s="45">
        <v>0</v>
      </c>
      <c r="J2055" s="14">
        <v>150000000</v>
      </c>
      <c r="K2055" s="14" t="s">
        <v>3458</v>
      </c>
      <c r="L2055" s="46" t="s">
        <v>5087</v>
      </c>
      <c r="M2055" s="14" t="s">
        <v>12072</v>
      </c>
      <c r="N2055" s="14" t="s">
        <v>3833</v>
      </c>
      <c r="O2055" s="14" t="s">
        <v>12107</v>
      </c>
      <c r="P2055" s="14" t="s">
        <v>12071</v>
      </c>
      <c r="Q2055" s="44" t="s">
        <v>8234</v>
      </c>
      <c r="R2055" s="44" t="s">
        <v>8211</v>
      </c>
      <c r="S2055" s="14">
        <v>2</v>
      </c>
      <c r="T2055" s="5">
        <v>4700</v>
      </c>
      <c r="U2055" s="5">
        <f t="shared" si="99"/>
        <v>9400</v>
      </c>
      <c r="V2055" s="47">
        <f t="shared" si="100"/>
        <v>10528.000000000002</v>
      </c>
      <c r="W2055" s="48"/>
      <c r="X2055" s="49">
        <v>2017</v>
      </c>
      <c r="Y2055" s="55" t="s">
        <v>12015</v>
      </c>
      <c r="Z2055" s="51">
        <f t="shared" si="101"/>
        <v>26.111111111111111</v>
      </c>
      <c r="AA2055" s="16">
        <f t="shared" si="102"/>
        <v>29.244444444444451</v>
      </c>
    </row>
    <row r="2056" spans="2:27" ht="20.25" x14ac:dyDescent="0.3">
      <c r="B2056" s="43" t="s">
        <v>2059</v>
      </c>
      <c r="C2056" s="14" t="s">
        <v>4521</v>
      </c>
      <c r="D2056" s="14" t="s">
        <v>9337</v>
      </c>
      <c r="E2056" s="14" t="s">
        <v>9338</v>
      </c>
      <c r="F2056" s="14" t="s">
        <v>9339</v>
      </c>
      <c r="G2056" s="14" t="s">
        <v>10640</v>
      </c>
      <c r="H2056" s="44" t="s">
        <v>3466</v>
      </c>
      <c r="I2056" s="45">
        <v>0</v>
      </c>
      <c r="J2056" s="14">
        <v>150000000</v>
      </c>
      <c r="K2056" s="14" t="s">
        <v>3458</v>
      </c>
      <c r="L2056" s="46" t="s">
        <v>5087</v>
      </c>
      <c r="M2056" s="14" t="s">
        <v>12072</v>
      </c>
      <c r="N2056" s="14" t="s">
        <v>3833</v>
      </c>
      <c r="O2056" s="14" t="s">
        <v>12107</v>
      </c>
      <c r="P2056" s="14" t="s">
        <v>12071</v>
      </c>
      <c r="Q2056" s="44" t="s">
        <v>8234</v>
      </c>
      <c r="R2056" s="44" t="s">
        <v>8211</v>
      </c>
      <c r="S2056" s="14">
        <v>2</v>
      </c>
      <c r="T2056" s="5">
        <v>4720</v>
      </c>
      <c r="U2056" s="5">
        <f t="shared" si="99"/>
        <v>9440</v>
      </c>
      <c r="V2056" s="47">
        <f t="shared" si="100"/>
        <v>10572.800000000001</v>
      </c>
      <c r="W2056" s="48"/>
      <c r="X2056" s="49">
        <v>2017</v>
      </c>
      <c r="Y2056" s="55" t="s">
        <v>12015</v>
      </c>
      <c r="Z2056" s="51">
        <f t="shared" si="101"/>
        <v>26.222222222222221</v>
      </c>
      <c r="AA2056" s="16">
        <f t="shared" si="102"/>
        <v>29.368888888888893</v>
      </c>
    </row>
    <row r="2057" spans="2:27" ht="20.25" x14ac:dyDescent="0.3">
      <c r="B2057" s="43" t="s">
        <v>2060</v>
      </c>
      <c r="C2057" s="14" t="s">
        <v>4521</v>
      </c>
      <c r="D2057" s="14" t="s">
        <v>9337</v>
      </c>
      <c r="E2057" s="14" t="s">
        <v>9338</v>
      </c>
      <c r="F2057" s="14" t="s">
        <v>9339</v>
      </c>
      <c r="G2057" s="14" t="s">
        <v>10641</v>
      </c>
      <c r="H2057" s="44" t="s">
        <v>3466</v>
      </c>
      <c r="I2057" s="45">
        <v>0</v>
      </c>
      <c r="J2057" s="14">
        <v>150000000</v>
      </c>
      <c r="K2057" s="14" t="s">
        <v>3458</v>
      </c>
      <c r="L2057" s="46" t="s">
        <v>5087</v>
      </c>
      <c r="M2057" s="14" t="s">
        <v>12072</v>
      </c>
      <c r="N2057" s="14" t="s">
        <v>3833</v>
      </c>
      <c r="O2057" s="14" t="s">
        <v>12107</v>
      </c>
      <c r="P2057" s="14" t="s">
        <v>12071</v>
      </c>
      <c r="Q2057" s="44" t="s">
        <v>8234</v>
      </c>
      <c r="R2057" s="44" t="s">
        <v>8211</v>
      </c>
      <c r="S2057" s="14">
        <v>2</v>
      </c>
      <c r="T2057" s="5">
        <v>4850</v>
      </c>
      <c r="U2057" s="5">
        <f t="shared" si="99"/>
        <v>9700</v>
      </c>
      <c r="V2057" s="47">
        <f t="shared" si="100"/>
        <v>10864.000000000002</v>
      </c>
      <c r="W2057" s="48"/>
      <c r="X2057" s="49">
        <v>2017</v>
      </c>
      <c r="Y2057" s="55" t="s">
        <v>12015</v>
      </c>
      <c r="Z2057" s="51">
        <f t="shared" si="101"/>
        <v>26.944444444444443</v>
      </c>
      <c r="AA2057" s="16">
        <f t="shared" si="102"/>
        <v>30.177777777777784</v>
      </c>
    </row>
    <row r="2058" spans="2:27" ht="20.25" x14ac:dyDescent="0.3">
      <c r="B2058" s="43" t="s">
        <v>2061</v>
      </c>
      <c r="C2058" s="14" t="s">
        <v>4521</v>
      </c>
      <c r="D2058" s="14" t="s">
        <v>9337</v>
      </c>
      <c r="E2058" s="14" t="s">
        <v>9338</v>
      </c>
      <c r="F2058" s="14" t="s">
        <v>9339</v>
      </c>
      <c r="G2058" s="14" t="s">
        <v>10642</v>
      </c>
      <c r="H2058" s="44" t="s">
        <v>3466</v>
      </c>
      <c r="I2058" s="45">
        <v>0</v>
      </c>
      <c r="J2058" s="14">
        <v>150000000</v>
      </c>
      <c r="K2058" s="14" t="s">
        <v>3458</v>
      </c>
      <c r="L2058" s="46" t="s">
        <v>5087</v>
      </c>
      <c r="M2058" s="14" t="s">
        <v>12072</v>
      </c>
      <c r="N2058" s="14" t="s">
        <v>3833</v>
      </c>
      <c r="O2058" s="14" t="s">
        <v>12107</v>
      </c>
      <c r="P2058" s="14" t="s">
        <v>12071</v>
      </c>
      <c r="Q2058" s="44" t="s">
        <v>8234</v>
      </c>
      <c r="R2058" s="44" t="s">
        <v>8211</v>
      </c>
      <c r="S2058" s="14">
        <v>2</v>
      </c>
      <c r="T2058" s="5">
        <v>4900</v>
      </c>
      <c r="U2058" s="5">
        <f t="shared" si="99"/>
        <v>9800</v>
      </c>
      <c r="V2058" s="47">
        <f t="shared" si="100"/>
        <v>10976.000000000002</v>
      </c>
      <c r="W2058" s="48"/>
      <c r="X2058" s="49">
        <v>2017</v>
      </c>
      <c r="Y2058" s="55" t="s">
        <v>12015</v>
      </c>
      <c r="Z2058" s="51">
        <f t="shared" si="101"/>
        <v>27.222222222222221</v>
      </c>
      <c r="AA2058" s="16">
        <f t="shared" si="102"/>
        <v>30.488888888888894</v>
      </c>
    </row>
    <row r="2059" spans="2:27" ht="20.25" x14ac:dyDescent="0.3">
      <c r="B2059" s="43" t="s">
        <v>2062</v>
      </c>
      <c r="C2059" s="14" t="s">
        <v>4521</v>
      </c>
      <c r="D2059" s="14" t="s">
        <v>9337</v>
      </c>
      <c r="E2059" s="14" t="s">
        <v>9338</v>
      </c>
      <c r="F2059" s="14" t="s">
        <v>9339</v>
      </c>
      <c r="G2059" s="14" t="s">
        <v>10643</v>
      </c>
      <c r="H2059" s="44" t="s">
        <v>3466</v>
      </c>
      <c r="I2059" s="45">
        <v>0</v>
      </c>
      <c r="J2059" s="14">
        <v>150000000</v>
      </c>
      <c r="K2059" s="14" t="s">
        <v>3458</v>
      </c>
      <c r="L2059" s="46" t="s">
        <v>5087</v>
      </c>
      <c r="M2059" s="14" t="s">
        <v>12072</v>
      </c>
      <c r="N2059" s="14" t="s">
        <v>3833</v>
      </c>
      <c r="O2059" s="14" t="s">
        <v>12107</v>
      </c>
      <c r="P2059" s="14" t="s">
        <v>12071</v>
      </c>
      <c r="Q2059" s="44" t="s">
        <v>8234</v>
      </c>
      <c r="R2059" s="44" t="s">
        <v>8211</v>
      </c>
      <c r="S2059" s="14">
        <v>2</v>
      </c>
      <c r="T2059" s="5">
        <v>5200</v>
      </c>
      <c r="U2059" s="5">
        <f t="shared" si="99"/>
        <v>10400</v>
      </c>
      <c r="V2059" s="47">
        <f t="shared" si="100"/>
        <v>11648.000000000002</v>
      </c>
      <c r="W2059" s="48"/>
      <c r="X2059" s="49">
        <v>2017</v>
      </c>
      <c r="Y2059" s="55" t="s">
        <v>12015</v>
      </c>
      <c r="Z2059" s="51">
        <f t="shared" si="101"/>
        <v>28.888888888888889</v>
      </c>
      <c r="AA2059" s="16">
        <f t="shared" si="102"/>
        <v>32.355555555555561</v>
      </c>
    </row>
    <row r="2060" spans="2:27" ht="20.25" x14ac:dyDescent="0.3">
      <c r="B2060" s="43" t="s">
        <v>2063</v>
      </c>
      <c r="C2060" s="14" t="s">
        <v>4521</v>
      </c>
      <c r="D2060" s="14" t="s">
        <v>9337</v>
      </c>
      <c r="E2060" s="14" t="s">
        <v>9338</v>
      </c>
      <c r="F2060" s="14" t="s">
        <v>9339</v>
      </c>
      <c r="G2060" s="14" t="s">
        <v>10644</v>
      </c>
      <c r="H2060" s="44" t="s">
        <v>3466</v>
      </c>
      <c r="I2060" s="45">
        <v>0</v>
      </c>
      <c r="J2060" s="14">
        <v>150000000</v>
      </c>
      <c r="K2060" s="14" t="s">
        <v>3458</v>
      </c>
      <c r="L2060" s="46" t="s">
        <v>5087</v>
      </c>
      <c r="M2060" s="14" t="s">
        <v>12072</v>
      </c>
      <c r="N2060" s="14" t="s">
        <v>3833</v>
      </c>
      <c r="O2060" s="14" t="s">
        <v>12107</v>
      </c>
      <c r="P2060" s="14" t="s">
        <v>12071</v>
      </c>
      <c r="Q2060" s="44" t="s">
        <v>8234</v>
      </c>
      <c r="R2060" s="44" t="s">
        <v>8211</v>
      </c>
      <c r="S2060" s="14">
        <v>2</v>
      </c>
      <c r="T2060" s="5">
        <v>5290</v>
      </c>
      <c r="U2060" s="5">
        <f t="shared" si="99"/>
        <v>10580</v>
      </c>
      <c r="V2060" s="47">
        <f t="shared" si="100"/>
        <v>11849.6</v>
      </c>
      <c r="W2060" s="48"/>
      <c r="X2060" s="49">
        <v>2017</v>
      </c>
      <c r="Y2060" s="55" t="s">
        <v>12015</v>
      </c>
      <c r="Z2060" s="51">
        <f t="shared" si="101"/>
        <v>29.388888888888889</v>
      </c>
      <c r="AA2060" s="16">
        <f t="shared" si="102"/>
        <v>32.915555555555557</v>
      </c>
    </row>
    <row r="2061" spans="2:27" ht="20.25" x14ac:dyDescent="0.3">
      <c r="B2061" s="43" t="s">
        <v>2064</v>
      </c>
      <c r="C2061" s="14" t="s">
        <v>4521</v>
      </c>
      <c r="D2061" s="14" t="s">
        <v>9340</v>
      </c>
      <c r="E2061" s="14" t="s">
        <v>9341</v>
      </c>
      <c r="F2061" s="14" t="s">
        <v>9342</v>
      </c>
      <c r="G2061" s="14" t="s">
        <v>10645</v>
      </c>
      <c r="H2061" s="44" t="s">
        <v>3466</v>
      </c>
      <c r="I2061" s="45">
        <v>0</v>
      </c>
      <c r="J2061" s="14">
        <v>150000000</v>
      </c>
      <c r="K2061" s="14" t="s">
        <v>3458</v>
      </c>
      <c r="L2061" s="46" t="s">
        <v>5087</v>
      </c>
      <c r="M2061" s="14" t="s">
        <v>12072</v>
      </c>
      <c r="N2061" s="14" t="s">
        <v>3833</v>
      </c>
      <c r="O2061" s="14" t="s">
        <v>12107</v>
      </c>
      <c r="P2061" s="14" t="s">
        <v>12071</v>
      </c>
      <c r="Q2061" s="44" t="s">
        <v>8224</v>
      </c>
      <c r="R2061" s="44" t="s">
        <v>8203</v>
      </c>
      <c r="S2061" s="14">
        <v>2</v>
      </c>
      <c r="T2061" s="5">
        <v>2100</v>
      </c>
      <c r="U2061" s="5">
        <f t="shared" si="99"/>
        <v>4200</v>
      </c>
      <c r="V2061" s="47">
        <f t="shared" si="100"/>
        <v>4704</v>
      </c>
      <c r="W2061" s="48"/>
      <c r="X2061" s="49">
        <v>2017</v>
      </c>
      <c r="Y2061" s="55" t="s">
        <v>12015</v>
      </c>
      <c r="Z2061" s="51">
        <f t="shared" si="101"/>
        <v>11.666666666666666</v>
      </c>
      <c r="AA2061" s="16">
        <f t="shared" si="102"/>
        <v>13.066666666666666</v>
      </c>
    </row>
    <row r="2062" spans="2:27" ht="20.25" x14ac:dyDescent="0.3">
      <c r="B2062" s="43" t="s">
        <v>2065</v>
      </c>
      <c r="C2062" s="14" t="s">
        <v>4521</v>
      </c>
      <c r="D2062" s="14" t="s">
        <v>9343</v>
      </c>
      <c r="E2062" s="14" t="s">
        <v>9341</v>
      </c>
      <c r="F2062" s="14" t="s">
        <v>9344</v>
      </c>
      <c r="G2062" s="14" t="s">
        <v>10646</v>
      </c>
      <c r="H2062" s="44" t="s">
        <v>3466</v>
      </c>
      <c r="I2062" s="45">
        <v>0</v>
      </c>
      <c r="J2062" s="14">
        <v>150000000</v>
      </c>
      <c r="K2062" s="14" t="s">
        <v>3458</v>
      </c>
      <c r="L2062" s="46" t="s">
        <v>5087</v>
      </c>
      <c r="M2062" s="14" t="s">
        <v>12072</v>
      </c>
      <c r="N2062" s="14" t="s">
        <v>3833</v>
      </c>
      <c r="O2062" s="14" t="s">
        <v>12107</v>
      </c>
      <c r="P2062" s="14" t="s">
        <v>12071</v>
      </c>
      <c r="Q2062" s="44" t="s">
        <v>8224</v>
      </c>
      <c r="R2062" s="44" t="s">
        <v>8203</v>
      </c>
      <c r="S2062" s="14">
        <v>2</v>
      </c>
      <c r="T2062" s="5">
        <v>2100</v>
      </c>
      <c r="U2062" s="5">
        <f t="shared" si="99"/>
        <v>4200</v>
      </c>
      <c r="V2062" s="47">
        <f t="shared" si="100"/>
        <v>4704</v>
      </c>
      <c r="W2062" s="48"/>
      <c r="X2062" s="49">
        <v>2017</v>
      </c>
      <c r="Y2062" s="55" t="s">
        <v>12015</v>
      </c>
      <c r="Z2062" s="51">
        <f t="shared" si="101"/>
        <v>11.666666666666666</v>
      </c>
      <c r="AA2062" s="16">
        <f t="shared" si="102"/>
        <v>13.066666666666666</v>
      </c>
    </row>
    <row r="2063" spans="2:27" ht="20.25" x14ac:dyDescent="0.3">
      <c r="B2063" s="43" t="s">
        <v>2066</v>
      </c>
      <c r="C2063" s="14" t="s">
        <v>4521</v>
      </c>
      <c r="D2063" s="14" t="s">
        <v>9345</v>
      </c>
      <c r="E2063" s="14" t="s">
        <v>9341</v>
      </c>
      <c r="F2063" s="14" t="s">
        <v>9346</v>
      </c>
      <c r="G2063" s="14" t="s">
        <v>10647</v>
      </c>
      <c r="H2063" s="44" t="s">
        <v>3466</v>
      </c>
      <c r="I2063" s="45">
        <v>0</v>
      </c>
      <c r="J2063" s="14">
        <v>150000000</v>
      </c>
      <c r="K2063" s="14" t="s">
        <v>3458</v>
      </c>
      <c r="L2063" s="46" t="s">
        <v>5087</v>
      </c>
      <c r="M2063" s="14" t="s">
        <v>12072</v>
      </c>
      <c r="N2063" s="14" t="s">
        <v>3833</v>
      </c>
      <c r="O2063" s="14" t="s">
        <v>12107</v>
      </c>
      <c r="P2063" s="14" t="s">
        <v>12071</v>
      </c>
      <c r="Q2063" s="44" t="s">
        <v>8224</v>
      </c>
      <c r="R2063" s="44" t="s">
        <v>8203</v>
      </c>
      <c r="S2063" s="14">
        <v>2</v>
      </c>
      <c r="T2063" s="5">
        <v>2250</v>
      </c>
      <c r="U2063" s="5">
        <f t="shared" si="99"/>
        <v>4500</v>
      </c>
      <c r="V2063" s="47">
        <f t="shared" si="100"/>
        <v>5040.0000000000009</v>
      </c>
      <c r="W2063" s="48"/>
      <c r="X2063" s="49">
        <v>2017</v>
      </c>
      <c r="Y2063" s="55" t="s">
        <v>12015</v>
      </c>
      <c r="Z2063" s="51">
        <f t="shared" si="101"/>
        <v>12.5</v>
      </c>
      <c r="AA2063" s="16">
        <f t="shared" si="102"/>
        <v>14.000000000000002</v>
      </c>
    </row>
    <row r="2064" spans="2:27" ht="20.25" x14ac:dyDescent="0.3">
      <c r="B2064" s="43" t="s">
        <v>2067</v>
      </c>
      <c r="C2064" s="14" t="s">
        <v>4521</v>
      </c>
      <c r="D2064" s="14" t="s">
        <v>9347</v>
      </c>
      <c r="E2064" s="14" t="s">
        <v>9341</v>
      </c>
      <c r="F2064" s="14" t="s">
        <v>9348</v>
      </c>
      <c r="G2064" s="14" t="s">
        <v>10648</v>
      </c>
      <c r="H2064" s="44" t="s">
        <v>3466</v>
      </c>
      <c r="I2064" s="45">
        <v>0</v>
      </c>
      <c r="J2064" s="14">
        <v>150000000</v>
      </c>
      <c r="K2064" s="14" t="s">
        <v>3458</v>
      </c>
      <c r="L2064" s="46" t="s">
        <v>5087</v>
      </c>
      <c r="M2064" s="14" t="s">
        <v>12072</v>
      </c>
      <c r="N2064" s="14" t="s">
        <v>3833</v>
      </c>
      <c r="O2064" s="14" t="s">
        <v>12107</v>
      </c>
      <c r="P2064" s="14" t="s">
        <v>12071</v>
      </c>
      <c r="Q2064" s="44" t="s">
        <v>8224</v>
      </c>
      <c r="R2064" s="44" t="s">
        <v>8203</v>
      </c>
      <c r="S2064" s="14">
        <v>2</v>
      </c>
      <c r="T2064" s="5">
        <v>2250</v>
      </c>
      <c r="U2064" s="5">
        <f t="shared" si="99"/>
        <v>4500</v>
      </c>
      <c r="V2064" s="47">
        <f t="shared" si="100"/>
        <v>5040.0000000000009</v>
      </c>
      <c r="W2064" s="48"/>
      <c r="X2064" s="49">
        <v>2017</v>
      </c>
      <c r="Y2064" s="55" t="s">
        <v>12015</v>
      </c>
      <c r="Z2064" s="51">
        <f t="shared" si="101"/>
        <v>12.5</v>
      </c>
      <c r="AA2064" s="16">
        <f t="shared" si="102"/>
        <v>14.000000000000002</v>
      </c>
    </row>
    <row r="2065" spans="2:27" ht="20.25" x14ac:dyDescent="0.3">
      <c r="B2065" s="43" t="s">
        <v>2068</v>
      </c>
      <c r="C2065" s="14" t="s">
        <v>4521</v>
      </c>
      <c r="D2065" s="14" t="s">
        <v>9349</v>
      </c>
      <c r="E2065" s="14" t="s">
        <v>9341</v>
      </c>
      <c r="F2065" s="14" t="s">
        <v>9350</v>
      </c>
      <c r="G2065" s="14" t="s">
        <v>10649</v>
      </c>
      <c r="H2065" s="44" t="s">
        <v>3466</v>
      </c>
      <c r="I2065" s="45">
        <v>0</v>
      </c>
      <c r="J2065" s="14">
        <v>150000000</v>
      </c>
      <c r="K2065" s="14" t="s">
        <v>3458</v>
      </c>
      <c r="L2065" s="46" t="s">
        <v>5087</v>
      </c>
      <c r="M2065" s="14" t="s">
        <v>12072</v>
      </c>
      <c r="N2065" s="14" t="s">
        <v>3833</v>
      </c>
      <c r="O2065" s="14" t="s">
        <v>12107</v>
      </c>
      <c r="P2065" s="14" t="s">
        <v>12071</v>
      </c>
      <c r="Q2065" s="44" t="s">
        <v>8224</v>
      </c>
      <c r="R2065" s="44" t="s">
        <v>8203</v>
      </c>
      <c r="S2065" s="14">
        <v>2</v>
      </c>
      <c r="T2065" s="5">
        <v>2400</v>
      </c>
      <c r="U2065" s="5">
        <f t="shared" si="99"/>
        <v>4800</v>
      </c>
      <c r="V2065" s="47">
        <f t="shared" si="100"/>
        <v>5376.0000000000009</v>
      </c>
      <c r="W2065" s="48"/>
      <c r="X2065" s="49">
        <v>2017</v>
      </c>
      <c r="Y2065" s="55" t="s">
        <v>12015</v>
      </c>
      <c r="Z2065" s="51">
        <f t="shared" si="101"/>
        <v>13.333333333333334</v>
      </c>
      <c r="AA2065" s="16">
        <f t="shared" si="102"/>
        <v>14.933333333333335</v>
      </c>
    </row>
    <row r="2066" spans="2:27" ht="20.25" x14ac:dyDescent="0.3">
      <c r="B2066" s="43" t="s">
        <v>2069</v>
      </c>
      <c r="C2066" s="14" t="s">
        <v>4521</v>
      </c>
      <c r="D2066" s="14" t="s">
        <v>9351</v>
      </c>
      <c r="E2066" s="14" t="s">
        <v>9341</v>
      </c>
      <c r="F2066" s="14" t="s">
        <v>9352</v>
      </c>
      <c r="G2066" s="14" t="s">
        <v>10650</v>
      </c>
      <c r="H2066" s="44" t="s">
        <v>3466</v>
      </c>
      <c r="I2066" s="45">
        <v>0</v>
      </c>
      <c r="J2066" s="14">
        <v>150000000</v>
      </c>
      <c r="K2066" s="14" t="s">
        <v>3458</v>
      </c>
      <c r="L2066" s="46" t="s">
        <v>5087</v>
      </c>
      <c r="M2066" s="14" t="s">
        <v>12072</v>
      </c>
      <c r="N2066" s="14" t="s">
        <v>3833</v>
      </c>
      <c r="O2066" s="14" t="s">
        <v>12107</v>
      </c>
      <c r="P2066" s="14" t="s">
        <v>12071</v>
      </c>
      <c r="Q2066" s="44" t="s">
        <v>8224</v>
      </c>
      <c r="R2066" s="44" t="s">
        <v>8203</v>
      </c>
      <c r="S2066" s="14">
        <v>2</v>
      </c>
      <c r="T2066" s="5">
        <v>2400</v>
      </c>
      <c r="U2066" s="5">
        <f t="shared" si="99"/>
        <v>4800</v>
      </c>
      <c r="V2066" s="47">
        <f t="shared" si="100"/>
        <v>5376.0000000000009</v>
      </c>
      <c r="W2066" s="48"/>
      <c r="X2066" s="49">
        <v>2017</v>
      </c>
      <c r="Y2066" s="55" t="s">
        <v>12015</v>
      </c>
      <c r="Z2066" s="51">
        <f t="shared" si="101"/>
        <v>13.333333333333334</v>
      </c>
      <c r="AA2066" s="16">
        <f t="shared" si="102"/>
        <v>14.933333333333335</v>
      </c>
    </row>
    <row r="2067" spans="2:27" ht="20.25" x14ac:dyDescent="0.3">
      <c r="B2067" s="43" t="s">
        <v>2070</v>
      </c>
      <c r="C2067" s="14" t="s">
        <v>4521</v>
      </c>
      <c r="D2067" s="14" t="s">
        <v>9353</v>
      </c>
      <c r="E2067" s="14" t="s">
        <v>9341</v>
      </c>
      <c r="F2067" s="14" t="s">
        <v>9354</v>
      </c>
      <c r="G2067" s="14" t="s">
        <v>10651</v>
      </c>
      <c r="H2067" s="44" t="s">
        <v>3466</v>
      </c>
      <c r="I2067" s="45">
        <v>0</v>
      </c>
      <c r="J2067" s="14">
        <v>150000000</v>
      </c>
      <c r="K2067" s="14" t="s">
        <v>3458</v>
      </c>
      <c r="L2067" s="46" t="s">
        <v>5087</v>
      </c>
      <c r="M2067" s="14" t="s">
        <v>12072</v>
      </c>
      <c r="N2067" s="14" t="s">
        <v>3833</v>
      </c>
      <c r="O2067" s="14" t="s">
        <v>12107</v>
      </c>
      <c r="P2067" s="14" t="s">
        <v>12071</v>
      </c>
      <c r="Q2067" s="44" t="s">
        <v>8224</v>
      </c>
      <c r="R2067" s="44" t="s">
        <v>8203</v>
      </c>
      <c r="S2067" s="14">
        <v>2</v>
      </c>
      <c r="T2067" s="5">
        <v>2900</v>
      </c>
      <c r="U2067" s="5">
        <f t="shared" si="99"/>
        <v>5800</v>
      </c>
      <c r="V2067" s="47">
        <f t="shared" si="100"/>
        <v>6496.0000000000009</v>
      </c>
      <c r="W2067" s="48"/>
      <c r="X2067" s="49">
        <v>2017</v>
      </c>
      <c r="Y2067" s="55" t="s">
        <v>12015</v>
      </c>
      <c r="Z2067" s="51">
        <f t="shared" si="101"/>
        <v>16.111111111111111</v>
      </c>
      <c r="AA2067" s="16">
        <f t="shared" si="102"/>
        <v>18.044444444444448</v>
      </c>
    </row>
    <row r="2068" spans="2:27" ht="20.25" x14ac:dyDescent="0.3">
      <c r="B2068" s="43" t="s">
        <v>2071</v>
      </c>
      <c r="C2068" s="14" t="s">
        <v>4521</v>
      </c>
      <c r="D2068" s="14" t="s">
        <v>9355</v>
      </c>
      <c r="E2068" s="14" t="s">
        <v>9341</v>
      </c>
      <c r="F2068" s="14" t="s">
        <v>9356</v>
      </c>
      <c r="G2068" s="14" t="s">
        <v>10652</v>
      </c>
      <c r="H2068" s="44" t="s">
        <v>3466</v>
      </c>
      <c r="I2068" s="45">
        <v>0</v>
      </c>
      <c r="J2068" s="14">
        <v>150000000</v>
      </c>
      <c r="K2068" s="14" t="s">
        <v>3458</v>
      </c>
      <c r="L2068" s="46" t="s">
        <v>5087</v>
      </c>
      <c r="M2068" s="14" t="s">
        <v>12072</v>
      </c>
      <c r="N2068" s="14" t="s">
        <v>3833</v>
      </c>
      <c r="O2068" s="14" t="s">
        <v>12107</v>
      </c>
      <c r="P2068" s="14" t="s">
        <v>12071</v>
      </c>
      <c r="Q2068" s="44" t="s">
        <v>8224</v>
      </c>
      <c r="R2068" s="44" t="s">
        <v>8203</v>
      </c>
      <c r="S2068" s="14">
        <v>2</v>
      </c>
      <c r="T2068" s="5">
        <v>2900</v>
      </c>
      <c r="U2068" s="5">
        <f t="shared" si="99"/>
        <v>5800</v>
      </c>
      <c r="V2068" s="47">
        <f t="shared" si="100"/>
        <v>6496.0000000000009</v>
      </c>
      <c r="W2068" s="48"/>
      <c r="X2068" s="49">
        <v>2017</v>
      </c>
      <c r="Y2068" s="55" t="s">
        <v>12015</v>
      </c>
      <c r="Z2068" s="51">
        <f t="shared" si="101"/>
        <v>16.111111111111111</v>
      </c>
      <c r="AA2068" s="16">
        <f t="shared" si="102"/>
        <v>18.044444444444448</v>
      </c>
    </row>
    <row r="2069" spans="2:27" ht="20.25" x14ac:dyDescent="0.3">
      <c r="B2069" s="43" t="s">
        <v>2072</v>
      </c>
      <c r="C2069" s="14" t="s">
        <v>4521</v>
      </c>
      <c r="D2069" s="14" t="s">
        <v>9357</v>
      </c>
      <c r="E2069" s="14" t="s">
        <v>9341</v>
      </c>
      <c r="F2069" s="14" t="s">
        <v>9358</v>
      </c>
      <c r="G2069" s="14" t="s">
        <v>10653</v>
      </c>
      <c r="H2069" s="44" t="s">
        <v>3466</v>
      </c>
      <c r="I2069" s="45">
        <v>0</v>
      </c>
      <c r="J2069" s="14">
        <v>150000000</v>
      </c>
      <c r="K2069" s="14" t="s">
        <v>3458</v>
      </c>
      <c r="L2069" s="46" t="s">
        <v>5087</v>
      </c>
      <c r="M2069" s="14" t="s">
        <v>12072</v>
      </c>
      <c r="N2069" s="14" t="s">
        <v>3833</v>
      </c>
      <c r="O2069" s="14" t="s">
        <v>12107</v>
      </c>
      <c r="P2069" s="14" t="s">
        <v>12071</v>
      </c>
      <c r="Q2069" s="44" t="s">
        <v>8224</v>
      </c>
      <c r="R2069" s="44" t="s">
        <v>8203</v>
      </c>
      <c r="S2069" s="14">
        <v>2</v>
      </c>
      <c r="T2069" s="5">
        <v>2900</v>
      </c>
      <c r="U2069" s="5">
        <f t="shared" si="99"/>
        <v>5800</v>
      </c>
      <c r="V2069" s="47">
        <f t="shared" si="100"/>
        <v>6496.0000000000009</v>
      </c>
      <c r="W2069" s="48"/>
      <c r="X2069" s="49">
        <v>2017</v>
      </c>
      <c r="Y2069" s="55" t="s">
        <v>12015</v>
      </c>
      <c r="Z2069" s="51">
        <f t="shared" si="101"/>
        <v>16.111111111111111</v>
      </c>
      <c r="AA2069" s="16">
        <f t="shared" si="102"/>
        <v>18.044444444444448</v>
      </c>
    </row>
    <row r="2070" spans="2:27" ht="20.25" x14ac:dyDescent="0.3">
      <c r="B2070" s="43" t="s">
        <v>2073</v>
      </c>
      <c r="C2070" s="14" t="s">
        <v>4521</v>
      </c>
      <c r="D2070" s="14" t="s">
        <v>9357</v>
      </c>
      <c r="E2070" s="14" t="s">
        <v>9341</v>
      </c>
      <c r="F2070" s="14" t="s">
        <v>9358</v>
      </c>
      <c r="G2070" s="14" t="s">
        <v>10654</v>
      </c>
      <c r="H2070" s="44" t="s">
        <v>3466</v>
      </c>
      <c r="I2070" s="45">
        <v>0</v>
      </c>
      <c r="J2070" s="14">
        <v>150000000</v>
      </c>
      <c r="K2070" s="14" t="s">
        <v>3458</v>
      </c>
      <c r="L2070" s="46" t="s">
        <v>5087</v>
      </c>
      <c r="M2070" s="14" t="s">
        <v>12072</v>
      </c>
      <c r="N2070" s="14" t="s">
        <v>3833</v>
      </c>
      <c r="O2070" s="14" t="s">
        <v>12107</v>
      </c>
      <c r="P2070" s="14" t="s">
        <v>12071</v>
      </c>
      <c r="Q2070" s="44" t="s">
        <v>8224</v>
      </c>
      <c r="R2070" s="44" t="s">
        <v>8203</v>
      </c>
      <c r="S2070" s="14">
        <v>2</v>
      </c>
      <c r="T2070" s="5">
        <v>2900</v>
      </c>
      <c r="U2070" s="5">
        <f t="shared" si="99"/>
        <v>5800</v>
      </c>
      <c r="V2070" s="47">
        <f t="shared" si="100"/>
        <v>6496.0000000000009</v>
      </c>
      <c r="W2070" s="48"/>
      <c r="X2070" s="49">
        <v>2017</v>
      </c>
      <c r="Y2070" s="55" t="s">
        <v>12015</v>
      </c>
      <c r="Z2070" s="51">
        <f t="shared" si="101"/>
        <v>16.111111111111111</v>
      </c>
      <c r="AA2070" s="16">
        <f t="shared" si="102"/>
        <v>18.044444444444448</v>
      </c>
    </row>
    <row r="2071" spans="2:27" ht="20.25" x14ac:dyDescent="0.3">
      <c r="B2071" s="43" t="s">
        <v>2074</v>
      </c>
      <c r="C2071" s="14" t="s">
        <v>4521</v>
      </c>
      <c r="D2071" s="14" t="s">
        <v>9359</v>
      </c>
      <c r="E2071" s="14" t="s">
        <v>9341</v>
      </c>
      <c r="F2071" s="14" t="s">
        <v>9360</v>
      </c>
      <c r="G2071" s="14" t="s">
        <v>10655</v>
      </c>
      <c r="H2071" s="44" t="s">
        <v>3466</v>
      </c>
      <c r="I2071" s="45">
        <v>0</v>
      </c>
      <c r="J2071" s="14">
        <v>150000000</v>
      </c>
      <c r="K2071" s="14" t="s">
        <v>3458</v>
      </c>
      <c r="L2071" s="46" t="s">
        <v>5087</v>
      </c>
      <c r="M2071" s="14" t="s">
        <v>12072</v>
      </c>
      <c r="N2071" s="14" t="s">
        <v>3833</v>
      </c>
      <c r="O2071" s="14" t="s">
        <v>12107</v>
      </c>
      <c r="P2071" s="14" t="s">
        <v>12071</v>
      </c>
      <c r="Q2071" s="44" t="s">
        <v>8224</v>
      </c>
      <c r="R2071" s="44" t="s">
        <v>8203</v>
      </c>
      <c r="S2071" s="14">
        <v>2</v>
      </c>
      <c r="T2071" s="5">
        <v>3200</v>
      </c>
      <c r="U2071" s="5">
        <f t="shared" si="99"/>
        <v>6400</v>
      </c>
      <c r="V2071" s="47">
        <f t="shared" si="100"/>
        <v>7168.0000000000009</v>
      </c>
      <c r="W2071" s="48"/>
      <c r="X2071" s="49">
        <v>2017</v>
      </c>
      <c r="Y2071" s="55" t="s">
        <v>12015</v>
      </c>
      <c r="Z2071" s="51">
        <f t="shared" si="101"/>
        <v>17.777777777777779</v>
      </c>
      <c r="AA2071" s="16">
        <f t="shared" si="102"/>
        <v>19.911111111111115</v>
      </c>
    </row>
    <row r="2072" spans="2:27" ht="20.25" x14ac:dyDescent="0.3">
      <c r="B2072" s="43" t="s">
        <v>2075</v>
      </c>
      <c r="C2072" s="14" t="s">
        <v>4521</v>
      </c>
      <c r="D2072" s="14" t="s">
        <v>9359</v>
      </c>
      <c r="E2072" s="14" t="s">
        <v>9341</v>
      </c>
      <c r="F2072" s="14" t="s">
        <v>9360</v>
      </c>
      <c r="G2072" s="14" t="s">
        <v>10656</v>
      </c>
      <c r="H2072" s="44" t="s">
        <v>3466</v>
      </c>
      <c r="I2072" s="45">
        <v>0</v>
      </c>
      <c r="J2072" s="14">
        <v>150000000</v>
      </c>
      <c r="K2072" s="14" t="s">
        <v>3458</v>
      </c>
      <c r="L2072" s="46" t="s">
        <v>5087</v>
      </c>
      <c r="M2072" s="14" t="s">
        <v>12072</v>
      </c>
      <c r="N2072" s="14" t="s">
        <v>3833</v>
      </c>
      <c r="O2072" s="14" t="s">
        <v>12107</v>
      </c>
      <c r="P2072" s="14" t="s">
        <v>12071</v>
      </c>
      <c r="Q2072" s="44" t="s">
        <v>8224</v>
      </c>
      <c r="R2072" s="44" t="s">
        <v>8203</v>
      </c>
      <c r="S2072" s="14">
        <v>2</v>
      </c>
      <c r="T2072" s="5">
        <v>3200</v>
      </c>
      <c r="U2072" s="5">
        <f t="shared" si="99"/>
        <v>6400</v>
      </c>
      <c r="V2072" s="47">
        <f t="shared" si="100"/>
        <v>7168.0000000000009</v>
      </c>
      <c r="W2072" s="48"/>
      <c r="X2072" s="49">
        <v>2017</v>
      </c>
      <c r="Y2072" s="55" t="s">
        <v>12015</v>
      </c>
      <c r="Z2072" s="51">
        <f t="shared" si="101"/>
        <v>17.777777777777779</v>
      </c>
      <c r="AA2072" s="16">
        <f t="shared" si="102"/>
        <v>19.911111111111115</v>
      </c>
    </row>
    <row r="2073" spans="2:27" ht="20.25" x14ac:dyDescent="0.3">
      <c r="B2073" s="43" t="s">
        <v>2076</v>
      </c>
      <c r="C2073" s="14" t="s">
        <v>4521</v>
      </c>
      <c r="D2073" s="14" t="s">
        <v>9361</v>
      </c>
      <c r="E2073" s="14" t="s">
        <v>8194</v>
      </c>
      <c r="F2073" s="14" t="s">
        <v>9362</v>
      </c>
      <c r="G2073" s="14" t="s">
        <v>10657</v>
      </c>
      <c r="H2073" s="44" t="s">
        <v>3466</v>
      </c>
      <c r="I2073" s="45">
        <v>0</v>
      </c>
      <c r="J2073" s="14">
        <v>150000000</v>
      </c>
      <c r="K2073" s="14" t="s">
        <v>3458</v>
      </c>
      <c r="L2073" s="46" t="s">
        <v>5087</v>
      </c>
      <c r="M2073" s="14" t="s">
        <v>12072</v>
      </c>
      <c r="N2073" s="14" t="s">
        <v>3833</v>
      </c>
      <c r="O2073" s="14" t="s">
        <v>12107</v>
      </c>
      <c r="P2073" s="14" t="s">
        <v>12071</v>
      </c>
      <c r="Q2073" s="44" t="s">
        <v>8224</v>
      </c>
      <c r="R2073" s="44" t="s">
        <v>8203</v>
      </c>
      <c r="S2073" s="14">
        <v>2</v>
      </c>
      <c r="T2073" s="5">
        <v>3950</v>
      </c>
      <c r="U2073" s="5">
        <f t="shared" si="99"/>
        <v>7900</v>
      </c>
      <c r="V2073" s="47">
        <f t="shared" si="100"/>
        <v>8848</v>
      </c>
      <c r="W2073" s="48"/>
      <c r="X2073" s="49">
        <v>2017</v>
      </c>
      <c r="Y2073" s="55" t="s">
        <v>12015</v>
      </c>
      <c r="Z2073" s="51">
        <f t="shared" si="101"/>
        <v>21.944444444444443</v>
      </c>
      <c r="AA2073" s="16">
        <f t="shared" si="102"/>
        <v>24.577777777777779</v>
      </c>
    </row>
    <row r="2074" spans="2:27" ht="20.25" x14ac:dyDescent="0.3">
      <c r="B2074" s="43" t="s">
        <v>2077</v>
      </c>
      <c r="C2074" s="14" t="s">
        <v>4521</v>
      </c>
      <c r="D2074" s="14" t="s">
        <v>9363</v>
      </c>
      <c r="E2074" s="14" t="s">
        <v>8194</v>
      </c>
      <c r="F2074" s="14" t="s">
        <v>9364</v>
      </c>
      <c r="G2074" s="14" t="s">
        <v>10658</v>
      </c>
      <c r="H2074" s="44" t="s">
        <v>3466</v>
      </c>
      <c r="I2074" s="45">
        <v>0</v>
      </c>
      <c r="J2074" s="14">
        <v>150000000</v>
      </c>
      <c r="K2074" s="14" t="s">
        <v>3458</v>
      </c>
      <c r="L2074" s="46" t="s">
        <v>5087</v>
      </c>
      <c r="M2074" s="14" t="s">
        <v>12072</v>
      </c>
      <c r="N2074" s="14" t="s">
        <v>3833</v>
      </c>
      <c r="O2074" s="14" t="s">
        <v>12107</v>
      </c>
      <c r="P2074" s="14" t="s">
        <v>12071</v>
      </c>
      <c r="Q2074" s="44" t="s">
        <v>8224</v>
      </c>
      <c r="R2074" s="44" t="s">
        <v>8203</v>
      </c>
      <c r="S2074" s="14">
        <v>2</v>
      </c>
      <c r="T2074" s="5">
        <v>2900</v>
      </c>
      <c r="U2074" s="5">
        <f t="shared" si="99"/>
        <v>5800</v>
      </c>
      <c r="V2074" s="47">
        <f t="shared" si="100"/>
        <v>6496.0000000000009</v>
      </c>
      <c r="W2074" s="48"/>
      <c r="X2074" s="49">
        <v>2017</v>
      </c>
      <c r="Y2074" s="55" t="s">
        <v>12015</v>
      </c>
      <c r="Z2074" s="51">
        <f t="shared" si="101"/>
        <v>16.111111111111111</v>
      </c>
      <c r="AA2074" s="16">
        <f t="shared" si="102"/>
        <v>18.044444444444448</v>
      </c>
    </row>
    <row r="2075" spans="2:27" ht="20.25" x14ac:dyDescent="0.3">
      <c r="B2075" s="43" t="s">
        <v>2078</v>
      </c>
      <c r="C2075" s="14" t="s">
        <v>4521</v>
      </c>
      <c r="D2075" s="14" t="s">
        <v>9365</v>
      </c>
      <c r="E2075" s="14" t="s">
        <v>8194</v>
      </c>
      <c r="F2075" s="14" t="s">
        <v>9366</v>
      </c>
      <c r="G2075" s="14" t="s">
        <v>10659</v>
      </c>
      <c r="H2075" s="44" t="s">
        <v>3466</v>
      </c>
      <c r="I2075" s="45">
        <v>0</v>
      </c>
      <c r="J2075" s="14">
        <v>150000000</v>
      </c>
      <c r="K2075" s="14" t="s">
        <v>3458</v>
      </c>
      <c r="L2075" s="46" t="s">
        <v>5087</v>
      </c>
      <c r="M2075" s="14" t="s">
        <v>12072</v>
      </c>
      <c r="N2075" s="14" t="s">
        <v>3833</v>
      </c>
      <c r="O2075" s="14" t="s">
        <v>12107</v>
      </c>
      <c r="P2075" s="14" t="s">
        <v>12071</v>
      </c>
      <c r="Q2075" s="44" t="s">
        <v>8224</v>
      </c>
      <c r="R2075" s="44" t="s">
        <v>8203</v>
      </c>
      <c r="S2075" s="14">
        <v>2</v>
      </c>
      <c r="T2075" s="5">
        <v>2900</v>
      </c>
      <c r="U2075" s="5">
        <f t="shared" si="99"/>
        <v>5800</v>
      </c>
      <c r="V2075" s="47">
        <f t="shared" si="100"/>
        <v>6496.0000000000009</v>
      </c>
      <c r="W2075" s="48"/>
      <c r="X2075" s="49">
        <v>2017</v>
      </c>
      <c r="Y2075" s="55" t="s">
        <v>12015</v>
      </c>
      <c r="Z2075" s="51">
        <f t="shared" si="101"/>
        <v>16.111111111111111</v>
      </c>
      <c r="AA2075" s="16">
        <f t="shared" si="102"/>
        <v>18.044444444444448</v>
      </c>
    </row>
    <row r="2076" spans="2:27" ht="20.25" x14ac:dyDescent="0.3">
      <c r="B2076" s="43" t="s">
        <v>2079</v>
      </c>
      <c r="C2076" s="14" t="s">
        <v>4521</v>
      </c>
      <c r="D2076" s="14" t="s">
        <v>9367</v>
      </c>
      <c r="E2076" s="14" t="s">
        <v>8194</v>
      </c>
      <c r="F2076" s="14" t="s">
        <v>9368</v>
      </c>
      <c r="G2076" s="14" t="s">
        <v>10660</v>
      </c>
      <c r="H2076" s="44" t="s">
        <v>3466</v>
      </c>
      <c r="I2076" s="45">
        <v>0</v>
      </c>
      <c r="J2076" s="14">
        <v>150000000</v>
      </c>
      <c r="K2076" s="14" t="s">
        <v>3458</v>
      </c>
      <c r="L2076" s="46" t="s">
        <v>5087</v>
      </c>
      <c r="M2076" s="14" t="s">
        <v>12072</v>
      </c>
      <c r="N2076" s="14" t="s">
        <v>3833</v>
      </c>
      <c r="O2076" s="14" t="s">
        <v>12107</v>
      </c>
      <c r="P2076" s="14" t="s">
        <v>12071</v>
      </c>
      <c r="Q2076" s="44" t="s">
        <v>8224</v>
      </c>
      <c r="R2076" s="44" t="s">
        <v>8203</v>
      </c>
      <c r="S2076" s="14">
        <v>2</v>
      </c>
      <c r="T2076" s="5">
        <v>3200</v>
      </c>
      <c r="U2076" s="5">
        <f t="shared" si="99"/>
        <v>6400</v>
      </c>
      <c r="V2076" s="47">
        <f t="shared" si="100"/>
        <v>7168.0000000000009</v>
      </c>
      <c r="W2076" s="48"/>
      <c r="X2076" s="49">
        <v>2017</v>
      </c>
      <c r="Y2076" s="55" t="s">
        <v>12015</v>
      </c>
      <c r="Z2076" s="51">
        <f t="shared" si="101"/>
        <v>17.777777777777779</v>
      </c>
      <c r="AA2076" s="16">
        <f t="shared" si="102"/>
        <v>19.911111111111115</v>
      </c>
    </row>
    <row r="2077" spans="2:27" ht="20.25" x14ac:dyDescent="0.3">
      <c r="B2077" s="43" t="s">
        <v>2080</v>
      </c>
      <c r="C2077" s="14" t="s">
        <v>4521</v>
      </c>
      <c r="D2077" s="14" t="s">
        <v>9369</v>
      </c>
      <c r="E2077" s="14" t="s">
        <v>8194</v>
      </c>
      <c r="F2077" s="14" t="s">
        <v>9370</v>
      </c>
      <c r="G2077" s="14" t="s">
        <v>10661</v>
      </c>
      <c r="H2077" s="44" t="s">
        <v>3466</v>
      </c>
      <c r="I2077" s="45">
        <v>0</v>
      </c>
      <c r="J2077" s="14">
        <v>150000000</v>
      </c>
      <c r="K2077" s="14" t="s">
        <v>3458</v>
      </c>
      <c r="L2077" s="46" t="s">
        <v>5087</v>
      </c>
      <c r="M2077" s="14" t="s">
        <v>12072</v>
      </c>
      <c r="N2077" s="14" t="s">
        <v>3833</v>
      </c>
      <c r="O2077" s="14" t="s">
        <v>12107</v>
      </c>
      <c r="P2077" s="14" t="s">
        <v>12071</v>
      </c>
      <c r="Q2077" s="44" t="s">
        <v>8224</v>
      </c>
      <c r="R2077" s="44" t="s">
        <v>8203</v>
      </c>
      <c r="S2077" s="14">
        <v>2</v>
      </c>
      <c r="T2077" s="5">
        <v>3200</v>
      </c>
      <c r="U2077" s="5">
        <f t="shared" si="99"/>
        <v>6400</v>
      </c>
      <c r="V2077" s="47">
        <f t="shared" si="100"/>
        <v>7168.0000000000009</v>
      </c>
      <c r="W2077" s="48"/>
      <c r="X2077" s="49">
        <v>2017</v>
      </c>
      <c r="Y2077" s="55" t="s">
        <v>12015</v>
      </c>
      <c r="Z2077" s="51">
        <f t="shared" si="101"/>
        <v>17.777777777777779</v>
      </c>
      <c r="AA2077" s="16">
        <f t="shared" si="102"/>
        <v>19.911111111111115</v>
      </c>
    </row>
    <row r="2078" spans="2:27" ht="20.25" x14ac:dyDescent="0.3">
      <c r="B2078" s="43" t="s">
        <v>2081</v>
      </c>
      <c r="C2078" s="14" t="s">
        <v>4521</v>
      </c>
      <c r="D2078" s="14" t="s">
        <v>9371</v>
      </c>
      <c r="E2078" s="14" t="s">
        <v>8194</v>
      </c>
      <c r="F2078" s="14" t="s">
        <v>9372</v>
      </c>
      <c r="G2078" s="14" t="s">
        <v>10662</v>
      </c>
      <c r="H2078" s="44" t="s">
        <v>3466</v>
      </c>
      <c r="I2078" s="45">
        <v>0</v>
      </c>
      <c r="J2078" s="14">
        <v>150000000</v>
      </c>
      <c r="K2078" s="14" t="s">
        <v>3458</v>
      </c>
      <c r="L2078" s="46" t="s">
        <v>5087</v>
      </c>
      <c r="M2078" s="14" t="s">
        <v>12072</v>
      </c>
      <c r="N2078" s="14" t="s">
        <v>3833</v>
      </c>
      <c r="O2078" s="14" t="s">
        <v>12107</v>
      </c>
      <c r="P2078" s="14" t="s">
        <v>12071</v>
      </c>
      <c r="Q2078" s="44" t="s">
        <v>8224</v>
      </c>
      <c r="R2078" s="44" t="s">
        <v>8203</v>
      </c>
      <c r="S2078" s="14">
        <v>2</v>
      </c>
      <c r="T2078" s="5">
        <v>3950</v>
      </c>
      <c r="U2078" s="5">
        <f t="shared" si="99"/>
        <v>7900</v>
      </c>
      <c r="V2078" s="47">
        <f t="shared" si="100"/>
        <v>8848</v>
      </c>
      <c r="W2078" s="48"/>
      <c r="X2078" s="49">
        <v>2017</v>
      </c>
      <c r="Y2078" s="55" t="s">
        <v>12015</v>
      </c>
      <c r="Z2078" s="51">
        <f t="shared" si="101"/>
        <v>21.944444444444443</v>
      </c>
      <c r="AA2078" s="16">
        <f t="shared" si="102"/>
        <v>24.577777777777779</v>
      </c>
    </row>
    <row r="2079" spans="2:27" ht="20.25" x14ac:dyDescent="0.3">
      <c r="B2079" s="43" t="s">
        <v>2082</v>
      </c>
      <c r="C2079" s="14" t="s">
        <v>4521</v>
      </c>
      <c r="D2079" s="14" t="s">
        <v>9373</v>
      </c>
      <c r="E2079" s="14" t="s">
        <v>8194</v>
      </c>
      <c r="F2079" s="14" t="s">
        <v>9374</v>
      </c>
      <c r="G2079" s="14" t="s">
        <v>10663</v>
      </c>
      <c r="H2079" s="44" t="s">
        <v>3466</v>
      </c>
      <c r="I2079" s="45">
        <v>0</v>
      </c>
      <c r="J2079" s="14">
        <v>150000000</v>
      </c>
      <c r="K2079" s="14" t="s">
        <v>3458</v>
      </c>
      <c r="L2079" s="46" t="s">
        <v>5087</v>
      </c>
      <c r="M2079" s="14" t="s">
        <v>12072</v>
      </c>
      <c r="N2079" s="14" t="s">
        <v>3833</v>
      </c>
      <c r="O2079" s="14" t="s">
        <v>12107</v>
      </c>
      <c r="P2079" s="14" t="s">
        <v>12071</v>
      </c>
      <c r="Q2079" s="44" t="s">
        <v>8224</v>
      </c>
      <c r="R2079" s="44" t="s">
        <v>8203</v>
      </c>
      <c r="S2079" s="14">
        <v>2</v>
      </c>
      <c r="T2079" s="5">
        <v>2900</v>
      </c>
      <c r="U2079" s="5">
        <f t="shared" si="99"/>
        <v>5800</v>
      </c>
      <c r="V2079" s="47">
        <f t="shared" si="100"/>
        <v>6496.0000000000009</v>
      </c>
      <c r="W2079" s="48"/>
      <c r="X2079" s="49">
        <v>2017</v>
      </c>
      <c r="Y2079" s="55" t="s">
        <v>12015</v>
      </c>
      <c r="Z2079" s="51">
        <f t="shared" si="101"/>
        <v>16.111111111111111</v>
      </c>
      <c r="AA2079" s="16">
        <f t="shared" si="102"/>
        <v>18.044444444444448</v>
      </c>
    </row>
    <row r="2080" spans="2:27" ht="20.25" x14ac:dyDescent="0.3">
      <c r="B2080" s="43" t="s">
        <v>2083</v>
      </c>
      <c r="C2080" s="14" t="s">
        <v>4521</v>
      </c>
      <c r="D2080" s="14" t="s">
        <v>9375</v>
      </c>
      <c r="E2080" s="14" t="s">
        <v>8194</v>
      </c>
      <c r="F2080" s="14" t="s">
        <v>9376</v>
      </c>
      <c r="G2080" s="14" t="s">
        <v>10664</v>
      </c>
      <c r="H2080" s="44" t="s">
        <v>3466</v>
      </c>
      <c r="I2080" s="45">
        <v>0</v>
      </c>
      <c r="J2080" s="14">
        <v>150000000</v>
      </c>
      <c r="K2080" s="14" t="s">
        <v>3458</v>
      </c>
      <c r="L2080" s="46" t="s">
        <v>5087</v>
      </c>
      <c r="M2080" s="14" t="s">
        <v>12072</v>
      </c>
      <c r="N2080" s="14" t="s">
        <v>3833</v>
      </c>
      <c r="O2080" s="14" t="s">
        <v>12107</v>
      </c>
      <c r="P2080" s="14" t="s">
        <v>12071</v>
      </c>
      <c r="Q2080" s="44" t="s">
        <v>8224</v>
      </c>
      <c r="R2080" s="44" t="s">
        <v>8203</v>
      </c>
      <c r="S2080" s="14">
        <v>2</v>
      </c>
      <c r="T2080" s="5">
        <v>3200</v>
      </c>
      <c r="U2080" s="5">
        <f t="shared" si="99"/>
        <v>6400</v>
      </c>
      <c r="V2080" s="47">
        <f t="shared" si="100"/>
        <v>7168.0000000000009</v>
      </c>
      <c r="W2080" s="48"/>
      <c r="X2080" s="49">
        <v>2017</v>
      </c>
      <c r="Y2080" s="55" t="s">
        <v>12015</v>
      </c>
      <c r="Z2080" s="51">
        <f t="shared" si="101"/>
        <v>17.777777777777779</v>
      </c>
      <c r="AA2080" s="16">
        <f t="shared" si="102"/>
        <v>19.911111111111115</v>
      </c>
    </row>
    <row r="2081" spans="2:27" ht="20.25" x14ac:dyDescent="0.3">
      <c r="B2081" s="43" t="s">
        <v>2084</v>
      </c>
      <c r="C2081" s="14" t="s">
        <v>4521</v>
      </c>
      <c r="D2081" s="14" t="s">
        <v>9377</v>
      </c>
      <c r="E2081" s="14" t="s">
        <v>8194</v>
      </c>
      <c r="F2081" s="14" t="s">
        <v>9378</v>
      </c>
      <c r="G2081" s="14" t="s">
        <v>10665</v>
      </c>
      <c r="H2081" s="44" t="s">
        <v>3466</v>
      </c>
      <c r="I2081" s="45">
        <v>0</v>
      </c>
      <c r="J2081" s="14">
        <v>150000000</v>
      </c>
      <c r="K2081" s="14" t="s">
        <v>3458</v>
      </c>
      <c r="L2081" s="46" t="s">
        <v>5087</v>
      </c>
      <c r="M2081" s="14" t="s">
        <v>12072</v>
      </c>
      <c r="N2081" s="14" t="s">
        <v>3833</v>
      </c>
      <c r="O2081" s="14" t="s">
        <v>12107</v>
      </c>
      <c r="P2081" s="14" t="s">
        <v>12071</v>
      </c>
      <c r="Q2081" s="44" t="s">
        <v>8224</v>
      </c>
      <c r="R2081" s="44" t="s">
        <v>8203</v>
      </c>
      <c r="S2081" s="14">
        <v>2</v>
      </c>
      <c r="T2081" s="5">
        <v>3200</v>
      </c>
      <c r="U2081" s="5">
        <f t="shared" si="99"/>
        <v>6400</v>
      </c>
      <c r="V2081" s="47">
        <f t="shared" si="100"/>
        <v>7168.0000000000009</v>
      </c>
      <c r="W2081" s="48"/>
      <c r="X2081" s="49">
        <v>2017</v>
      </c>
      <c r="Y2081" s="55" t="s">
        <v>12015</v>
      </c>
      <c r="Z2081" s="51">
        <f t="shared" si="101"/>
        <v>17.777777777777779</v>
      </c>
      <c r="AA2081" s="16">
        <f t="shared" si="102"/>
        <v>19.911111111111115</v>
      </c>
    </row>
    <row r="2082" spans="2:27" ht="20.25" x14ac:dyDescent="0.3">
      <c r="B2082" s="43" t="s">
        <v>2085</v>
      </c>
      <c r="C2082" s="14" t="s">
        <v>4521</v>
      </c>
      <c r="D2082" s="14" t="s">
        <v>9379</v>
      </c>
      <c r="E2082" s="14" t="s">
        <v>8194</v>
      </c>
      <c r="F2082" s="14" t="s">
        <v>9380</v>
      </c>
      <c r="G2082" s="14" t="s">
        <v>10666</v>
      </c>
      <c r="H2082" s="44" t="s">
        <v>3466</v>
      </c>
      <c r="I2082" s="45">
        <v>0</v>
      </c>
      <c r="J2082" s="14">
        <v>150000000</v>
      </c>
      <c r="K2082" s="14" t="s">
        <v>3458</v>
      </c>
      <c r="L2082" s="46" t="s">
        <v>5087</v>
      </c>
      <c r="M2082" s="14" t="s">
        <v>12072</v>
      </c>
      <c r="N2082" s="14" t="s">
        <v>3833</v>
      </c>
      <c r="O2082" s="14" t="s">
        <v>12107</v>
      </c>
      <c r="P2082" s="14" t="s">
        <v>12071</v>
      </c>
      <c r="Q2082" s="44" t="s">
        <v>8224</v>
      </c>
      <c r="R2082" s="44" t="s">
        <v>8203</v>
      </c>
      <c r="S2082" s="14">
        <v>2</v>
      </c>
      <c r="T2082" s="5">
        <v>3200</v>
      </c>
      <c r="U2082" s="5">
        <f t="shared" ref="U2082:U2145" si="103">S2082*T2082</f>
        <v>6400</v>
      </c>
      <c r="V2082" s="47">
        <f t="shared" ref="V2082:V2145" si="104">U2082*1.12</f>
        <v>7168.0000000000009</v>
      </c>
      <c r="W2082" s="48"/>
      <c r="X2082" s="49">
        <v>2017</v>
      </c>
      <c r="Y2082" s="55" t="s">
        <v>12015</v>
      </c>
      <c r="Z2082" s="51">
        <f t="shared" ref="Z2082:Z2145" si="105">U2082/360</f>
        <v>17.777777777777779</v>
      </c>
      <c r="AA2082" s="16">
        <f t="shared" ref="AA2082:AA2145" si="106">V2082/360</f>
        <v>19.911111111111115</v>
      </c>
    </row>
    <row r="2083" spans="2:27" ht="20.25" x14ac:dyDescent="0.3">
      <c r="B2083" s="43" t="s">
        <v>2086</v>
      </c>
      <c r="C2083" s="14" t="s">
        <v>4521</v>
      </c>
      <c r="D2083" s="14" t="s">
        <v>9381</v>
      </c>
      <c r="E2083" s="14" t="s">
        <v>3781</v>
      </c>
      <c r="F2083" s="14" t="s">
        <v>9382</v>
      </c>
      <c r="G2083" s="14" t="s">
        <v>10667</v>
      </c>
      <c r="H2083" s="44" t="s">
        <v>3466</v>
      </c>
      <c r="I2083" s="45">
        <v>0</v>
      </c>
      <c r="J2083" s="14">
        <v>150000000</v>
      </c>
      <c r="K2083" s="14" t="s">
        <v>3458</v>
      </c>
      <c r="L2083" s="46" t="s">
        <v>5087</v>
      </c>
      <c r="M2083" s="14" t="s">
        <v>12072</v>
      </c>
      <c r="N2083" s="14" t="s">
        <v>3833</v>
      </c>
      <c r="O2083" s="14" t="s">
        <v>3489</v>
      </c>
      <c r="P2083" s="14" t="s">
        <v>12071</v>
      </c>
      <c r="Q2083" s="44" t="s">
        <v>8224</v>
      </c>
      <c r="R2083" s="44" t="s">
        <v>8203</v>
      </c>
      <c r="S2083" s="14">
        <v>2</v>
      </c>
      <c r="T2083" s="5">
        <v>1220505</v>
      </c>
      <c r="U2083" s="5">
        <f t="shared" si="103"/>
        <v>2441010</v>
      </c>
      <c r="V2083" s="47">
        <f t="shared" si="104"/>
        <v>2733931.2</v>
      </c>
      <c r="W2083" s="48"/>
      <c r="X2083" s="49">
        <v>2017</v>
      </c>
      <c r="Y2083" s="55" t="s">
        <v>12015</v>
      </c>
      <c r="Z2083" s="51">
        <f t="shared" si="105"/>
        <v>6780.583333333333</v>
      </c>
      <c r="AA2083" s="16">
        <f t="shared" si="106"/>
        <v>7594.253333333334</v>
      </c>
    </row>
    <row r="2084" spans="2:27" ht="20.25" x14ac:dyDescent="0.3">
      <c r="B2084" s="43" t="s">
        <v>2087</v>
      </c>
      <c r="C2084" s="14" t="s">
        <v>4521</v>
      </c>
      <c r="D2084" s="14" t="s">
        <v>9383</v>
      </c>
      <c r="E2084" s="14" t="s">
        <v>7398</v>
      </c>
      <c r="F2084" s="14" t="s">
        <v>9384</v>
      </c>
      <c r="G2084" s="14" t="s">
        <v>10668</v>
      </c>
      <c r="H2084" s="44" t="s">
        <v>3466</v>
      </c>
      <c r="I2084" s="45">
        <v>0</v>
      </c>
      <c r="J2084" s="14">
        <v>150000000</v>
      </c>
      <c r="K2084" s="14" t="s">
        <v>3458</v>
      </c>
      <c r="L2084" s="46" t="s">
        <v>5087</v>
      </c>
      <c r="M2084" s="14" t="s">
        <v>12072</v>
      </c>
      <c r="N2084" s="14" t="s">
        <v>3833</v>
      </c>
      <c r="O2084" s="14" t="s">
        <v>12107</v>
      </c>
      <c r="P2084" s="14" t="s">
        <v>12071</v>
      </c>
      <c r="Q2084" s="44" t="s">
        <v>8224</v>
      </c>
      <c r="R2084" s="44" t="s">
        <v>8203</v>
      </c>
      <c r="S2084" s="14">
        <v>2</v>
      </c>
      <c r="T2084" s="5">
        <v>1780575.05</v>
      </c>
      <c r="U2084" s="5">
        <f t="shared" si="103"/>
        <v>3561150.1</v>
      </c>
      <c r="V2084" s="47">
        <f t="shared" si="104"/>
        <v>3988488.1120000007</v>
      </c>
      <c r="W2084" s="48"/>
      <c r="X2084" s="49">
        <v>2017</v>
      </c>
      <c r="Y2084" s="55" t="s">
        <v>12015</v>
      </c>
      <c r="Z2084" s="51">
        <f t="shared" si="105"/>
        <v>9892.0836111111112</v>
      </c>
      <c r="AA2084" s="16">
        <f t="shared" si="106"/>
        <v>11079.133644444446</v>
      </c>
    </row>
    <row r="2085" spans="2:27" ht="20.25" x14ac:dyDescent="0.3">
      <c r="B2085" s="43" t="s">
        <v>2088</v>
      </c>
      <c r="C2085" s="14" t="s">
        <v>4521</v>
      </c>
      <c r="D2085" s="14" t="s">
        <v>9385</v>
      </c>
      <c r="E2085" s="14" t="s">
        <v>7398</v>
      </c>
      <c r="F2085" s="14" t="s">
        <v>9386</v>
      </c>
      <c r="G2085" s="14" t="s">
        <v>10669</v>
      </c>
      <c r="H2085" s="44" t="s">
        <v>3466</v>
      </c>
      <c r="I2085" s="45">
        <v>0</v>
      </c>
      <c r="J2085" s="14">
        <v>150000000</v>
      </c>
      <c r="K2085" s="14" t="s">
        <v>3458</v>
      </c>
      <c r="L2085" s="46" t="s">
        <v>5087</v>
      </c>
      <c r="M2085" s="14" t="s">
        <v>12072</v>
      </c>
      <c r="N2085" s="14" t="s">
        <v>3833</v>
      </c>
      <c r="O2085" s="14" t="s">
        <v>12107</v>
      </c>
      <c r="P2085" s="14" t="s">
        <v>12071</v>
      </c>
      <c r="Q2085" s="44" t="s">
        <v>8224</v>
      </c>
      <c r="R2085" s="44" t="s">
        <v>8203</v>
      </c>
      <c r="S2085" s="14">
        <v>2</v>
      </c>
      <c r="T2085" s="5">
        <v>426580.49450549448</v>
      </c>
      <c r="U2085" s="5">
        <f t="shared" si="103"/>
        <v>853160.98901098897</v>
      </c>
      <c r="V2085" s="47">
        <f t="shared" si="104"/>
        <v>955540.30769230775</v>
      </c>
      <c r="W2085" s="48"/>
      <c r="X2085" s="49">
        <v>2017</v>
      </c>
      <c r="Y2085" s="55" t="s">
        <v>12015</v>
      </c>
      <c r="Z2085" s="51">
        <f t="shared" si="105"/>
        <v>2369.8916361416359</v>
      </c>
      <c r="AA2085" s="16">
        <f t="shared" si="106"/>
        <v>2654.2786324786325</v>
      </c>
    </row>
    <row r="2086" spans="2:27" ht="20.25" x14ac:dyDescent="0.3">
      <c r="B2086" s="43" t="s">
        <v>2089</v>
      </c>
      <c r="C2086" s="14" t="s">
        <v>4521</v>
      </c>
      <c r="D2086" s="14" t="s">
        <v>5114</v>
      </c>
      <c r="E2086" s="14" t="s">
        <v>5115</v>
      </c>
      <c r="F2086" s="14" t="s">
        <v>5116</v>
      </c>
      <c r="G2086" s="14" t="s">
        <v>10670</v>
      </c>
      <c r="H2086" s="44" t="s">
        <v>3466</v>
      </c>
      <c r="I2086" s="45">
        <v>0</v>
      </c>
      <c r="J2086" s="14">
        <v>150000000</v>
      </c>
      <c r="K2086" s="14" t="s">
        <v>3458</v>
      </c>
      <c r="L2086" s="46" t="s">
        <v>5087</v>
      </c>
      <c r="M2086" s="14" t="s">
        <v>12072</v>
      </c>
      <c r="N2086" s="14" t="s">
        <v>3833</v>
      </c>
      <c r="O2086" s="14" t="s">
        <v>12107</v>
      </c>
      <c r="P2086" s="14" t="s">
        <v>12071</v>
      </c>
      <c r="Q2086" s="44" t="s">
        <v>8224</v>
      </c>
      <c r="R2086" s="44" t="s">
        <v>8203</v>
      </c>
      <c r="S2086" s="14">
        <v>16</v>
      </c>
      <c r="T2086" s="5">
        <v>16614.010989010985</v>
      </c>
      <c r="U2086" s="5">
        <f t="shared" si="103"/>
        <v>265824.17582417576</v>
      </c>
      <c r="V2086" s="47">
        <f t="shared" si="104"/>
        <v>297723.07692307688</v>
      </c>
      <c r="W2086" s="48"/>
      <c r="X2086" s="49">
        <v>2017</v>
      </c>
      <c r="Y2086" s="55" t="s">
        <v>12015</v>
      </c>
      <c r="Z2086" s="51">
        <f t="shared" si="105"/>
        <v>738.40048840048826</v>
      </c>
      <c r="AA2086" s="16">
        <f t="shared" si="106"/>
        <v>827.00854700854688</v>
      </c>
    </row>
    <row r="2087" spans="2:27" ht="20.25" x14ac:dyDescent="0.3">
      <c r="B2087" s="43" t="s">
        <v>2090</v>
      </c>
      <c r="C2087" s="14" t="s">
        <v>4521</v>
      </c>
      <c r="D2087" s="14" t="s">
        <v>7364</v>
      </c>
      <c r="E2087" s="14" t="s">
        <v>7984</v>
      </c>
      <c r="F2087" s="14" t="s">
        <v>7985</v>
      </c>
      <c r="G2087" s="14" t="s">
        <v>10671</v>
      </c>
      <c r="H2087" s="44" t="s">
        <v>3466</v>
      </c>
      <c r="I2087" s="45">
        <v>0</v>
      </c>
      <c r="J2087" s="14">
        <v>150000000</v>
      </c>
      <c r="K2087" s="14" t="s">
        <v>3458</v>
      </c>
      <c r="L2087" s="46" t="s">
        <v>5087</v>
      </c>
      <c r="M2087" s="14" t="s">
        <v>12072</v>
      </c>
      <c r="N2087" s="14" t="s">
        <v>3833</v>
      </c>
      <c r="O2087" s="14" t="s">
        <v>12107</v>
      </c>
      <c r="P2087" s="14" t="s">
        <v>12071</v>
      </c>
      <c r="Q2087" s="44" t="s">
        <v>8226</v>
      </c>
      <c r="R2087" s="44" t="s">
        <v>8205</v>
      </c>
      <c r="S2087" s="14">
        <v>2</v>
      </c>
      <c r="T2087" s="5">
        <v>2889.1483516483513</v>
      </c>
      <c r="U2087" s="5">
        <f t="shared" si="103"/>
        <v>5778.2967032967026</v>
      </c>
      <c r="V2087" s="47">
        <f t="shared" si="104"/>
        <v>6471.6923076923076</v>
      </c>
      <c r="W2087" s="48"/>
      <c r="X2087" s="49">
        <v>2017</v>
      </c>
      <c r="Y2087" s="55" t="s">
        <v>12015</v>
      </c>
      <c r="Z2087" s="51">
        <f t="shared" si="105"/>
        <v>16.050824175824175</v>
      </c>
      <c r="AA2087" s="16">
        <f t="shared" si="106"/>
        <v>17.976923076923075</v>
      </c>
    </row>
    <row r="2088" spans="2:27" ht="20.25" x14ac:dyDescent="0.3">
      <c r="B2088" s="43" t="s">
        <v>2091</v>
      </c>
      <c r="C2088" s="14" t="s">
        <v>4521</v>
      </c>
      <c r="D2088" s="14" t="s">
        <v>9387</v>
      </c>
      <c r="E2088" s="14" t="s">
        <v>7386</v>
      </c>
      <c r="F2088" s="14" t="s">
        <v>9388</v>
      </c>
      <c r="G2088" s="14" t="s">
        <v>10672</v>
      </c>
      <c r="H2088" s="44" t="s">
        <v>3466</v>
      </c>
      <c r="I2088" s="45">
        <v>0</v>
      </c>
      <c r="J2088" s="14">
        <v>150000000</v>
      </c>
      <c r="K2088" s="14" t="s">
        <v>3458</v>
      </c>
      <c r="L2088" s="46" t="s">
        <v>5087</v>
      </c>
      <c r="M2088" s="14" t="s">
        <v>12072</v>
      </c>
      <c r="N2088" s="14" t="s">
        <v>3833</v>
      </c>
      <c r="O2088" s="14" t="s">
        <v>12107</v>
      </c>
      <c r="P2088" s="14" t="s">
        <v>12071</v>
      </c>
      <c r="Q2088" s="44" t="s">
        <v>8226</v>
      </c>
      <c r="R2088" s="44" t="s">
        <v>8205</v>
      </c>
      <c r="S2088" s="14">
        <v>59.5</v>
      </c>
      <c r="T2088" s="5">
        <v>1960</v>
      </c>
      <c r="U2088" s="5">
        <f t="shared" si="103"/>
        <v>116620</v>
      </c>
      <c r="V2088" s="47">
        <f t="shared" si="104"/>
        <v>130614.40000000001</v>
      </c>
      <c r="W2088" s="48"/>
      <c r="X2088" s="49">
        <v>2017</v>
      </c>
      <c r="Y2088" s="55" t="s">
        <v>12015</v>
      </c>
      <c r="Z2088" s="51">
        <f t="shared" si="105"/>
        <v>323.94444444444446</v>
      </c>
      <c r="AA2088" s="16">
        <f t="shared" si="106"/>
        <v>362.81777777777779</v>
      </c>
    </row>
    <row r="2089" spans="2:27" ht="20.25" x14ac:dyDescent="0.3">
      <c r="B2089" s="43" t="s">
        <v>2092</v>
      </c>
      <c r="C2089" s="14" t="s">
        <v>4521</v>
      </c>
      <c r="D2089" s="14" t="s">
        <v>9387</v>
      </c>
      <c r="E2089" s="14" t="s">
        <v>7386</v>
      </c>
      <c r="F2089" s="14" t="s">
        <v>9388</v>
      </c>
      <c r="G2089" s="14" t="s">
        <v>10673</v>
      </c>
      <c r="H2089" s="44" t="s">
        <v>3466</v>
      </c>
      <c r="I2089" s="45">
        <v>0</v>
      </c>
      <c r="J2089" s="14">
        <v>150000000</v>
      </c>
      <c r="K2089" s="14" t="s">
        <v>3458</v>
      </c>
      <c r="L2089" s="46" t="s">
        <v>5087</v>
      </c>
      <c r="M2089" s="14" t="s">
        <v>12072</v>
      </c>
      <c r="N2089" s="14" t="s">
        <v>3833</v>
      </c>
      <c r="O2089" s="14" t="s">
        <v>12107</v>
      </c>
      <c r="P2089" s="14" t="s">
        <v>12071</v>
      </c>
      <c r="Q2089" s="44" t="s">
        <v>8226</v>
      </c>
      <c r="R2089" s="44" t="s">
        <v>8205</v>
      </c>
      <c r="S2089" s="14">
        <v>51</v>
      </c>
      <c r="T2089" s="5">
        <v>1960</v>
      </c>
      <c r="U2089" s="5">
        <f t="shared" si="103"/>
        <v>99960</v>
      </c>
      <c r="V2089" s="47">
        <f t="shared" si="104"/>
        <v>111955.20000000001</v>
      </c>
      <c r="W2089" s="48"/>
      <c r="X2089" s="49">
        <v>2017</v>
      </c>
      <c r="Y2089" s="55" t="s">
        <v>12015</v>
      </c>
      <c r="Z2089" s="51">
        <f t="shared" si="105"/>
        <v>277.66666666666669</v>
      </c>
      <c r="AA2089" s="16">
        <f t="shared" si="106"/>
        <v>310.98666666666668</v>
      </c>
    </row>
    <row r="2090" spans="2:27" ht="20.25" x14ac:dyDescent="0.3">
      <c r="B2090" s="43" t="s">
        <v>2093</v>
      </c>
      <c r="C2090" s="14" t="s">
        <v>4521</v>
      </c>
      <c r="D2090" s="14" t="s">
        <v>9387</v>
      </c>
      <c r="E2090" s="14" t="s">
        <v>7386</v>
      </c>
      <c r="F2090" s="14" t="s">
        <v>9388</v>
      </c>
      <c r="G2090" s="14" t="s">
        <v>10674</v>
      </c>
      <c r="H2090" s="44" t="s">
        <v>3466</v>
      </c>
      <c r="I2090" s="45">
        <v>0</v>
      </c>
      <c r="J2090" s="14">
        <v>150000000</v>
      </c>
      <c r="K2090" s="14" t="s">
        <v>3458</v>
      </c>
      <c r="L2090" s="46" t="s">
        <v>5087</v>
      </c>
      <c r="M2090" s="14" t="s">
        <v>12072</v>
      </c>
      <c r="N2090" s="14" t="s">
        <v>3833</v>
      </c>
      <c r="O2090" s="14" t="s">
        <v>12107</v>
      </c>
      <c r="P2090" s="14" t="s">
        <v>12071</v>
      </c>
      <c r="Q2090" s="44" t="s">
        <v>8226</v>
      </c>
      <c r="R2090" s="44" t="s">
        <v>8205</v>
      </c>
      <c r="S2090" s="14">
        <v>20.399999999999999</v>
      </c>
      <c r="T2090" s="5">
        <v>1960</v>
      </c>
      <c r="U2090" s="5">
        <f t="shared" si="103"/>
        <v>39984</v>
      </c>
      <c r="V2090" s="47">
        <f t="shared" si="104"/>
        <v>44782.080000000002</v>
      </c>
      <c r="W2090" s="48"/>
      <c r="X2090" s="49">
        <v>2017</v>
      </c>
      <c r="Y2090" s="55" t="s">
        <v>12015</v>
      </c>
      <c r="Z2090" s="51">
        <f t="shared" si="105"/>
        <v>111.06666666666666</v>
      </c>
      <c r="AA2090" s="16">
        <f t="shared" si="106"/>
        <v>124.39466666666667</v>
      </c>
    </row>
    <row r="2091" spans="2:27" ht="20.25" x14ac:dyDescent="0.3">
      <c r="B2091" s="43" t="s">
        <v>2094</v>
      </c>
      <c r="C2091" s="14" t="s">
        <v>4521</v>
      </c>
      <c r="D2091" s="14" t="s">
        <v>9387</v>
      </c>
      <c r="E2091" s="14" t="s">
        <v>7386</v>
      </c>
      <c r="F2091" s="14" t="s">
        <v>9388</v>
      </c>
      <c r="G2091" s="14" t="s">
        <v>10675</v>
      </c>
      <c r="H2091" s="44" t="s">
        <v>3466</v>
      </c>
      <c r="I2091" s="45">
        <v>0</v>
      </c>
      <c r="J2091" s="14">
        <v>150000000</v>
      </c>
      <c r="K2091" s="14" t="s">
        <v>3458</v>
      </c>
      <c r="L2091" s="46" t="s">
        <v>5087</v>
      </c>
      <c r="M2091" s="14" t="s">
        <v>12072</v>
      </c>
      <c r="N2091" s="14" t="s">
        <v>3833</v>
      </c>
      <c r="O2091" s="14" t="s">
        <v>12107</v>
      </c>
      <c r="P2091" s="14" t="s">
        <v>12071</v>
      </c>
      <c r="Q2091" s="44" t="s">
        <v>8226</v>
      </c>
      <c r="R2091" s="44" t="s">
        <v>8205</v>
      </c>
      <c r="S2091" s="14">
        <v>130</v>
      </c>
      <c r="T2091" s="5">
        <v>1960</v>
      </c>
      <c r="U2091" s="5">
        <f t="shared" si="103"/>
        <v>254800</v>
      </c>
      <c r="V2091" s="47">
        <f t="shared" si="104"/>
        <v>285376</v>
      </c>
      <c r="W2091" s="48"/>
      <c r="X2091" s="49">
        <v>2017</v>
      </c>
      <c r="Y2091" s="55" t="s">
        <v>12015</v>
      </c>
      <c r="Z2091" s="51">
        <f t="shared" si="105"/>
        <v>707.77777777777783</v>
      </c>
      <c r="AA2091" s="16">
        <f t="shared" si="106"/>
        <v>792.71111111111111</v>
      </c>
    </row>
    <row r="2092" spans="2:27" ht="20.25" x14ac:dyDescent="0.3">
      <c r="B2092" s="43" t="s">
        <v>2095</v>
      </c>
      <c r="C2092" s="14" t="s">
        <v>4521</v>
      </c>
      <c r="D2092" s="14" t="s">
        <v>9387</v>
      </c>
      <c r="E2092" s="14" t="s">
        <v>7386</v>
      </c>
      <c r="F2092" s="14" t="s">
        <v>9388</v>
      </c>
      <c r="G2092" s="14" t="s">
        <v>10676</v>
      </c>
      <c r="H2092" s="44" t="s">
        <v>3466</v>
      </c>
      <c r="I2092" s="45">
        <v>0</v>
      </c>
      <c r="J2092" s="14">
        <v>150000000</v>
      </c>
      <c r="K2092" s="14" t="s">
        <v>3458</v>
      </c>
      <c r="L2092" s="46" t="s">
        <v>5087</v>
      </c>
      <c r="M2092" s="14" t="s">
        <v>12072</v>
      </c>
      <c r="N2092" s="14" t="s">
        <v>3833</v>
      </c>
      <c r="O2092" s="14" t="s">
        <v>12107</v>
      </c>
      <c r="P2092" s="14" t="s">
        <v>12071</v>
      </c>
      <c r="Q2092" s="44" t="s">
        <v>8226</v>
      </c>
      <c r="R2092" s="44" t="s">
        <v>8205</v>
      </c>
      <c r="S2092" s="14">
        <v>25.7</v>
      </c>
      <c r="T2092" s="5">
        <v>1960</v>
      </c>
      <c r="U2092" s="5">
        <f t="shared" si="103"/>
        <v>50372</v>
      </c>
      <c r="V2092" s="47">
        <f t="shared" si="104"/>
        <v>56416.640000000007</v>
      </c>
      <c r="W2092" s="48"/>
      <c r="X2092" s="49">
        <v>2017</v>
      </c>
      <c r="Y2092" s="55" t="s">
        <v>12015</v>
      </c>
      <c r="Z2092" s="51">
        <f t="shared" si="105"/>
        <v>139.92222222222222</v>
      </c>
      <c r="AA2092" s="16">
        <f t="shared" si="106"/>
        <v>156.7128888888889</v>
      </c>
    </row>
    <row r="2093" spans="2:27" ht="20.25" x14ac:dyDescent="0.3">
      <c r="B2093" s="43" t="s">
        <v>2096</v>
      </c>
      <c r="C2093" s="14" t="s">
        <v>4521</v>
      </c>
      <c r="D2093" s="14" t="s">
        <v>9387</v>
      </c>
      <c r="E2093" s="14" t="s">
        <v>7386</v>
      </c>
      <c r="F2093" s="14" t="s">
        <v>9388</v>
      </c>
      <c r="G2093" s="14" t="s">
        <v>10677</v>
      </c>
      <c r="H2093" s="44" t="s">
        <v>3466</v>
      </c>
      <c r="I2093" s="45">
        <v>0</v>
      </c>
      <c r="J2093" s="14">
        <v>150000000</v>
      </c>
      <c r="K2093" s="14" t="s">
        <v>3458</v>
      </c>
      <c r="L2093" s="46" t="s">
        <v>5087</v>
      </c>
      <c r="M2093" s="14" t="s">
        <v>12072</v>
      </c>
      <c r="N2093" s="14" t="s">
        <v>3833</v>
      </c>
      <c r="O2093" s="14" t="s">
        <v>12107</v>
      </c>
      <c r="P2093" s="14" t="s">
        <v>12071</v>
      </c>
      <c r="Q2093" s="44" t="s">
        <v>8226</v>
      </c>
      <c r="R2093" s="44" t="s">
        <v>8205</v>
      </c>
      <c r="S2093" s="14">
        <v>34</v>
      </c>
      <c r="T2093" s="5">
        <v>1960</v>
      </c>
      <c r="U2093" s="5">
        <f t="shared" si="103"/>
        <v>66640</v>
      </c>
      <c r="V2093" s="47">
        <f t="shared" si="104"/>
        <v>74636.800000000003</v>
      </c>
      <c r="W2093" s="48"/>
      <c r="X2093" s="49">
        <v>2017</v>
      </c>
      <c r="Y2093" s="55" t="s">
        <v>12015</v>
      </c>
      <c r="Z2093" s="51">
        <f t="shared" si="105"/>
        <v>185.11111111111111</v>
      </c>
      <c r="AA2093" s="16">
        <f t="shared" si="106"/>
        <v>207.32444444444445</v>
      </c>
    </row>
    <row r="2094" spans="2:27" ht="20.25" x14ac:dyDescent="0.3">
      <c r="B2094" s="43" t="s">
        <v>2097</v>
      </c>
      <c r="C2094" s="14" t="s">
        <v>4521</v>
      </c>
      <c r="D2094" s="14" t="s">
        <v>9387</v>
      </c>
      <c r="E2094" s="14" t="s">
        <v>7386</v>
      </c>
      <c r="F2094" s="14" t="s">
        <v>9388</v>
      </c>
      <c r="G2094" s="14" t="s">
        <v>10678</v>
      </c>
      <c r="H2094" s="44" t="s">
        <v>3466</v>
      </c>
      <c r="I2094" s="45">
        <v>0</v>
      </c>
      <c r="J2094" s="14">
        <v>150000000</v>
      </c>
      <c r="K2094" s="14" t="s">
        <v>3458</v>
      </c>
      <c r="L2094" s="46" t="s">
        <v>5087</v>
      </c>
      <c r="M2094" s="14" t="s">
        <v>12072</v>
      </c>
      <c r="N2094" s="14" t="s">
        <v>3833</v>
      </c>
      <c r="O2094" s="14" t="s">
        <v>3489</v>
      </c>
      <c r="P2094" s="14" t="s">
        <v>12071</v>
      </c>
      <c r="Q2094" s="44" t="s">
        <v>8226</v>
      </c>
      <c r="R2094" s="44" t="s">
        <v>8205</v>
      </c>
      <c r="S2094" s="14">
        <v>27.2</v>
      </c>
      <c r="T2094" s="5">
        <v>1960</v>
      </c>
      <c r="U2094" s="5">
        <f t="shared" si="103"/>
        <v>53312</v>
      </c>
      <c r="V2094" s="47">
        <f t="shared" si="104"/>
        <v>59709.440000000002</v>
      </c>
      <c r="W2094" s="48"/>
      <c r="X2094" s="49">
        <v>2017</v>
      </c>
      <c r="Y2094" s="55" t="s">
        <v>12015</v>
      </c>
      <c r="Z2094" s="51">
        <f t="shared" si="105"/>
        <v>148.0888888888889</v>
      </c>
      <c r="AA2094" s="16">
        <f t="shared" si="106"/>
        <v>165.85955555555557</v>
      </c>
    </row>
    <row r="2095" spans="2:27" ht="20.25" x14ac:dyDescent="0.3">
      <c r="B2095" s="43" t="s">
        <v>2098</v>
      </c>
      <c r="C2095" s="14" t="s">
        <v>4521</v>
      </c>
      <c r="D2095" s="14" t="s">
        <v>9389</v>
      </c>
      <c r="E2095" s="14" t="s">
        <v>7387</v>
      </c>
      <c r="F2095" s="14" t="s">
        <v>9390</v>
      </c>
      <c r="G2095" s="14" t="s">
        <v>10679</v>
      </c>
      <c r="H2095" s="44" t="s">
        <v>3466</v>
      </c>
      <c r="I2095" s="45">
        <v>0</v>
      </c>
      <c r="J2095" s="14">
        <v>150000000</v>
      </c>
      <c r="K2095" s="14" t="s">
        <v>3458</v>
      </c>
      <c r="L2095" s="46" t="s">
        <v>5087</v>
      </c>
      <c r="M2095" s="14" t="s">
        <v>12072</v>
      </c>
      <c r="N2095" s="14" t="s">
        <v>3833</v>
      </c>
      <c r="O2095" s="14" t="s">
        <v>12107</v>
      </c>
      <c r="P2095" s="14" t="s">
        <v>12071</v>
      </c>
      <c r="Q2095" s="44" t="s">
        <v>8226</v>
      </c>
      <c r="R2095" s="44" t="s">
        <v>8205</v>
      </c>
      <c r="S2095" s="14">
        <v>50</v>
      </c>
      <c r="T2095" s="5">
        <v>1095.3983516483515</v>
      </c>
      <c r="U2095" s="5">
        <f t="shared" si="103"/>
        <v>54769.917582417576</v>
      </c>
      <c r="V2095" s="47">
        <f t="shared" si="104"/>
        <v>61342.307692307688</v>
      </c>
      <c r="W2095" s="48"/>
      <c r="X2095" s="49">
        <v>2017</v>
      </c>
      <c r="Y2095" s="55" t="s">
        <v>12015</v>
      </c>
      <c r="Z2095" s="51">
        <f t="shared" si="105"/>
        <v>152.13865995115992</v>
      </c>
      <c r="AA2095" s="16">
        <f t="shared" si="106"/>
        <v>170.39529914529913</v>
      </c>
    </row>
    <row r="2096" spans="2:27" ht="20.25" x14ac:dyDescent="0.3">
      <c r="B2096" s="43" t="s">
        <v>2099</v>
      </c>
      <c r="C2096" s="14" t="s">
        <v>4521</v>
      </c>
      <c r="D2096" s="14" t="s">
        <v>9391</v>
      </c>
      <c r="E2096" s="14" t="s">
        <v>5153</v>
      </c>
      <c r="F2096" s="14" t="s">
        <v>9392</v>
      </c>
      <c r="G2096" s="14" t="s">
        <v>5153</v>
      </c>
      <c r="H2096" s="44" t="s">
        <v>3466</v>
      </c>
      <c r="I2096" s="45">
        <v>0</v>
      </c>
      <c r="J2096" s="14">
        <v>150000000</v>
      </c>
      <c r="K2096" s="14" t="s">
        <v>3458</v>
      </c>
      <c r="L2096" s="46" t="s">
        <v>5087</v>
      </c>
      <c r="M2096" s="14" t="s">
        <v>12072</v>
      </c>
      <c r="N2096" s="14" t="s">
        <v>3833</v>
      </c>
      <c r="O2096" s="14" t="s">
        <v>12107</v>
      </c>
      <c r="P2096" s="14" t="s">
        <v>12071</v>
      </c>
      <c r="Q2096" s="44" t="s">
        <v>8226</v>
      </c>
      <c r="R2096" s="44" t="s">
        <v>8205</v>
      </c>
      <c r="S2096" s="14">
        <v>20</v>
      </c>
      <c r="T2096" s="5">
        <v>896.875</v>
      </c>
      <c r="U2096" s="5">
        <f t="shared" si="103"/>
        <v>17937.5</v>
      </c>
      <c r="V2096" s="47">
        <f t="shared" si="104"/>
        <v>20090.000000000004</v>
      </c>
      <c r="W2096" s="48"/>
      <c r="X2096" s="49">
        <v>2017</v>
      </c>
      <c r="Y2096" s="55" t="s">
        <v>12015</v>
      </c>
      <c r="Z2096" s="51">
        <f t="shared" si="105"/>
        <v>49.826388888888886</v>
      </c>
      <c r="AA2096" s="16">
        <f t="shared" si="106"/>
        <v>55.805555555555564</v>
      </c>
    </row>
    <row r="2097" spans="2:27" ht="20.25" x14ac:dyDescent="0.3">
      <c r="B2097" s="43" t="s">
        <v>2100</v>
      </c>
      <c r="C2097" s="14" t="s">
        <v>4521</v>
      </c>
      <c r="D2097" s="14" t="s">
        <v>9393</v>
      </c>
      <c r="E2097" s="14" t="s">
        <v>5151</v>
      </c>
      <c r="F2097" s="14" t="s">
        <v>9394</v>
      </c>
      <c r="G2097" s="14" t="s">
        <v>10680</v>
      </c>
      <c r="H2097" s="44" t="s">
        <v>3466</v>
      </c>
      <c r="I2097" s="45">
        <v>0</v>
      </c>
      <c r="J2097" s="14">
        <v>150000000</v>
      </c>
      <c r="K2097" s="14" t="s">
        <v>3458</v>
      </c>
      <c r="L2097" s="46" t="s">
        <v>5087</v>
      </c>
      <c r="M2097" s="14" t="s">
        <v>12072</v>
      </c>
      <c r="N2097" s="14" t="s">
        <v>3833</v>
      </c>
      <c r="O2097" s="14" t="s">
        <v>12107</v>
      </c>
      <c r="P2097" s="14" t="s">
        <v>12071</v>
      </c>
      <c r="Q2097" s="44" t="s">
        <v>8233</v>
      </c>
      <c r="R2097" s="44" t="s">
        <v>8150</v>
      </c>
      <c r="S2097" s="14">
        <v>10</v>
      </c>
      <c r="T2097" s="5">
        <v>1079.9107142857142</v>
      </c>
      <c r="U2097" s="5">
        <f t="shared" si="103"/>
        <v>10799.107142857141</v>
      </c>
      <c r="V2097" s="47">
        <f t="shared" si="104"/>
        <v>12095</v>
      </c>
      <c r="W2097" s="48"/>
      <c r="X2097" s="49">
        <v>2017</v>
      </c>
      <c r="Y2097" s="55" t="s">
        <v>12015</v>
      </c>
      <c r="Z2097" s="51">
        <f t="shared" si="105"/>
        <v>29.997519841269838</v>
      </c>
      <c r="AA2097" s="16">
        <f t="shared" si="106"/>
        <v>33.597222222222221</v>
      </c>
    </row>
    <row r="2098" spans="2:27" ht="20.25" x14ac:dyDescent="0.3">
      <c r="B2098" s="43" t="s">
        <v>2101</v>
      </c>
      <c r="C2098" s="14" t="s">
        <v>4521</v>
      </c>
      <c r="D2098" s="14" t="s">
        <v>4694</v>
      </c>
      <c r="E2098" s="14" t="s">
        <v>7401</v>
      </c>
      <c r="F2098" s="14" t="s">
        <v>7797</v>
      </c>
      <c r="G2098" s="14" t="s">
        <v>10681</v>
      </c>
      <c r="H2098" s="44" t="s">
        <v>3466</v>
      </c>
      <c r="I2098" s="45">
        <v>0</v>
      </c>
      <c r="J2098" s="14">
        <v>150000000</v>
      </c>
      <c r="K2098" s="14" t="s">
        <v>3458</v>
      </c>
      <c r="L2098" s="46" t="s">
        <v>5087</v>
      </c>
      <c r="M2098" s="14" t="s">
        <v>12072</v>
      </c>
      <c r="N2098" s="14" t="s">
        <v>3833</v>
      </c>
      <c r="O2098" s="14" t="s">
        <v>3489</v>
      </c>
      <c r="P2098" s="14" t="s">
        <v>12071</v>
      </c>
      <c r="Q2098" s="44" t="s">
        <v>8224</v>
      </c>
      <c r="R2098" s="44" t="s">
        <v>8203</v>
      </c>
      <c r="S2098" s="14">
        <v>10</v>
      </c>
      <c r="T2098" s="5">
        <v>873</v>
      </c>
      <c r="U2098" s="5">
        <f t="shared" si="103"/>
        <v>8730</v>
      </c>
      <c r="V2098" s="47">
        <f t="shared" si="104"/>
        <v>9777.6</v>
      </c>
      <c r="W2098" s="48"/>
      <c r="X2098" s="49">
        <v>2017</v>
      </c>
      <c r="Y2098" s="55" t="s">
        <v>12015</v>
      </c>
      <c r="Z2098" s="51">
        <f t="shared" si="105"/>
        <v>24.25</v>
      </c>
      <c r="AA2098" s="16">
        <f t="shared" si="106"/>
        <v>27.16</v>
      </c>
    </row>
    <row r="2099" spans="2:27" ht="20.25" x14ac:dyDescent="0.3">
      <c r="B2099" s="43" t="s">
        <v>2102</v>
      </c>
      <c r="C2099" s="14" t="s">
        <v>4521</v>
      </c>
      <c r="D2099" s="14" t="s">
        <v>5109</v>
      </c>
      <c r="E2099" s="14" t="s">
        <v>7963</v>
      </c>
      <c r="F2099" s="14" t="s">
        <v>5110</v>
      </c>
      <c r="G2099" s="14" t="s">
        <v>10682</v>
      </c>
      <c r="H2099" s="44" t="s">
        <v>3466</v>
      </c>
      <c r="I2099" s="45">
        <v>0</v>
      </c>
      <c r="J2099" s="14">
        <v>150000000</v>
      </c>
      <c r="K2099" s="14" t="s">
        <v>3458</v>
      </c>
      <c r="L2099" s="46" t="s">
        <v>5087</v>
      </c>
      <c r="M2099" s="14" t="s">
        <v>12072</v>
      </c>
      <c r="N2099" s="14" t="s">
        <v>3833</v>
      </c>
      <c r="O2099" s="14" t="s">
        <v>12107</v>
      </c>
      <c r="P2099" s="14" t="s">
        <v>12071</v>
      </c>
      <c r="Q2099" s="44" t="s">
        <v>8224</v>
      </c>
      <c r="R2099" s="44" t="s">
        <v>8203</v>
      </c>
      <c r="S2099" s="14">
        <v>25</v>
      </c>
      <c r="T2099" s="5">
        <v>643.5</v>
      </c>
      <c r="U2099" s="5">
        <f t="shared" si="103"/>
        <v>16087.5</v>
      </c>
      <c r="V2099" s="47">
        <f t="shared" si="104"/>
        <v>18018</v>
      </c>
      <c r="W2099" s="48"/>
      <c r="X2099" s="49">
        <v>2017</v>
      </c>
      <c r="Y2099" s="55" t="s">
        <v>12015</v>
      </c>
      <c r="Z2099" s="51">
        <f t="shared" si="105"/>
        <v>44.6875</v>
      </c>
      <c r="AA2099" s="16">
        <f t="shared" si="106"/>
        <v>50.05</v>
      </c>
    </row>
    <row r="2100" spans="2:27" ht="20.25" x14ac:dyDescent="0.3">
      <c r="B2100" s="43" t="s">
        <v>2103</v>
      </c>
      <c r="C2100" s="14" t="s">
        <v>4521</v>
      </c>
      <c r="D2100" s="14" t="s">
        <v>9395</v>
      </c>
      <c r="E2100" s="14" t="s">
        <v>9396</v>
      </c>
      <c r="F2100" s="14" t="s">
        <v>9397</v>
      </c>
      <c r="G2100" s="14" t="s">
        <v>10683</v>
      </c>
      <c r="H2100" s="44" t="s">
        <v>3466</v>
      </c>
      <c r="I2100" s="45">
        <v>0</v>
      </c>
      <c r="J2100" s="14">
        <v>150000000</v>
      </c>
      <c r="K2100" s="14" t="s">
        <v>3458</v>
      </c>
      <c r="L2100" s="46" t="s">
        <v>5087</v>
      </c>
      <c r="M2100" s="14" t="s">
        <v>12072</v>
      </c>
      <c r="N2100" s="14" t="s">
        <v>3833</v>
      </c>
      <c r="O2100" s="14" t="s">
        <v>12107</v>
      </c>
      <c r="P2100" s="14" t="s">
        <v>12071</v>
      </c>
      <c r="Q2100" s="44" t="s">
        <v>8224</v>
      </c>
      <c r="R2100" s="44" t="s">
        <v>8203</v>
      </c>
      <c r="S2100" s="14">
        <v>12</v>
      </c>
      <c r="T2100" s="5">
        <v>1395.9</v>
      </c>
      <c r="U2100" s="5">
        <f t="shared" si="103"/>
        <v>16750.800000000003</v>
      </c>
      <c r="V2100" s="47">
        <f t="shared" si="104"/>
        <v>18760.896000000004</v>
      </c>
      <c r="W2100" s="48"/>
      <c r="X2100" s="49">
        <v>2017</v>
      </c>
      <c r="Y2100" s="55" t="s">
        <v>12015</v>
      </c>
      <c r="Z2100" s="51">
        <f t="shared" si="105"/>
        <v>46.530000000000008</v>
      </c>
      <c r="AA2100" s="16">
        <f t="shared" si="106"/>
        <v>52.113600000000012</v>
      </c>
    </row>
    <row r="2101" spans="2:27" ht="20.25" x14ac:dyDescent="0.3">
      <c r="B2101" s="43" t="s">
        <v>2104</v>
      </c>
      <c r="C2101" s="14" t="s">
        <v>4521</v>
      </c>
      <c r="D2101" s="14" t="s">
        <v>9398</v>
      </c>
      <c r="E2101" s="14" t="s">
        <v>7966</v>
      </c>
      <c r="F2101" s="14" t="s">
        <v>9399</v>
      </c>
      <c r="G2101" s="14" t="s">
        <v>10684</v>
      </c>
      <c r="H2101" s="44" t="s">
        <v>3466</v>
      </c>
      <c r="I2101" s="45">
        <v>0</v>
      </c>
      <c r="J2101" s="14">
        <v>150000000</v>
      </c>
      <c r="K2101" s="14" t="s">
        <v>3458</v>
      </c>
      <c r="L2101" s="46" t="s">
        <v>5087</v>
      </c>
      <c r="M2101" s="14" t="s">
        <v>12072</v>
      </c>
      <c r="N2101" s="14" t="s">
        <v>3833</v>
      </c>
      <c r="O2101" s="14" t="s">
        <v>12107</v>
      </c>
      <c r="P2101" s="14" t="s">
        <v>12071</v>
      </c>
      <c r="Q2101" s="44" t="s">
        <v>8224</v>
      </c>
      <c r="R2101" s="44" t="s">
        <v>8203</v>
      </c>
      <c r="S2101" s="14">
        <v>12</v>
      </c>
      <c r="T2101" s="5">
        <v>1395.9</v>
      </c>
      <c r="U2101" s="5">
        <f t="shared" si="103"/>
        <v>16750.800000000003</v>
      </c>
      <c r="V2101" s="47">
        <f t="shared" si="104"/>
        <v>18760.896000000004</v>
      </c>
      <c r="W2101" s="48"/>
      <c r="X2101" s="49">
        <v>2017</v>
      </c>
      <c r="Y2101" s="55" t="s">
        <v>12015</v>
      </c>
      <c r="Z2101" s="51">
        <f t="shared" si="105"/>
        <v>46.530000000000008</v>
      </c>
      <c r="AA2101" s="16">
        <f t="shared" si="106"/>
        <v>52.113600000000012</v>
      </c>
    </row>
    <row r="2102" spans="2:27" ht="20.25" x14ac:dyDescent="0.3">
      <c r="B2102" s="43" t="s">
        <v>2105</v>
      </c>
      <c r="C2102" s="14" t="s">
        <v>4521</v>
      </c>
      <c r="D2102" s="14" t="s">
        <v>4104</v>
      </c>
      <c r="E2102" s="14" t="s">
        <v>4105</v>
      </c>
      <c r="F2102" s="14" t="s">
        <v>4106</v>
      </c>
      <c r="G2102" s="14" t="s">
        <v>10685</v>
      </c>
      <c r="H2102" s="44" t="s">
        <v>3466</v>
      </c>
      <c r="I2102" s="45">
        <v>0</v>
      </c>
      <c r="J2102" s="14">
        <v>150000000</v>
      </c>
      <c r="K2102" s="14" t="s">
        <v>3458</v>
      </c>
      <c r="L2102" s="46" t="s">
        <v>5087</v>
      </c>
      <c r="M2102" s="14" t="s">
        <v>12072</v>
      </c>
      <c r="N2102" s="14" t="s">
        <v>3833</v>
      </c>
      <c r="O2102" s="14" t="s">
        <v>12107</v>
      </c>
      <c r="P2102" s="14" t="s">
        <v>12071</v>
      </c>
      <c r="Q2102" s="44" t="s">
        <v>8224</v>
      </c>
      <c r="R2102" s="44" t="s">
        <v>8203</v>
      </c>
      <c r="S2102" s="14">
        <v>30</v>
      </c>
      <c r="T2102" s="5">
        <v>290</v>
      </c>
      <c r="U2102" s="5">
        <f t="shared" si="103"/>
        <v>8700</v>
      </c>
      <c r="V2102" s="47">
        <f t="shared" si="104"/>
        <v>9744.0000000000018</v>
      </c>
      <c r="W2102" s="48"/>
      <c r="X2102" s="49">
        <v>2017</v>
      </c>
      <c r="Y2102" s="55" t="s">
        <v>12015</v>
      </c>
      <c r="Z2102" s="51">
        <f t="shared" si="105"/>
        <v>24.166666666666668</v>
      </c>
      <c r="AA2102" s="16">
        <f t="shared" si="106"/>
        <v>27.06666666666667</v>
      </c>
    </row>
    <row r="2103" spans="2:27" ht="20.25" x14ac:dyDescent="0.3">
      <c r="B2103" s="43" t="s">
        <v>2106</v>
      </c>
      <c r="C2103" s="14" t="s">
        <v>4521</v>
      </c>
      <c r="D2103" s="14" t="s">
        <v>4104</v>
      </c>
      <c r="E2103" s="14" t="s">
        <v>4105</v>
      </c>
      <c r="F2103" s="14" t="s">
        <v>4106</v>
      </c>
      <c r="G2103" s="14" t="s">
        <v>10686</v>
      </c>
      <c r="H2103" s="44" t="s">
        <v>3466</v>
      </c>
      <c r="I2103" s="45">
        <v>0</v>
      </c>
      <c r="J2103" s="14">
        <v>150000000</v>
      </c>
      <c r="K2103" s="14" t="s">
        <v>3458</v>
      </c>
      <c r="L2103" s="46" t="s">
        <v>5087</v>
      </c>
      <c r="M2103" s="14" t="s">
        <v>12072</v>
      </c>
      <c r="N2103" s="14" t="s">
        <v>3833</v>
      </c>
      <c r="O2103" s="14" t="s">
        <v>12107</v>
      </c>
      <c r="P2103" s="14" t="s">
        <v>12071</v>
      </c>
      <c r="Q2103" s="44" t="s">
        <v>8224</v>
      </c>
      <c r="R2103" s="44" t="s">
        <v>8203</v>
      </c>
      <c r="S2103" s="14">
        <v>18</v>
      </c>
      <c r="T2103" s="5">
        <v>447.85714285714289</v>
      </c>
      <c r="U2103" s="5">
        <f t="shared" si="103"/>
        <v>8061.4285714285725</v>
      </c>
      <c r="V2103" s="47">
        <f t="shared" si="104"/>
        <v>9028.8000000000029</v>
      </c>
      <c r="W2103" s="48"/>
      <c r="X2103" s="49">
        <v>2017</v>
      </c>
      <c r="Y2103" s="55" t="s">
        <v>12015</v>
      </c>
      <c r="Z2103" s="51">
        <f t="shared" si="105"/>
        <v>22.392857142857146</v>
      </c>
      <c r="AA2103" s="16">
        <f t="shared" si="106"/>
        <v>25.080000000000009</v>
      </c>
    </row>
    <row r="2104" spans="2:27" ht="20.25" x14ac:dyDescent="0.3">
      <c r="B2104" s="43" t="s">
        <v>2107</v>
      </c>
      <c r="C2104" s="14" t="s">
        <v>4521</v>
      </c>
      <c r="D2104" s="14" t="s">
        <v>4968</v>
      </c>
      <c r="E2104" s="14" t="s">
        <v>4969</v>
      </c>
      <c r="F2104" s="14" t="s">
        <v>7880</v>
      </c>
      <c r="G2104" s="14" t="s">
        <v>10687</v>
      </c>
      <c r="H2104" s="44" t="s">
        <v>3466</v>
      </c>
      <c r="I2104" s="45">
        <v>0</v>
      </c>
      <c r="J2104" s="14">
        <v>150000000</v>
      </c>
      <c r="K2104" s="14" t="s">
        <v>3458</v>
      </c>
      <c r="L2104" s="46" t="s">
        <v>5087</v>
      </c>
      <c r="M2104" s="14" t="s">
        <v>12072</v>
      </c>
      <c r="N2104" s="14" t="s">
        <v>3833</v>
      </c>
      <c r="O2104" s="14" t="s">
        <v>12107</v>
      </c>
      <c r="P2104" s="14" t="s">
        <v>12071</v>
      </c>
      <c r="Q2104" s="44" t="s">
        <v>8224</v>
      </c>
      <c r="R2104" s="44" t="s">
        <v>8203</v>
      </c>
      <c r="S2104" s="14">
        <v>32</v>
      </c>
      <c r="T2104" s="5">
        <v>970.65247252747236</v>
      </c>
      <c r="U2104" s="5">
        <f t="shared" si="103"/>
        <v>31060.879120879115</v>
      </c>
      <c r="V2104" s="47">
        <f t="shared" si="104"/>
        <v>34788.184615384613</v>
      </c>
      <c r="W2104" s="48"/>
      <c r="X2104" s="49">
        <v>2017</v>
      </c>
      <c r="Y2104" s="55" t="s">
        <v>12015</v>
      </c>
      <c r="Z2104" s="51">
        <f t="shared" si="105"/>
        <v>86.280219780219767</v>
      </c>
      <c r="AA2104" s="16">
        <f t="shared" si="106"/>
        <v>96.63384615384615</v>
      </c>
    </row>
    <row r="2105" spans="2:27" ht="20.25" x14ac:dyDescent="0.3">
      <c r="B2105" s="43" t="s">
        <v>2108</v>
      </c>
      <c r="C2105" s="14" t="s">
        <v>4521</v>
      </c>
      <c r="D2105" s="14" t="s">
        <v>9400</v>
      </c>
      <c r="E2105" s="14" t="s">
        <v>4969</v>
      </c>
      <c r="F2105" s="14" t="s">
        <v>9401</v>
      </c>
      <c r="G2105" s="14" t="s">
        <v>10688</v>
      </c>
      <c r="H2105" s="44" t="s">
        <v>3466</v>
      </c>
      <c r="I2105" s="45">
        <v>0</v>
      </c>
      <c r="J2105" s="14">
        <v>150000000</v>
      </c>
      <c r="K2105" s="14" t="s">
        <v>3458</v>
      </c>
      <c r="L2105" s="46" t="s">
        <v>5087</v>
      </c>
      <c r="M2105" s="14" t="s">
        <v>12072</v>
      </c>
      <c r="N2105" s="14" t="s">
        <v>3833</v>
      </c>
      <c r="O2105" s="14" t="s">
        <v>12107</v>
      </c>
      <c r="P2105" s="14" t="s">
        <v>12071</v>
      </c>
      <c r="Q2105" s="44" t="s">
        <v>8224</v>
      </c>
      <c r="R2105" s="44" t="s">
        <v>8203</v>
      </c>
      <c r="S2105" s="14">
        <v>30</v>
      </c>
      <c r="T2105" s="5">
        <v>898.92</v>
      </c>
      <c r="U2105" s="5">
        <f t="shared" si="103"/>
        <v>26967.599999999999</v>
      </c>
      <c r="V2105" s="47">
        <f t="shared" si="104"/>
        <v>30203.712</v>
      </c>
      <c r="W2105" s="48"/>
      <c r="X2105" s="49">
        <v>2017</v>
      </c>
      <c r="Y2105" s="55" t="s">
        <v>12015</v>
      </c>
      <c r="Z2105" s="51">
        <f t="shared" si="105"/>
        <v>74.91</v>
      </c>
      <c r="AA2105" s="16">
        <f t="shared" si="106"/>
        <v>83.899199999999993</v>
      </c>
    </row>
    <row r="2106" spans="2:27" ht="20.25" x14ac:dyDescent="0.3">
      <c r="B2106" s="43" t="s">
        <v>2109</v>
      </c>
      <c r="C2106" s="14" t="s">
        <v>4521</v>
      </c>
      <c r="D2106" s="14" t="s">
        <v>9402</v>
      </c>
      <c r="E2106" s="14" t="s">
        <v>4983</v>
      </c>
      <c r="F2106" s="14" t="s">
        <v>9403</v>
      </c>
      <c r="G2106" s="14" t="s">
        <v>10689</v>
      </c>
      <c r="H2106" s="44" t="s">
        <v>3466</v>
      </c>
      <c r="I2106" s="45">
        <v>0</v>
      </c>
      <c r="J2106" s="14">
        <v>150000000</v>
      </c>
      <c r="K2106" s="14" t="s">
        <v>3458</v>
      </c>
      <c r="L2106" s="46" t="s">
        <v>5087</v>
      </c>
      <c r="M2106" s="14" t="s">
        <v>12072</v>
      </c>
      <c r="N2106" s="14" t="s">
        <v>3833</v>
      </c>
      <c r="O2106" s="14" t="s">
        <v>12107</v>
      </c>
      <c r="P2106" s="14" t="s">
        <v>12071</v>
      </c>
      <c r="Q2106" s="44" t="s">
        <v>8224</v>
      </c>
      <c r="R2106" s="44" t="s">
        <v>8203</v>
      </c>
      <c r="S2106" s="14">
        <v>3</v>
      </c>
      <c r="T2106" s="5">
        <v>1346.8406593406594</v>
      </c>
      <c r="U2106" s="5">
        <f t="shared" si="103"/>
        <v>4040.5219780219782</v>
      </c>
      <c r="V2106" s="47">
        <f t="shared" si="104"/>
        <v>4525.3846153846162</v>
      </c>
      <c r="W2106" s="48"/>
      <c r="X2106" s="49">
        <v>2017</v>
      </c>
      <c r="Y2106" s="55" t="s">
        <v>12015</v>
      </c>
      <c r="Z2106" s="51">
        <f t="shared" si="105"/>
        <v>11.223672161172162</v>
      </c>
      <c r="AA2106" s="16">
        <f t="shared" si="106"/>
        <v>12.570512820512823</v>
      </c>
    </row>
    <row r="2107" spans="2:27" ht="20.25" x14ac:dyDescent="0.3">
      <c r="B2107" s="43" t="s">
        <v>2110</v>
      </c>
      <c r="C2107" s="14" t="s">
        <v>4521</v>
      </c>
      <c r="D2107" s="14" t="s">
        <v>4962</v>
      </c>
      <c r="E2107" s="14" t="s">
        <v>4963</v>
      </c>
      <c r="F2107" s="14" t="s">
        <v>7875</v>
      </c>
      <c r="G2107" s="14" t="s">
        <v>10690</v>
      </c>
      <c r="H2107" s="44" t="s">
        <v>3466</v>
      </c>
      <c r="I2107" s="45">
        <v>0</v>
      </c>
      <c r="J2107" s="14">
        <v>150000000</v>
      </c>
      <c r="K2107" s="14" t="s">
        <v>3458</v>
      </c>
      <c r="L2107" s="46" t="s">
        <v>5087</v>
      </c>
      <c r="M2107" s="14" t="s">
        <v>12072</v>
      </c>
      <c r="N2107" s="14" t="s">
        <v>3833</v>
      </c>
      <c r="O2107" s="14" t="s">
        <v>12107</v>
      </c>
      <c r="P2107" s="14" t="s">
        <v>12071</v>
      </c>
      <c r="Q2107" s="44" t="s">
        <v>8224</v>
      </c>
      <c r="R2107" s="44" t="s">
        <v>8203</v>
      </c>
      <c r="S2107" s="14">
        <v>5</v>
      </c>
      <c r="T2107" s="5">
        <v>1423.62</v>
      </c>
      <c r="U2107" s="5">
        <f t="shared" si="103"/>
        <v>7118.0999999999995</v>
      </c>
      <c r="V2107" s="47">
        <f t="shared" si="104"/>
        <v>7972.2719999999999</v>
      </c>
      <c r="W2107" s="48"/>
      <c r="X2107" s="49">
        <v>2017</v>
      </c>
      <c r="Y2107" s="55" t="s">
        <v>12015</v>
      </c>
      <c r="Z2107" s="51">
        <f t="shared" si="105"/>
        <v>19.772499999999997</v>
      </c>
      <c r="AA2107" s="16">
        <f t="shared" si="106"/>
        <v>22.145199999999999</v>
      </c>
    </row>
    <row r="2108" spans="2:27" ht="20.25" x14ac:dyDescent="0.3">
      <c r="B2108" s="43" t="s">
        <v>2111</v>
      </c>
      <c r="C2108" s="14" t="s">
        <v>4521</v>
      </c>
      <c r="D2108" s="14" t="s">
        <v>4180</v>
      </c>
      <c r="E2108" s="14" t="s">
        <v>4959</v>
      </c>
      <c r="F2108" s="14" t="s">
        <v>4181</v>
      </c>
      <c r="G2108" s="14" t="s">
        <v>10691</v>
      </c>
      <c r="H2108" s="44" t="s">
        <v>3466</v>
      </c>
      <c r="I2108" s="45">
        <v>0</v>
      </c>
      <c r="J2108" s="14">
        <v>150000000</v>
      </c>
      <c r="K2108" s="14" t="s">
        <v>3458</v>
      </c>
      <c r="L2108" s="46" t="s">
        <v>5087</v>
      </c>
      <c r="M2108" s="14" t="s">
        <v>12072</v>
      </c>
      <c r="N2108" s="14" t="s">
        <v>3833</v>
      </c>
      <c r="O2108" s="14" t="s">
        <v>12107</v>
      </c>
      <c r="P2108" s="14" t="s">
        <v>12071</v>
      </c>
      <c r="Q2108" s="44" t="s">
        <v>8224</v>
      </c>
      <c r="R2108" s="44" t="s">
        <v>8203</v>
      </c>
      <c r="S2108" s="14">
        <v>6</v>
      </c>
      <c r="T2108" s="5">
        <v>36884.793956043948</v>
      </c>
      <c r="U2108" s="5">
        <f t="shared" si="103"/>
        <v>221308.76373626367</v>
      </c>
      <c r="V2108" s="47">
        <f t="shared" si="104"/>
        <v>247865.81538461533</v>
      </c>
      <c r="W2108" s="48"/>
      <c r="X2108" s="49">
        <v>2017</v>
      </c>
      <c r="Y2108" s="55" t="s">
        <v>12015</v>
      </c>
      <c r="Z2108" s="51">
        <f t="shared" si="105"/>
        <v>614.74656593406576</v>
      </c>
      <c r="AA2108" s="16">
        <f t="shared" si="106"/>
        <v>688.51615384615366</v>
      </c>
    </row>
    <row r="2109" spans="2:27" ht="20.25" x14ac:dyDescent="0.3">
      <c r="B2109" s="43" t="s">
        <v>2112</v>
      </c>
      <c r="C2109" s="14" t="s">
        <v>4521</v>
      </c>
      <c r="D2109" s="14" t="s">
        <v>9404</v>
      </c>
      <c r="E2109" s="14" t="s">
        <v>3781</v>
      </c>
      <c r="F2109" s="14" t="s">
        <v>9405</v>
      </c>
      <c r="G2109" s="14" t="s">
        <v>10692</v>
      </c>
      <c r="H2109" s="44" t="s">
        <v>3466</v>
      </c>
      <c r="I2109" s="45">
        <v>0</v>
      </c>
      <c r="J2109" s="14">
        <v>150000000</v>
      </c>
      <c r="K2109" s="14" t="s">
        <v>3458</v>
      </c>
      <c r="L2109" s="46" t="s">
        <v>5087</v>
      </c>
      <c r="M2109" s="14" t="s">
        <v>12072</v>
      </c>
      <c r="N2109" s="14" t="s">
        <v>3833</v>
      </c>
      <c r="O2109" s="14" t="s">
        <v>12107</v>
      </c>
      <c r="P2109" s="14" t="s">
        <v>12071</v>
      </c>
      <c r="Q2109" s="44" t="s">
        <v>8224</v>
      </c>
      <c r="R2109" s="44" t="s">
        <v>8203</v>
      </c>
      <c r="S2109" s="14">
        <v>5</v>
      </c>
      <c r="T2109" s="5">
        <v>85563.008241758245</v>
      </c>
      <c r="U2109" s="5">
        <f t="shared" si="103"/>
        <v>427815.0412087912</v>
      </c>
      <c r="V2109" s="47">
        <f t="shared" si="104"/>
        <v>479152.84615384619</v>
      </c>
      <c r="W2109" s="48"/>
      <c r="X2109" s="49">
        <v>2017</v>
      </c>
      <c r="Y2109" s="55" t="s">
        <v>12015</v>
      </c>
      <c r="Z2109" s="51">
        <f t="shared" si="105"/>
        <v>1188.3751144688645</v>
      </c>
      <c r="AA2109" s="16">
        <f t="shared" si="106"/>
        <v>1330.9801282051283</v>
      </c>
    </row>
    <row r="2110" spans="2:27" ht="20.25" x14ac:dyDescent="0.3">
      <c r="B2110" s="43" t="s">
        <v>2113</v>
      </c>
      <c r="C2110" s="14" t="s">
        <v>4521</v>
      </c>
      <c r="D2110" s="14" t="s">
        <v>9406</v>
      </c>
      <c r="E2110" s="14" t="s">
        <v>9407</v>
      </c>
      <c r="F2110" s="14" t="s">
        <v>9408</v>
      </c>
      <c r="G2110" s="14" t="s">
        <v>10693</v>
      </c>
      <c r="H2110" s="44" t="s">
        <v>3466</v>
      </c>
      <c r="I2110" s="45">
        <v>0</v>
      </c>
      <c r="J2110" s="14">
        <v>150000000</v>
      </c>
      <c r="K2110" s="14" t="s">
        <v>3458</v>
      </c>
      <c r="L2110" s="46" t="s">
        <v>5087</v>
      </c>
      <c r="M2110" s="14" t="s">
        <v>12072</v>
      </c>
      <c r="N2110" s="14" t="s">
        <v>3833</v>
      </c>
      <c r="O2110" s="14" t="s">
        <v>12107</v>
      </c>
      <c r="P2110" s="14" t="s">
        <v>12071</v>
      </c>
      <c r="Q2110" s="44" t="s">
        <v>8224</v>
      </c>
      <c r="R2110" s="44" t="s">
        <v>8203</v>
      </c>
      <c r="S2110" s="14">
        <v>42</v>
      </c>
      <c r="T2110" s="5">
        <v>304.12087912087907</v>
      </c>
      <c r="U2110" s="5">
        <f t="shared" si="103"/>
        <v>12773.07692307692</v>
      </c>
      <c r="V2110" s="47">
        <f t="shared" si="104"/>
        <v>14305.846153846152</v>
      </c>
      <c r="W2110" s="48"/>
      <c r="X2110" s="49">
        <v>2017</v>
      </c>
      <c r="Y2110" s="55" t="s">
        <v>12015</v>
      </c>
      <c r="Z2110" s="51">
        <f t="shared" si="105"/>
        <v>35.480769230769219</v>
      </c>
      <c r="AA2110" s="16">
        <f t="shared" si="106"/>
        <v>39.738461538461536</v>
      </c>
    </row>
    <row r="2111" spans="2:27" ht="20.25" x14ac:dyDescent="0.3">
      <c r="B2111" s="43" t="s">
        <v>2114</v>
      </c>
      <c r="C2111" s="14" t="s">
        <v>4521</v>
      </c>
      <c r="D2111" s="14" t="s">
        <v>9409</v>
      </c>
      <c r="E2111" s="14" t="s">
        <v>4127</v>
      </c>
      <c r="F2111" s="14" t="s">
        <v>9410</v>
      </c>
      <c r="G2111" s="14" t="s">
        <v>10694</v>
      </c>
      <c r="H2111" s="44" t="s">
        <v>3466</v>
      </c>
      <c r="I2111" s="45">
        <v>0</v>
      </c>
      <c r="J2111" s="14">
        <v>150000000</v>
      </c>
      <c r="K2111" s="14" t="s">
        <v>3458</v>
      </c>
      <c r="L2111" s="46" t="s">
        <v>5087</v>
      </c>
      <c r="M2111" s="14" t="s">
        <v>12072</v>
      </c>
      <c r="N2111" s="14" t="s">
        <v>3833</v>
      </c>
      <c r="O2111" s="14" t="s">
        <v>12107</v>
      </c>
      <c r="P2111" s="14" t="s">
        <v>12071</v>
      </c>
      <c r="Q2111" s="44" t="s">
        <v>8237</v>
      </c>
      <c r="R2111" s="44" t="s">
        <v>8214</v>
      </c>
      <c r="S2111" s="14">
        <v>2000</v>
      </c>
      <c r="T2111" s="5">
        <v>582.39148351648339</v>
      </c>
      <c r="U2111" s="5">
        <f t="shared" si="103"/>
        <v>1164782.9670329667</v>
      </c>
      <c r="V2111" s="47">
        <f t="shared" si="104"/>
        <v>1304556.9230769228</v>
      </c>
      <c r="W2111" s="48"/>
      <c r="X2111" s="49">
        <v>2017</v>
      </c>
      <c r="Y2111" s="55" t="s">
        <v>12015</v>
      </c>
      <c r="Z2111" s="51">
        <f t="shared" si="105"/>
        <v>3235.5082417582407</v>
      </c>
      <c r="AA2111" s="16">
        <f t="shared" si="106"/>
        <v>3623.76923076923</v>
      </c>
    </row>
    <row r="2112" spans="2:27" ht="20.25" x14ac:dyDescent="0.3">
      <c r="B2112" s="43" t="s">
        <v>2115</v>
      </c>
      <c r="C2112" s="14" t="s">
        <v>4521</v>
      </c>
      <c r="D2112" s="14" t="s">
        <v>5111</v>
      </c>
      <c r="E2112" s="14" t="s">
        <v>7964</v>
      </c>
      <c r="F2112" s="14" t="s">
        <v>7965</v>
      </c>
      <c r="G2112" s="14" t="s">
        <v>10695</v>
      </c>
      <c r="H2112" s="44" t="s">
        <v>3466</v>
      </c>
      <c r="I2112" s="45">
        <v>0</v>
      </c>
      <c r="J2112" s="14">
        <v>150000000</v>
      </c>
      <c r="K2112" s="14" t="s">
        <v>3458</v>
      </c>
      <c r="L2112" s="46" t="s">
        <v>5087</v>
      </c>
      <c r="M2112" s="14" t="s">
        <v>12072</v>
      </c>
      <c r="N2112" s="14" t="s">
        <v>3833</v>
      </c>
      <c r="O2112" s="14" t="s">
        <v>12107</v>
      </c>
      <c r="P2112" s="14" t="s">
        <v>12071</v>
      </c>
      <c r="Q2112" s="44" t="s">
        <v>8224</v>
      </c>
      <c r="R2112" s="44" t="s">
        <v>8203</v>
      </c>
      <c r="S2112" s="14">
        <v>31</v>
      </c>
      <c r="T2112" s="5">
        <v>479</v>
      </c>
      <c r="U2112" s="5">
        <f t="shared" si="103"/>
        <v>14849</v>
      </c>
      <c r="V2112" s="47">
        <f t="shared" si="104"/>
        <v>16630.88</v>
      </c>
      <c r="W2112" s="48"/>
      <c r="X2112" s="49">
        <v>2017</v>
      </c>
      <c r="Y2112" s="55" t="s">
        <v>12015</v>
      </c>
      <c r="Z2112" s="51">
        <f t="shared" si="105"/>
        <v>41.24722222222222</v>
      </c>
      <c r="AA2112" s="16">
        <f t="shared" si="106"/>
        <v>46.196888888888893</v>
      </c>
    </row>
    <row r="2113" spans="2:27" ht="20.25" x14ac:dyDescent="0.3">
      <c r="B2113" s="43" t="s">
        <v>2116</v>
      </c>
      <c r="C2113" s="14" t="s">
        <v>4521</v>
      </c>
      <c r="D2113" s="14" t="s">
        <v>9411</v>
      </c>
      <c r="E2113" s="14" t="s">
        <v>5045</v>
      </c>
      <c r="F2113" s="14" t="s">
        <v>7933</v>
      </c>
      <c r="G2113" s="14" t="s">
        <v>10696</v>
      </c>
      <c r="H2113" s="44" t="s">
        <v>3466</v>
      </c>
      <c r="I2113" s="45">
        <v>0</v>
      </c>
      <c r="J2113" s="14">
        <v>150000000</v>
      </c>
      <c r="K2113" s="14" t="s">
        <v>3458</v>
      </c>
      <c r="L2113" s="46" t="s">
        <v>5087</v>
      </c>
      <c r="M2113" s="14" t="s">
        <v>12072</v>
      </c>
      <c r="N2113" s="14" t="s">
        <v>3833</v>
      </c>
      <c r="O2113" s="14" t="s">
        <v>12107</v>
      </c>
      <c r="P2113" s="14" t="s">
        <v>12071</v>
      </c>
      <c r="Q2113" s="44" t="s">
        <v>8228</v>
      </c>
      <c r="R2113" s="44" t="s">
        <v>8207</v>
      </c>
      <c r="S2113" s="14">
        <v>6</v>
      </c>
      <c r="T2113" s="5">
        <v>8153.4807692307677</v>
      </c>
      <c r="U2113" s="5">
        <f t="shared" si="103"/>
        <v>48920.88461538461</v>
      </c>
      <c r="V2113" s="47">
        <f t="shared" si="104"/>
        <v>54791.390769230769</v>
      </c>
      <c r="W2113" s="48"/>
      <c r="X2113" s="49">
        <v>2017</v>
      </c>
      <c r="Y2113" s="55" t="s">
        <v>12015</v>
      </c>
      <c r="Z2113" s="51">
        <f t="shared" si="105"/>
        <v>135.89134615384614</v>
      </c>
      <c r="AA2113" s="16">
        <f t="shared" si="106"/>
        <v>152.19830769230768</v>
      </c>
    </row>
    <row r="2114" spans="2:27" ht="20.25" x14ac:dyDescent="0.3">
      <c r="B2114" s="43" t="s">
        <v>2117</v>
      </c>
      <c r="C2114" s="14" t="s">
        <v>4521</v>
      </c>
      <c r="D2114" s="14" t="s">
        <v>9412</v>
      </c>
      <c r="E2114" s="14" t="s">
        <v>7963</v>
      </c>
      <c r="F2114" s="14" t="s">
        <v>9413</v>
      </c>
      <c r="G2114" s="14" t="s">
        <v>10697</v>
      </c>
      <c r="H2114" s="44" t="s">
        <v>3466</v>
      </c>
      <c r="I2114" s="45">
        <v>0</v>
      </c>
      <c r="J2114" s="14">
        <v>150000000</v>
      </c>
      <c r="K2114" s="14" t="s">
        <v>3458</v>
      </c>
      <c r="L2114" s="46" t="s">
        <v>5087</v>
      </c>
      <c r="M2114" s="14" t="s">
        <v>12072</v>
      </c>
      <c r="N2114" s="14" t="s">
        <v>3833</v>
      </c>
      <c r="O2114" s="14" t="s">
        <v>12107</v>
      </c>
      <c r="P2114" s="14" t="s">
        <v>12071</v>
      </c>
      <c r="Q2114" s="44" t="s">
        <v>8224</v>
      </c>
      <c r="R2114" s="44" t="s">
        <v>8203</v>
      </c>
      <c r="S2114" s="14">
        <v>4</v>
      </c>
      <c r="T2114" s="5">
        <v>2965.1785714285711</v>
      </c>
      <c r="U2114" s="5">
        <f t="shared" si="103"/>
        <v>11860.714285714284</v>
      </c>
      <c r="V2114" s="47">
        <f t="shared" si="104"/>
        <v>13284</v>
      </c>
      <c r="W2114" s="48"/>
      <c r="X2114" s="49">
        <v>2017</v>
      </c>
      <c r="Y2114" s="55" t="s">
        <v>12015</v>
      </c>
      <c r="Z2114" s="51">
        <f t="shared" si="105"/>
        <v>32.946428571428569</v>
      </c>
      <c r="AA2114" s="16">
        <f t="shared" si="106"/>
        <v>36.9</v>
      </c>
    </row>
    <row r="2115" spans="2:27" ht="20.25" x14ac:dyDescent="0.3">
      <c r="B2115" s="43" t="s">
        <v>2118</v>
      </c>
      <c r="C2115" s="14" t="s">
        <v>4521</v>
      </c>
      <c r="D2115" s="14" t="s">
        <v>9414</v>
      </c>
      <c r="E2115" s="14" t="s">
        <v>4186</v>
      </c>
      <c r="F2115" s="14" t="s">
        <v>9415</v>
      </c>
      <c r="G2115" s="14" t="s">
        <v>10698</v>
      </c>
      <c r="H2115" s="44" t="s">
        <v>3466</v>
      </c>
      <c r="I2115" s="45">
        <v>0</v>
      </c>
      <c r="J2115" s="14">
        <v>150000000</v>
      </c>
      <c r="K2115" s="14" t="s">
        <v>3458</v>
      </c>
      <c r="L2115" s="46" t="s">
        <v>5087</v>
      </c>
      <c r="M2115" s="14" t="s">
        <v>12072</v>
      </c>
      <c r="N2115" s="14" t="s">
        <v>3833</v>
      </c>
      <c r="O2115" s="14" t="s">
        <v>12107</v>
      </c>
      <c r="P2115" s="14" t="s">
        <v>12071</v>
      </c>
      <c r="Q2115" s="44" t="s">
        <v>8224</v>
      </c>
      <c r="R2115" s="44" t="s">
        <v>8203</v>
      </c>
      <c r="S2115" s="14">
        <v>6</v>
      </c>
      <c r="T2115" s="5">
        <v>2730</v>
      </c>
      <c r="U2115" s="5">
        <f t="shared" si="103"/>
        <v>16380</v>
      </c>
      <c r="V2115" s="47">
        <f t="shared" si="104"/>
        <v>18345.600000000002</v>
      </c>
      <c r="W2115" s="48"/>
      <c r="X2115" s="49">
        <v>2017</v>
      </c>
      <c r="Y2115" s="55" t="s">
        <v>12015</v>
      </c>
      <c r="Z2115" s="51">
        <f t="shared" si="105"/>
        <v>45.5</v>
      </c>
      <c r="AA2115" s="16">
        <f t="shared" si="106"/>
        <v>50.960000000000008</v>
      </c>
    </row>
    <row r="2116" spans="2:27" ht="20.25" x14ac:dyDescent="0.3">
      <c r="B2116" s="43" t="s">
        <v>2119</v>
      </c>
      <c r="C2116" s="14" t="s">
        <v>4521</v>
      </c>
      <c r="D2116" s="14" t="s">
        <v>4695</v>
      </c>
      <c r="E2116" s="14" t="s">
        <v>7718</v>
      </c>
      <c r="F2116" s="14" t="s">
        <v>7798</v>
      </c>
      <c r="G2116" s="14" t="s">
        <v>10699</v>
      </c>
      <c r="H2116" s="44" t="s">
        <v>3466</v>
      </c>
      <c r="I2116" s="45">
        <v>0</v>
      </c>
      <c r="J2116" s="14">
        <v>150000000</v>
      </c>
      <c r="K2116" s="14" t="s">
        <v>3458</v>
      </c>
      <c r="L2116" s="46" t="s">
        <v>5087</v>
      </c>
      <c r="M2116" s="14" t="s">
        <v>12072</v>
      </c>
      <c r="N2116" s="14" t="s">
        <v>3833</v>
      </c>
      <c r="O2116" s="14" t="s">
        <v>12107</v>
      </c>
      <c r="P2116" s="14" t="s">
        <v>12071</v>
      </c>
      <c r="Q2116" s="44" t="s">
        <v>8224</v>
      </c>
      <c r="R2116" s="44" t="s">
        <v>8203</v>
      </c>
      <c r="S2116" s="14">
        <v>10</v>
      </c>
      <c r="T2116" s="5">
        <v>1600.83</v>
      </c>
      <c r="U2116" s="5">
        <f t="shared" si="103"/>
        <v>16008.3</v>
      </c>
      <c r="V2116" s="47">
        <f t="shared" si="104"/>
        <v>17929.296000000002</v>
      </c>
      <c r="W2116" s="48"/>
      <c r="X2116" s="49">
        <v>2017</v>
      </c>
      <c r="Y2116" s="55" t="s">
        <v>12015</v>
      </c>
      <c r="Z2116" s="51">
        <f t="shared" si="105"/>
        <v>44.467500000000001</v>
      </c>
      <c r="AA2116" s="16">
        <f t="shared" si="106"/>
        <v>49.803600000000003</v>
      </c>
    </row>
    <row r="2117" spans="2:27" ht="20.25" x14ac:dyDescent="0.3">
      <c r="B2117" s="43" t="s">
        <v>2120</v>
      </c>
      <c r="C2117" s="14" t="s">
        <v>4521</v>
      </c>
      <c r="D2117" s="14" t="s">
        <v>9416</v>
      </c>
      <c r="E2117" s="14" t="s">
        <v>7869</v>
      </c>
      <c r="F2117" s="14" t="s">
        <v>9417</v>
      </c>
      <c r="G2117" s="14" t="s">
        <v>10700</v>
      </c>
      <c r="H2117" s="44" t="s">
        <v>3466</v>
      </c>
      <c r="I2117" s="45">
        <v>0</v>
      </c>
      <c r="J2117" s="14">
        <v>150000000</v>
      </c>
      <c r="K2117" s="14" t="s">
        <v>3458</v>
      </c>
      <c r="L2117" s="46" t="s">
        <v>5087</v>
      </c>
      <c r="M2117" s="14" t="s">
        <v>12072</v>
      </c>
      <c r="N2117" s="14" t="s">
        <v>3833</v>
      </c>
      <c r="O2117" s="14" t="s">
        <v>12107</v>
      </c>
      <c r="P2117" s="14" t="s">
        <v>12071</v>
      </c>
      <c r="Q2117" s="44" t="s">
        <v>8225</v>
      </c>
      <c r="R2117" s="44" t="s">
        <v>8204</v>
      </c>
      <c r="S2117" s="14">
        <v>70</v>
      </c>
      <c r="T2117" s="5">
        <v>1126.3736263736264</v>
      </c>
      <c r="U2117" s="5">
        <f t="shared" si="103"/>
        <v>78846.153846153844</v>
      </c>
      <c r="V2117" s="47">
        <f t="shared" si="104"/>
        <v>88307.692307692312</v>
      </c>
      <c r="W2117" s="48"/>
      <c r="X2117" s="49">
        <v>2017</v>
      </c>
      <c r="Y2117" s="55" t="s">
        <v>12015</v>
      </c>
      <c r="Z2117" s="51">
        <f t="shared" si="105"/>
        <v>219.01709401709402</v>
      </c>
      <c r="AA2117" s="16">
        <f t="shared" si="106"/>
        <v>245.29914529914532</v>
      </c>
    </row>
    <row r="2118" spans="2:27" ht="20.25" x14ac:dyDescent="0.3">
      <c r="B2118" s="43" t="s">
        <v>2121</v>
      </c>
      <c r="C2118" s="14" t="s">
        <v>4521</v>
      </c>
      <c r="D2118" s="14" t="s">
        <v>9418</v>
      </c>
      <c r="E2118" s="14" t="s">
        <v>7413</v>
      </c>
      <c r="F2118" s="14" t="s">
        <v>9419</v>
      </c>
      <c r="G2118" s="14" t="s">
        <v>10701</v>
      </c>
      <c r="H2118" s="44" t="s">
        <v>3466</v>
      </c>
      <c r="I2118" s="45">
        <v>0</v>
      </c>
      <c r="J2118" s="14">
        <v>150000000</v>
      </c>
      <c r="K2118" s="14" t="s">
        <v>3458</v>
      </c>
      <c r="L2118" s="46" t="s">
        <v>5087</v>
      </c>
      <c r="M2118" s="14" t="s">
        <v>12072</v>
      </c>
      <c r="N2118" s="14" t="s">
        <v>3833</v>
      </c>
      <c r="O2118" s="14" t="s">
        <v>12107</v>
      </c>
      <c r="P2118" s="14" t="s">
        <v>12071</v>
      </c>
      <c r="Q2118" s="44" t="s">
        <v>8224</v>
      </c>
      <c r="R2118" s="44" t="s">
        <v>8203</v>
      </c>
      <c r="S2118" s="14">
        <v>2</v>
      </c>
      <c r="T2118" s="5">
        <v>39560.439560439561</v>
      </c>
      <c r="U2118" s="5">
        <f t="shared" si="103"/>
        <v>79120.879120879123</v>
      </c>
      <c r="V2118" s="47">
        <f t="shared" si="104"/>
        <v>88615.384615384624</v>
      </c>
      <c r="W2118" s="48"/>
      <c r="X2118" s="49">
        <v>2017</v>
      </c>
      <c r="Y2118" s="55" t="s">
        <v>12015</v>
      </c>
      <c r="Z2118" s="51">
        <f t="shared" si="105"/>
        <v>219.7802197802198</v>
      </c>
      <c r="AA2118" s="16">
        <f t="shared" si="106"/>
        <v>246.15384615384619</v>
      </c>
    </row>
    <row r="2119" spans="2:27" ht="20.25" x14ac:dyDescent="0.3">
      <c r="B2119" s="43" t="s">
        <v>2122</v>
      </c>
      <c r="C2119" s="14" t="s">
        <v>4521</v>
      </c>
      <c r="D2119" s="14" t="s">
        <v>4971</v>
      </c>
      <c r="E2119" s="14" t="s">
        <v>4969</v>
      </c>
      <c r="F2119" s="14" t="s">
        <v>5128</v>
      </c>
      <c r="G2119" s="14" t="s">
        <v>10702</v>
      </c>
      <c r="H2119" s="44" t="s">
        <v>3466</v>
      </c>
      <c r="I2119" s="45">
        <v>0</v>
      </c>
      <c r="J2119" s="14">
        <v>150000000</v>
      </c>
      <c r="K2119" s="14" t="s">
        <v>3458</v>
      </c>
      <c r="L2119" s="46" t="s">
        <v>5087</v>
      </c>
      <c r="M2119" s="14" t="s">
        <v>12072</v>
      </c>
      <c r="N2119" s="14" t="s">
        <v>3833</v>
      </c>
      <c r="O2119" s="14" t="s">
        <v>3489</v>
      </c>
      <c r="P2119" s="14" t="s">
        <v>12071</v>
      </c>
      <c r="Q2119" s="44" t="s">
        <v>8224</v>
      </c>
      <c r="R2119" s="44" t="s">
        <v>8203</v>
      </c>
      <c r="S2119" s="14">
        <v>16</v>
      </c>
      <c r="T2119" s="5">
        <v>2840</v>
      </c>
      <c r="U2119" s="5">
        <f t="shared" si="103"/>
        <v>45440</v>
      </c>
      <c r="V2119" s="47">
        <f t="shared" si="104"/>
        <v>50892.800000000003</v>
      </c>
      <c r="W2119" s="48"/>
      <c r="X2119" s="49">
        <v>2017</v>
      </c>
      <c r="Y2119" s="55" t="s">
        <v>12015</v>
      </c>
      <c r="Z2119" s="51">
        <f t="shared" si="105"/>
        <v>126.22222222222223</v>
      </c>
      <c r="AA2119" s="16">
        <f t="shared" si="106"/>
        <v>141.3688888888889</v>
      </c>
    </row>
    <row r="2120" spans="2:27" ht="20.25" x14ac:dyDescent="0.3">
      <c r="B2120" s="43" t="s">
        <v>2123</v>
      </c>
      <c r="C2120" s="14" t="s">
        <v>4521</v>
      </c>
      <c r="D2120" s="14" t="s">
        <v>4266</v>
      </c>
      <c r="E2120" s="14" t="s">
        <v>4900</v>
      </c>
      <c r="F2120" s="14" t="s">
        <v>4267</v>
      </c>
      <c r="G2120" s="14" t="s">
        <v>10703</v>
      </c>
      <c r="H2120" s="44" t="s">
        <v>3466</v>
      </c>
      <c r="I2120" s="45">
        <v>0</v>
      </c>
      <c r="J2120" s="14">
        <v>150000000</v>
      </c>
      <c r="K2120" s="14" t="s">
        <v>3458</v>
      </c>
      <c r="L2120" s="46" t="s">
        <v>5087</v>
      </c>
      <c r="M2120" s="14" t="s">
        <v>12072</v>
      </c>
      <c r="N2120" s="14" t="s">
        <v>3833</v>
      </c>
      <c r="O2120" s="14" t="s">
        <v>12115</v>
      </c>
      <c r="P2120" s="14" t="s">
        <v>12071</v>
      </c>
      <c r="Q2120" s="44" t="s">
        <v>8224</v>
      </c>
      <c r="R2120" s="44" t="s">
        <v>8203</v>
      </c>
      <c r="S2120" s="14">
        <v>2</v>
      </c>
      <c r="T2120" s="5">
        <v>17373.52</v>
      </c>
      <c r="U2120" s="5">
        <f t="shared" si="103"/>
        <v>34747.040000000001</v>
      </c>
      <c r="V2120" s="47">
        <f t="shared" si="104"/>
        <v>38916.684800000003</v>
      </c>
      <c r="W2120" s="48"/>
      <c r="X2120" s="49">
        <v>2017</v>
      </c>
      <c r="Y2120" s="55" t="s">
        <v>12015</v>
      </c>
      <c r="Z2120" s="51">
        <f t="shared" si="105"/>
        <v>96.519555555555556</v>
      </c>
      <c r="AA2120" s="16">
        <f t="shared" si="106"/>
        <v>108.10190222222224</v>
      </c>
    </row>
    <row r="2121" spans="2:27" ht="20.25" x14ac:dyDescent="0.3">
      <c r="B2121" s="43" t="s">
        <v>2124</v>
      </c>
      <c r="C2121" s="14" t="s">
        <v>4521</v>
      </c>
      <c r="D2121" s="14" t="s">
        <v>9420</v>
      </c>
      <c r="E2121" s="14" t="s">
        <v>4411</v>
      </c>
      <c r="F2121" s="14" t="s">
        <v>9421</v>
      </c>
      <c r="G2121" s="14" t="s">
        <v>10704</v>
      </c>
      <c r="H2121" s="44" t="s">
        <v>3466</v>
      </c>
      <c r="I2121" s="45">
        <v>0</v>
      </c>
      <c r="J2121" s="14">
        <v>150000000</v>
      </c>
      <c r="K2121" s="14" t="s">
        <v>3458</v>
      </c>
      <c r="L2121" s="46" t="s">
        <v>5087</v>
      </c>
      <c r="M2121" s="14" t="s">
        <v>12072</v>
      </c>
      <c r="N2121" s="14" t="s">
        <v>3833</v>
      </c>
      <c r="O2121" s="14" t="s">
        <v>12115</v>
      </c>
      <c r="P2121" s="14" t="s">
        <v>12071</v>
      </c>
      <c r="Q2121" s="44" t="s">
        <v>8224</v>
      </c>
      <c r="R2121" s="44" t="s">
        <v>8203</v>
      </c>
      <c r="S2121" s="14">
        <v>2</v>
      </c>
      <c r="T2121" s="5">
        <v>53772.62</v>
      </c>
      <c r="U2121" s="5">
        <f t="shared" si="103"/>
        <v>107545.24</v>
      </c>
      <c r="V2121" s="47">
        <f t="shared" si="104"/>
        <v>120450.66880000001</v>
      </c>
      <c r="W2121" s="48"/>
      <c r="X2121" s="49">
        <v>2017</v>
      </c>
      <c r="Y2121" s="55" t="s">
        <v>12015</v>
      </c>
      <c r="Z2121" s="51">
        <f t="shared" si="105"/>
        <v>298.73677777777777</v>
      </c>
      <c r="AA2121" s="16">
        <f t="shared" si="106"/>
        <v>334.58519111111116</v>
      </c>
    </row>
    <row r="2122" spans="2:27" ht="20.25" x14ac:dyDescent="0.3">
      <c r="B2122" s="43" t="s">
        <v>2125</v>
      </c>
      <c r="C2122" s="14" t="s">
        <v>4521</v>
      </c>
      <c r="D2122" s="14" t="s">
        <v>4217</v>
      </c>
      <c r="E2122" s="14" t="s">
        <v>4218</v>
      </c>
      <c r="F2122" s="14" t="s">
        <v>4219</v>
      </c>
      <c r="G2122" s="14" t="s">
        <v>10705</v>
      </c>
      <c r="H2122" s="44" t="s">
        <v>3466</v>
      </c>
      <c r="I2122" s="45">
        <v>0</v>
      </c>
      <c r="J2122" s="14">
        <v>150000000</v>
      </c>
      <c r="K2122" s="14" t="s">
        <v>3458</v>
      </c>
      <c r="L2122" s="46" t="s">
        <v>5087</v>
      </c>
      <c r="M2122" s="14" t="s">
        <v>12072</v>
      </c>
      <c r="N2122" s="14" t="s">
        <v>3833</v>
      </c>
      <c r="O2122" s="14" t="s">
        <v>12115</v>
      </c>
      <c r="P2122" s="14" t="s">
        <v>12071</v>
      </c>
      <c r="Q2122" s="44" t="s">
        <v>8224</v>
      </c>
      <c r="R2122" s="44" t="s">
        <v>8203</v>
      </c>
      <c r="S2122" s="14">
        <v>1</v>
      </c>
      <c r="T2122" s="5">
        <v>1344915</v>
      </c>
      <c r="U2122" s="5">
        <f t="shared" si="103"/>
        <v>1344915</v>
      </c>
      <c r="V2122" s="47">
        <f t="shared" si="104"/>
        <v>1506304.8</v>
      </c>
      <c r="W2122" s="48"/>
      <c r="X2122" s="49">
        <v>2017</v>
      </c>
      <c r="Y2122" s="55" t="s">
        <v>12015</v>
      </c>
      <c r="Z2122" s="51">
        <f t="shared" si="105"/>
        <v>3735.875</v>
      </c>
      <c r="AA2122" s="16">
        <f t="shared" si="106"/>
        <v>4184.18</v>
      </c>
    </row>
    <row r="2123" spans="2:27" ht="20.25" x14ac:dyDescent="0.3">
      <c r="B2123" s="43" t="s">
        <v>2126</v>
      </c>
      <c r="C2123" s="14" t="s">
        <v>4521</v>
      </c>
      <c r="D2123" s="14" t="s">
        <v>9420</v>
      </c>
      <c r="E2123" s="14" t="s">
        <v>4411</v>
      </c>
      <c r="F2123" s="14" t="s">
        <v>9421</v>
      </c>
      <c r="G2123" s="14" t="s">
        <v>10706</v>
      </c>
      <c r="H2123" s="44" t="s">
        <v>3466</v>
      </c>
      <c r="I2123" s="45">
        <v>0</v>
      </c>
      <c r="J2123" s="14">
        <v>150000000</v>
      </c>
      <c r="K2123" s="14" t="s">
        <v>3458</v>
      </c>
      <c r="L2123" s="46" t="s">
        <v>5087</v>
      </c>
      <c r="M2123" s="14" t="s">
        <v>12072</v>
      </c>
      <c r="N2123" s="14" t="s">
        <v>3833</v>
      </c>
      <c r="O2123" s="14" t="s">
        <v>12115</v>
      </c>
      <c r="P2123" s="14" t="s">
        <v>12071</v>
      </c>
      <c r="Q2123" s="44" t="s">
        <v>8224</v>
      </c>
      <c r="R2123" s="44" t="s">
        <v>8203</v>
      </c>
      <c r="S2123" s="14">
        <v>2</v>
      </c>
      <c r="T2123" s="5">
        <v>37654.199999999997</v>
      </c>
      <c r="U2123" s="5">
        <f t="shared" si="103"/>
        <v>75308.399999999994</v>
      </c>
      <c r="V2123" s="47">
        <f t="shared" si="104"/>
        <v>84345.407999999996</v>
      </c>
      <c r="W2123" s="48"/>
      <c r="X2123" s="49">
        <v>2017</v>
      </c>
      <c r="Y2123" s="55" t="s">
        <v>12015</v>
      </c>
      <c r="Z2123" s="51">
        <f t="shared" si="105"/>
        <v>209.19</v>
      </c>
      <c r="AA2123" s="16">
        <f t="shared" si="106"/>
        <v>234.2928</v>
      </c>
    </row>
    <row r="2124" spans="2:27" ht="20.25" x14ac:dyDescent="0.3">
      <c r="B2124" s="43" t="s">
        <v>2127</v>
      </c>
      <c r="C2124" s="14" t="s">
        <v>4521</v>
      </c>
      <c r="D2124" s="14" t="s">
        <v>4266</v>
      </c>
      <c r="E2124" s="14" t="s">
        <v>4900</v>
      </c>
      <c r="F2124" s="14" t="s">
        <v>4267</v>
      </c>
      <c r="G2124" s="14" t="s">
        <v>10707</v>
      </c>
      <c r="H2124" s="44" t="s">
        <v>3466</v>
      </c>
      <c r="I2124" s="45">
        <v>0</v>
      </c>
      <c r="J2124" s="14">
        <v>150000000</v>
      </c>
      <c r="K2124" s="14" t="s">
        <v>3458</v>
      </c>
      <c r="L2124" s="46" t="s">
        <v>5087</v>
      </c>
      <c r="M2124" s="14" t="s">
        <v>12072</v>
      </c>
      <c r="N2124" s="14" t="s">
        <v>3833</v>
      </c>
      <c r="O2124" s="14" t="s">
        <v>12115</v>
      </c>
      <c r="P2124" s="14" t="s">
        <v>12071</v>
      </c>
      <c r="Q2124" s="44" t="s">
        <v>8224</v>
      </c>
      <c r="R2124" s="44" t="s">
        <v>8203</v>
      </c>
      <c r="S2124" s="14">
        <v>2</v>
      </c>
      <c r="T2124" s="5">
        <v>32038.2</v>
      </c>
      <c r="U2124" s="5">
        <f t="shared" si="103"/>
        <v>64076.4</v>
      </c>
      <c r="V2124" s="47">
        <f t="shared" si="104"/>
        <v>71765.568000000014</v>
      </c>
      <c r="W2124" s="48"/>
      <c r="X2124" s="49">
        <v>2017</v>
      </c>
      <c r="Y2124" s="55" t="s">
        <v>12015</v>
      </c>
      <c r="Z2124" s="51">
        <f t="shared" si="105"/>
        <v>177.99</v>
      </c>
      <c r="AA2124" s="16">
        <f t="shared" si="106"/>
        <v>199.34880000000004</v>
      </c>
    </row>
    <row r="2125" spans="2:27" ht="20.25" x14ac:dyDescent="0.3">
      <c r="B2125" s="43" t="s">
        <v>2128</v>
      </c>
      <c r="C2125" s="14" t="s">
        <v>4521</v>
      </c>
      <c r="D2125" s="14" t="s">
        <v>4428</v>
      </c>
      <c r="E2125" s="14" t="s">
        <v>4486</v>
      </c>
      <c r="F2125" s="14" t="s">
        <v>4429</v>
      </c>
      <c r="G2125" s="14" t="s">
        <v>10708</v>
      </c>
      <c r="H2125" s="44" t="s">
        <v>3466</v>
      </c>
      <c r="I2125" s="45">
        <v>0</v>
      </c>
      <c r="J2125" s="14">
        <v>150000000</v>
      </c>
      <c r="K2125" s="14" t="s">
        <v>3458</v>
      </c>
      <c r="L2125" s="46" t="s">
        <v>5087</v>
      </c>
      <c r="M2125" s="14" t="s">
        <v>12072</v>
      </c>
      <c r="N2125" s="14" t="s">
        <v>3833</v>
      </c>
      <c r="O2125" s="14" t="s">
        <v>12115</v>
      </c>
      <c r="P2125" s="14" t="s">
        <v>12071</v>
      </c>
      <c r="Q2125" s="44" t="s">
        <v>8224</v>
      </c>
      <c r="R2125" s="44" t="s">
        <v>8203</v>
      </c>
      <c r="S2125" s="14">
        <v>2</v>
      </c>
      <c r="T2125" s="5">
        <v>1316514.6000000001</v>
      </c>
      <c r="U2125" s="5">
        <f t="shared" si="103"/>
        <v>2633029.2000000002</v>
      </c>
      <c r="V2125" s="47">
        <f t="shared" si="104"/>
        <v>2948992.7040000004</v>
      </c>
      <c r="W2125" s="48"/>
      <c r="X2125" s="49">
        <v>2017</v>
      </c>
      <c r="Y2125" s="55" t="s">
        <v>12015</v>
      </c>
      <c r="Z2125" s="51">
        <f t="shared" si="105"/>
        <v>7313.97</v>
      </c>
      <c r="AA2125" s="16">
        <f t="shared" si="106"/>
        <v>8191.6464000000014</v>
      </c>
    </row>
    <row r="2126" spans="2:27" ht="20.25" x14ac:dyDescent="0.3">
      <c r="B2126" s="43" t="s">
        <v>2129</v>
      </c>
      <c r="C2126" s="14" t="s">
        <v>4521</v>
      </c>
      <c r="D2126" s="14" t="s">
        <v>4375</v>
      </c>
      <c r="E2126" s="14" t="s">
        <v>4376</v>
      </c>
      <c r="F2126" s="14" t="s">
        <v>4377</v>
      </c>
      <c r="G2126" s="14" t="s">
        <v>10709</v>
      </c>
      <c r="H2126" s="44" t="s">
        <v>3466</v>
      </c>
      <c r="I2126" s="45">
        <v>0</v>
      </c>
      <c r="J2126" s="14">
        <v>150000000</v>
      </c>
      <c r="K2126" s="14" t="s">
        <v>3458</v>
      </c>
      <c r="L2126" s="46" t="s">
        <v>5087</v>
      </c>
      <c r="M2126" s="14" t="s">
        <v>12072</v>
      </c>
      <c r="N2126" s="14" t="s">
        <v>3833</v>
      </c>
      <c r="O2126" s="14" t="s">
        <v>12115</v>
      </c>
      <c r="P2126" s="14" t="s">
        <v>12071</v>
      </c>
      <c r="Q2126" s="44" t="s">
        <v>8224</v>
      </c>
      <c r="R2126" s="44" t="s">
        <v>8203</v>
      </c>
      <c r="S2126" s="14">
        <v>1</v>
      </c>
      <c r="T2126" s="5">
        <v>3933187.82</v>
      </c>
      <c r="U2126" s="5">
        <f t="shared" si="103"/>
        <v>3933187.82</v>
      </c>
      <c r="V2126" s="47">
        <f t="shared" si="104"/>
        <v>4405170.3584000003</v>
      </c>
      <c r="W2126" s="48"/>
      <c r="X2126" s="49">
        <v>2017</v>
      </c>
      <c r="Y2126" s="55" t="s">
        <v>12015</v>
      </c>
      <c r="Z2126" s="51">
        <f t="shared" si="105"/>
        <v>10925.521722222222</v>
      </c>
      <c r="AA2126" s="16">
        <f t="shared" si="106"/>
        <v>12236.58432888889</v>
      </c>
    </row>
    <row r="2127" spans="2:27" ht="20.25" x14ac:dyDescent="0.3">
      <c r="B2127" s="43" t="s">
        <v>2130</v>
      </c>
      <c r="C2127" s="14" t="s">
        <v>4521</v>
      </c>
      <c r="D2127" s="14" t="s">
        <v>4428</v>
      </c>
      <c r="E2127" s="14" t="s">
        <v>4486</v>
      </c>
      <c r="F2127" s="14" t="s">
        <v>4429</v>
      </c>
      <c r="G2127" s="14" t="s">
        <v>10710</v>
      </c>
      <c r="H2127" s="44" t="s">
        <v>3466</v>
      </c>
      <c r="I2127" s="45">
        <v>0</v>
      </c>
      <c r="J2127" s="14">
        <v>150000000</v>
      </c>
      <c r="K2127" s="14" t="s">
        <v>3458</v>
      </c>
      <c r="L2127" s="46" t="s">
        <v>5087</v>
      </c>
      <c r="M2127" s="14" t="s">
        <v>12072</v>
      </c>
      <c r="N2127" s="14" t="s">
        <v>3833</v>
      </c>
      <c r="O2127" s="14" t="s">
        <v>12115</v>
      </c>
      <c r="P2127" s="14" t="s">
        <v>12071</v>
      </c>
      <c r="Q2127" s="44" t="s">
        <v>8224</v>
      </c>
      <c r="R2127" s="44" t="s">
        <v>8203</v>
      </c>
      <c r="S2127" s="14">
        <v>2</v>
      </c>
      <c r="T2127" s="5">
        <v>1298100.6000000001</v>
      </c>
      <c r="U2127" s="5">
        <f t="shared" si="103"/>
        <v>2596201.2000000002</v>
      </c>
      <c r="V2127" s="47">
        <f t="shared" si="104"/>
        <v>2907745.3440000005</v>
      </c>
      <c r="W2127" s="48"/>
      <c r="X2127" s="49">
        <v>2017</v>
      </c>
      <c r="Y2127" s="55" t="s">
        <v>12015</v>
      </c>
      <c r="Z2127" s="51">
        <f t="shared" si="105"/>
        <v>7211.67</v>
      </c>
      <c r="AA2127" s="16">
        <f t="shared" si="106"/>
        <v>8077.0704000000014</v>
      </c>
    </row>
    <row r="2128" spans="2:27" ht="20.25" x14ac:dyDescent="0.3">
      <c r="B2128" s="43" t="s">
        <v>2131</v>
      </c>
      <c r="C2128" s="14" t="s">
        <v>4521</v>
      </c>
      <c r="D2128" s="14" t="s">
        <v>4428</v>
      </c>
      <c r="E2128" s="14" t="s">
        <v>4486</v>
      </c>
      <c r="F2128" s="14" t="s">
        <v>4429</v>
      </c>
      <c r="G2128" s="14" t="s">
        <v>10711</v>
      </c>
      <c r="H2128" s="44" t="s">
        <v>3466</v>
      </c>
      <c r="I2128" s="45">
        <v>0</v>
      </c>
      <c r="J2128" s="14">
        <v>150000000</v>
      </c>
      <c r="K2128" s="14" t="s">
        <v>3458</v>
      </c>
      <c r="L2128" s="46" t="s">
        <v>5087</v>
      </c>
      <c r="M2128" s="14" t="s">
        <v>12072</v>
      </c>
      <c r="N2128" s="14" t="s">
        <v>3833</v>
      </c>
      <c r="O2128" s="14" t="s">
        <v>12115</v>
      </c>
      <c r="P2128" s="14" t="s">
        <v>12071</v>
      </c>
      <c r="Q2128" s="44" t="s">
        <v>8224</v>
      </c>
      <c r="R2128" s="44" t="s">
        <v>8203</v>
      </c>
      <c r="S2128" s="14">
        <v>1</v>
      </c>
      <c r="T2128" s="5">
        <v>1298100.6000000001</v>
      </c>
      <c r="U2128" s="5">
        <f t="shared" si="103"/>
        <v>1298100.6000000001</v>
      </c>
      <c r="V2128" s="47">
        <f t="shared" si="104"/>
        <v>1453872.6720000003</v>
      </c>
      <c r="W2128" s="48"/>
      <c r="X2128" s="49">
        <v>2017</v>
      </c>
      <c r="Y2128" s="55" t="s">
        <v>12015</v>
      </c>
      <c r="Z2128" s="51">
        <f t="shared" si="105"/>
        <v>3605.835</v>
      </c>
      <c r="AA2128" s="16">
        <f t="shared" si="106"/>
        <v>4038.5352000000007</v>
      </c>
    </row>
    <row r="2129" spans="2:27" ht="20.25" x14ac:dyDescent="0.3">
      <c r="B2129" s="43" t="s">
        <v>2132</v>
      </c>
      <c r="C2129" s="14" t="s">
        <v>4521</v>
      </c>
      <c r="D2129" s="14" t="s">
        <v>4428</v>
      </c>
      <c r="E2129" s="14" t="s">
        <v>4486</v>
      </c>
      <c r="F2129" s="14" t="s">
        <v>4429</v>
      </c>
      <c r="G2129" s="14" t="s">
        <v>10712</v>
      </c>
      <c r="H2129" s="44" t="s">
        <v>3466</v>
      </c>
      <c r="I2129" s="45">
        <v>0</v>
      </c>
      <c r="J2129" s="14">
        <v>150000000</v>
      </c>
      <c r="K2129" s="14" t="s">
        <v>3458</v>
      </c>
      <c r="L2129" s="46" t="s">
        <v>5087</v>
      </c>
      <c r="M2129" s="14" t="s">
        <v>12072</v>
      </c>
      <c r="N2129" s="14" t="s">
        <v>3833</v>
      </c>
      <c r="O2129" s="14" t="s">
        <v>12115</v>
      </c>
      <c r="P2129" s="14" t="s">
        <v>12071</v>
      </c>
      <c r="Q2129" s="44" t="s">
        <v>8224</v>
      </c>
      <c r="R2129" s="44" t="s">
        <v>8203</v>
      </c>
      <c r="S2129" s="14">
        <v>1</v>
      </c>
      <c r="T2129" s="5">
        <v>1298100.6000000001</v>
      </c>
      <c r="U2129" s="5">
        <f t="shared" si="103"/>
        <v>1298100.6000000001</v>
      </c>
      <c r="V2129" s="47">
        <f t="shared" si="104"/>
        <v>1453872.6720000003</v>
      </c>
      <c r="W2129" s="48"/>
      <c r="X2129" s="49">
        <v>2017</v>
      </c>
      <c r="Y2129" s="55" t="s">
        <v>12015</v>
      </c>
      <c r="Z2129" s="51">
        <f t="shared" si="105"/>
        <v>3605.835</v>
      </c>
      <c r="AA2129" s="16">
        <f t="shared" si="106"/>
        <v>4038.5352000000007</v>
      </c>
    </row>
    <row r="2130" spans="2:27" ht="20.25" x14ac:dyDescent="0.3">
      <c r="B2130" s="43" t="s">
        <v>2133</v>
      </c>
      <c r="C2130" s="14" t="s">
        <v>4521</v>
      </c>
      <c r="D2130" s="14" t="s">
        <v>4266</v>
      </c>
      <c r="E2130" s="14" t="s">
        <v>4900</v>
      </c>
      <c r="F2130" s="14" t="s">
        <v>4267</v>
      </c>
      <c r="G2130" s="14" t="s">
        <v>10713</v>
      </c>
      <c r="H2130" s="44" t="s">
        <v>3466</v>
      </c>
      <c r="I2130" s="45">
        <v>0</v>
      </c>
      <c r="J2130" s="14">
        <v>150000000</v>
      </c>
      <c r="K2130" s="14" t="s">
        <v>3458</v>
      </c>
      <c r="L2130" s="46" t="s">
        <v>5087</v>
      </c>
      <c r="M2130" s="14" t="s">
        <v>12072</v>
      </c>
      <c r="N2130" s="14" t="s">
        <v>3833</v>
      </c>
      <c r="O2130" s="14" t="s">
        <v>12115</v>
      </c>
      <c r="P2130" s="14" t="s">
        <v>12071</v>
      </c>
      <c r="Q2130" s="44" t="s">
        <v>8224</v>
      </c>
      <c r="R2130" s="44" t="s">
        <v>8203</v>
      </c>
      <c r="S2130" s="14">
        <v>8</v>
      </c>
      <c r="T2130" s="5">
        <v>123384.6</v>
      </c>
      <c r="U2130" s="5">
        <f t="shared" si="103"/>
        <v>987076.8</v>
      </c>
      <c r="V2130" s="47">
        <f t="shared" si="104"/>
        <v>1105526.0160000001</v>
      </c>
      <c r="W2130" s="48"/>
      <c r="X2130" s="49">
        <v>2017</v>
      </c>
      <c r="Y2130" s="55" t="s">
        <v>12015</v>
      </c>
      <c r="Z2130" s="51">
        <f t="shared" si="105"/>
        <v>2741.88</v>
      </c>
      <c r="AA2130" s="16">
        <f t="shared" si="106"/>
        <v>3070.9056</v>
      </c>
    </row>
    <row r="2131" spans="2:27" ht="20.25" x14ac:dyDescent="0.3">
      <c r="B2131" s="43" t="s">
        <v>2134</v>
      </c>
      <c r="C2131" s="14" t="s">
        <v>4521</v>
      </c>
      <c r="D2131" s="14" t="s">
        <v>4240</v>
      </c>
      <c r="E2131" s="14" t="s">
        <v>4427</v>
      </c>
      <c r="F2131" s="14" t="s">
        <v>4225</v>
      </c>
      <c r="G2131" s="14" t="s">
        <v>10714</v>
      </c>
      <c r="H2131" s="44" t="s">
        <v>3466</v>
      </c>
      <c r="I2131" s="45">
        <v>0</v>
      </c>
      <c r="J2131" s="14">
        <v>150000000</v>
      </c>
      <c r="K2131" s="14" t="s">
        <v>3458</v>
      </c>
      <c r="L2131" s="46" t="s">
        <v>5087</v>
      </c>
      <c r="M2131" s="14" t="s">
        <v>12072</v>
      </c>
      <c r="N2131" s="14" t="s">
        <v>3833</v>
      </c>
      <c r="O2131" s="14" t="s">
        <v>12115</v>
      </c>
      <c r="P2131" s="14" t="s">
        <v>12071</v>
      </c>
      <c r="Q2131" s="44" t="s">
        <v>8224</v>
      </c>
      <c r="R2131" s="44" t="s">
        <v>8203</v>
      </c>
      <c r="S2131" s="14">
        <v>1</v>
      </c>
      <c r="T2131" s="5">
        <v>611435.81000000006</v>
      </c>
      <c r="U2131" s="5">
        <f t="shared" si="103"/>
        <v>611435.81000000006</v>
      </c>
      <c r="V2131" s="47">
        <f t="shared" si="104"/>
        <v>684808.10720000009</v>
      </c>
      <c r="W2131" s="48"/>
      <c r="X2131" s="49">
        <v>2017</v>
      </c>
      <c r="Y2131" s="55" t="s">
        <v>12015</v>
      </c>
      <c r="Z2131" s="51">
        <f t="shared" si="105"/>
        <v>1698.4328055555557</v>
      </c>
      <c r="AA2131" s="16">
        <f t="shared" si="106"/>
        <v>1902.2447422222224</v>
      </c>
    </row>
    <row r="2132" spans="2:27" ht="20.25" x14ac:dyDescent="0.3">
      <c r="B2132" s="43" t="s">
        <v>2135</v>
      </c>
      <c r="C2132" s="14" t="s">
        <v>4521</v>
      </c>
      <c r="D2132" s="14" t="s">
        <v>9422</v>
      </c>
      <c r="E2132" s="14" t="s">
        <v>7596</v>
      </c>
      <c r="F2132" s="14" t="s">
        <v>9423</v>
      </c>
      <c r="G2132" s="14" t="s">
        <v>10715</v>
      </c>
      <c r="H2132" s="44" t="s">
        <v>3466</v>
      </c>
      <c r="I2132" s="45">
        <v>0</v>
      </c>
      <c r="J2132" s="14">
        <v>150000000</v>
      </c>
      <c r="K2132" s="14" t="s">
        <v>3458</v>
      </c>
      <c r="L2132" s="46" t="s">
        <v>5087</v>
      </c>
      <c r="M2132" s="14" t="s">
        <v>12072</v>
      </c>
      <c r="N2132" s="14" t="s">
        <v>3833</v>
      </c>
      <c r="O2132" s="14" t="s">
        <v>12115</v>
      </c>
      <c r="P2132" s="14" t="s">
        <v>12071</v>
      </c>
      <c r="Q2132" s="44" t="s">
        <v>8224</v>
      </c>
      <c r="R2132" s="44" t="s">
        <v>8203</v>
      </c>
      <c r="S2132" s="14">
        <v>1</v>
      </c>
      <c r="T2132" s="5">
        <v>127985.4</v>
      </c>
      <c r="U2132" s="5">
        <f t="shared" si="103"/>
        <v>127985.4</v>
      </c>
      <c r="V2132" s="47">
        <f t="shared" si="104"/>
        <v>143343.64800000002</v>
      </c>
      <c r="W2132" s="48"/>
      <c r="X2132" s="49">
        <v>2017</v>
      </c>
      <c r="Y2132" s="55" t="s">
        <v>12015</v>
      </c>
      <c r="Z2132" s="51">
        <f t="shared" si="105"/>
        <v>355.51499999999999</v>
      </c>
      <c r="AA2132" s="16">
        <f t="shared" si="106"/>
        <v>398.17680000000007</v>
      </c>
    </row>
    <row r="2133" spans="2:27" ht="20.25" x14ac:dyDescent="0.3">
      <c r="B2133" s="43" t="s">
        <v>2136</v>
      </c>
      <c r="C2133" s="14" t="s">
        <v>4521</v>
      </c>
      <c r="D2133" s="14" t="s">
        <v>9424</v>
      </c>
      <c r="E2133" s="14" t="s">
        <v>7596</v>
      </c>
      <c r="F2133" s="14" t="s">
        <v>9425</v>
      </c>
      <c r="G2133" s="14" t="s">
        <v>10716</v>
      </c>
      <c r="H2133" s="44" t="s">
        <v>3466</v>
      </c>
      <c r="I2133" s="45">
        <v>0</v>
      </c>
      <c r="J2133" s="14">
        <v>150000000</v>
      </c>
      <c r="K2133" s="14" t="s">
        <v>3458</v>
      </c>
      <c r="L2133" s="46" t="s">
        <v>5087</v>
      </c>
      <c r="M2133" s="14" t="s">
        <v>12072</v>
      </c>
      <c r="N2133" s="14" t="s">
        <v>3833</v>
      </c>
      <c r="O2133" s="14" t="s">
        <v>12115</v>
      </c>
      <c r="P2133" s="14" t="s">
        <v>12071</v>
      </c>
      <c r="Q2133" s="44" t="s">
        <v>8224</v>
      </c>
      <c r="R2133" s="44" t="s">
        <v>8203</v>
      </c>
      <c r="S2133" s="14">
        <v>1</v>
      </c>
      <c r="T2133" s="5">
        <v>384690.6</v>
      </c>
      <c r="U2133" s="5">
        <f t="shared" si="103"/>
        <v>384690.6</v>
      </c>
      <c r="V2133" s="47">
        <f t="shared" si="104"/>
        <v>430853.47200000001</v>
      </c>
      <c r="W2133" s="48"/>
      <c r="X2133" s="49">
        <v>2017</v>
      </c>
      <c r="Y2133" s="55" t="s">
        <v>12015</v>
      </c>
      <c r="Z2133" s="51">
        <f t="shared" si="105"/>
        <v>1068.585</v>
      </c>
      <c r="AA2133" s="16">
        <f t="shared" si="106"/>
        <v>1196.8152</v>
      </c>
    </row>
    <row r="2134" spans="2:27" ht="20.25" x14ac:dyDescent="0.3">
      <c r="B2134" s="43" t="s">
        <v>2137</v>
      </c>
      <c r="C2134" s="14" t="s">
        <v>4521</v>
      </c>
      <c r="D2134" s="14" t="s">
        <v>4428</v>
      </c>
      <c r="E2134" s="14" t="s">
        <v>4486</v>
      </c>
      <c r="F2134" s="14" t="s">
        <v>4429</v>
      </c>
      <c r="G2134" s="14" t="s">
        <v>10717</v>
      </c>
      <c r="H2134" s="44" t="s">
        <v>3466</v>
      </c>
      <c r="I2134" s="45">
        <v>0</v>
      </c>
      <c r="J2134" s="14">
        <v>150000000</v>
      </c>
      <c r="K2134" s="14" t="s">
        <v>3458</v>
      </c>
      <c r="L2134" s="46" t="s">
        <v>5087</v>
      </c>
      <c r="M2134" s="14" t="s">
        <v>12072</v>
      </c>
      <c r="N2134" s="14" t="s">
        <v>3833</v>
      </c>
      <c r="O2134" s="14" t="s">
        <v>12115</v>
      </c>
      <c r="P2134" s="14" t="s">
        <v>12071</v>
      </c>
      <c r="Q2134" s="44" t="s">
        <v>8224</v>
      </c>
      <c r="R2134" s="44" t="s">
        <v>8203</v>
      </c>
      <c r="S2134" s="14">
        <v>1</v>
      </c>
      <c r="T2134" s="5">
        <v>106178.06</v>
      </c>
      <c r="U2134" s="5">
        <f t="shared" si="103"/>
        <v>106178.06</v>
      </c>
      <c r="V2134" s="47">
        <f t="shared" si="104"/>
        <v>118919.42720000001</v>
      </c>
      <c r="W2134" s="48"/>
      <c r="X2134" s="49">
        <v>2017</v>
      </c>
      <c r="Y2134" s="55" t="s">
        <v>12015</v>
      </c>
      <c r="Z2134" s="51">
        <f t="shared" si="105"/>
        <v>294.93905555555557</v>
      </c>
      <c r="AA2134" s="16">
        <f t="shared" si="106"/>
        <v>330.33174222222226</v>
      </c>
    </row>
    <row r="2135" spans="2:27" ht="20.25" x14ac:dyDescent="0.3">
      <c r="B2135" s="43" t="s">
        <v>2138</v>
      </c>
      <c r="C2135" s="14" t="s">
        <v>4521</v>
      </c>
      <c r="D2135" s="14" t="s">
        <v>4217</v>
      </c>
      <c r="E2135" s="14" t="s">
        <v>4218</v>
      </c>
      <c r="F2135" s="14" t="s">
        <v>4219</v>
      </c>
      <c r="G2135" s="14" t="s">
        <v>10718</v>
      </c>
      <c r="H2135" s="44" t="s">
        <v>3466</v>
      </c>
      <c r="I2135" s="45">
        <v>0</v>
      </c>
      <c r="J2135" s="14">
        <v>150000000</v>
      </c>
      <c r="K2135" s="14" t="s">
        <v>3458</v>
      </c>
      <c r="L2135" s="46" t="s">
        <v>5087</v>
      </c>
      <c r="M2135" s="14" t="s">
        <v>12072</v>
      </c>
      <c r="N2135" s="14" t="s">
        <v>3833</v>
      </c>
      <c r="O2135" s="14" t="s">
        <v>12115</v>
      </c>
      <c r="P2135" s="14" t="s">
        <v>12071</v>
      </c>
      <c r="Q2135" s="44" t="s">
        <v>8224</v>
      </c>
      <c r="R2135" s="44" t="s">
        <v>8203</v>
      </c>
      <c r="S2135" s="14">
        <v>1</v>
      </c>
      <c r="T2135" s="5">
        <v>1157062.5</v>
      </c>
      <c r="U2135" s="5">
        <f t="shared" si="103"/>
        <v>1157062.5</v>
      </c>
      <c r="V2135" s="47">
        <f t="shared" si="104"/>
        <v>1295910.0000000002</v>
      </c>
      <c r="W2135" s="48"/>
      <c r="X2135" s="49">
        <v>2017</v>
      </c>
      <c r="Y2135" s="55" t="s">
        <v>12015</v>
      </c>
      <c r="Z2135" s="51">
        <f t="shared" si="105"/>
        <v>3214.0625</v>
      </c>
      <c r="AA2135" s="16">
        <f t="shared" si="106"/>
        <v>3599.7500000000005</v>
      </c>
    </row>
    <row r="2136" spans="2:27" ht="20.25" x14ac:dyDescent="0.3">
      <c r="B2136" s="43" t="s">
        <v>2139</v>
      </c>
      <c r="C2136" s="14" t="s">
        <v>4521</v>
      </c>
      <c r="D2136" s="14" t="s">
        <v>9422</v>
      </c>
      <c r="E2136" s="14" t="s">
        <v>7596</v>
      </c>
      <c r="F2136" s="14" t="s">
        <v>9423</v>
      </c>
      <c r="G2136" s="14" t="s">
        <v>10719</v>
      </c>
      <c r="H2136" s="44" t="s">
        <v>3466</v>
      </c>
      <c r="I2136" s="45">
        <v>0</v>
      </c>
      <c r="J2136" s="14">
        <v>150000000</v>
      </c>
      <c r="K2136" s="14" t="s">
        <v>3458</v>
      </c>
      <c r="L2136" s="46" t="s">
        <v>5087</v>
      </c>
      <c r="M2136" s="14" t="s">
        <v>12072</v>
      </c>
      <c r="N2136" s="14" t="s">
        <v>3833</v>
      </c>
      <c r="O2136" s="14" t="s">
        <v>12115</v>
      </c>
      <c r="P2136" s="14" t="s">
        <v>12071</v>
      </c>
      <c r="Q2136" s="44" t="s">
        <v>8224</v>
      </c>
      <c r="R2136" s="44" t="s">
        <v>8203</v>
      </c>
      <c r="S2136" s="14">
        <v>2</v>
      </c>
      <c r="T2136" s="5">
        <v>120445</v>
      </c>
      <c r="U2136" s="5">
        <f t="shared" si="103"/>
        <v>240890</v>
      </c>
      <c r="V2136" s="47">
        <f t="shared" si="104"/>
        <v>269796.80000000005</v>
      </c>
      <c r="W2136" s="48"/>
      <c r="X2136" s="49">
        <v>2017</v>
      </c>
      <c r="Y2136" s="55" t="s">
        <v>12015</v>
      </c>
      <c r="Z2136" s="51">
        <f t="shared" si="105"/>
        <v>669.13888888888891</v>
      </c>
      <c r="AA2136" s="16">
        <f t="shared" si="106"/>
        <v>749.43555555555565</v>
      </c>
    </row>
    <row r="2137" spans="2:27" ht="20.25" x14ac:dyDescent="0.3">
      <c r="B2137" s="43" t="s">
        <v>2140</v>
      </c>
      <c r="C2137" s="14" t="s">
        <v>4521</v>
      </c>
      <c r="D2137" s="14" t="s">
        <v>9424</v>
      </c>
      <c r="E2137" s="14" t="s">
        <v>7596</v>
      </c>
      <c r="F2137" s="14" t="s">
        <v>9425</v>
      </c>
      <c r="G2137" s="14" t="s">
        <v>10720</v>
      </c>
      <c r="H2137" s="44" t="s">
        <v>3466</v>
      </c>
      <c r="I2137" s="45">
        <v>0</v>
      </c>
      <c r="J2137" s="14">
        <v>150000000</v>
      </c>
      <c r="K2137" s="14" t="s">
        <v>3458</v>
      </c>
      <c r="L2137" s="46" t="s">
        <v>5087</v>
      </c>
      <c r="M2137" s="14" t="s">
        <v>12072</v>
      </c>
      <c r="N2137" s="14" t="s">
        <v>3833</v>
      </c>
      <c r="O2137" s="14" t="s">
        <v>12115</v>
      </c>
      <c r="P2137" s="14" t="s">
        <v>12071</v>
      </c>
      <c r="Q2137" s="44" t="s">
        <v>8224</v>
      </c>
      <c r="R2137" s="44" t="s">
        <v>8203</v>
      </c>
      <c r="S2137" s="14">
        <v>2</v>
      </c>
      <c r="T2137" s="5">
        <v>250939</v>
      </c>
      <c r="U2137" s="5">
        <f t="shared" si="103"/>
        <v>501878</v>
      </c>
      <c r="V2137" s="47">
        <f t="shared" si="104"/>
        <v>562103.3600000001</v>
      </c>
      <c r="W2137" s="48"/>
      <c r="X2137" s="49">
        <v>2017</v>
      </c>
      <c r="Y2137" s="55" t="s">
        <v>12015</v>
      </c>
      <c r="Z2137" s="51">
        <f t="shared" si="105"/>
        <v>1394.1055555555556</v>
      </c>
      <c r="AA2137" s="16">
        <f t="shared" si="106"/>
        <v>1561.3982222222226</v>
      </c>
    </row>
    <row r="2138" spans="2:27" ht="20.25" x14ac:dyDescent="0.3">
      <c r="B2138" s="43" t="s">
        <v>2141</v>
      </c>
      <c r="C2138" s="14" t="s">
        <v>4521</v>
      </c>
      <c r="D2138" s="14" t="s">
        <v>9426</v>
      </c>
      <c r="E2138" s="14" t="s">
        <v>9427</v>
      </c>
      <c r="F2138" s="14" t="s">
        <v>9428</v>
      </c>
      <c r="G2138" s="14" t="s">
        <v>10721</v>
      </c>
      <c r="H2138" s="44" t="s">
        <v>3466</v>
      </c>
      <c r="I2138" s="45">
        <v>0</v>
      </c>
      <c r="J2138" s="14">
        <v>150000000</v>
      </c>
      <c r="K2138" s="14" t="s">
        <v>3458</v>
      </c>
      <c r="L2138" s="46" t="s">
        <v>5087</v>
      </c>
      <c r="M2138" s="14" t="s">
        <v>12072</v>
      </c>
      <c r="N2138" s="14" t="s">
        <v>3833</v>
      </c>
      <c r="O2138" s="14" t="s">
        <v>12115</v>
      </c>
      <c r="P2138" s="14" t="s">
        <v>12071</v>
      </c>
      <c r="Q2138" s="44" t="s">
        <v>8224</v>
      </c>
      <c r="R2138" s="44" t="s">
        <v>8203</v>
      </c>
      <c r="S2138" s="14">
        <v>2</v>
      </c>
      <c r="T2138" s="5">
        <v>317747</v>
      </c>
      <c r="U2138" s="5">
        <f t="shared" si="103"/>
        <v>635494</v>
      </c>
      <c r="V2138" s="47">
        <f t="shared" si="104"/>
        <v>711753.28</v>
      </c>
      <c r="W2138" s="48"/>
      <c r="X2138" s="49">
        <v>2017</v>
      </c>
      <c r="Y2138" s="55" t="s">
        <v>12015</v>
      </c>
      <c r="Z2138" s="51">
        <f t="shared" si="105"/>
        <v>1765.2611111111112</v>
      </c>
      <c r="AA2138" s="16">
        <f t="shared" si="106"/>
        <v>1977.0924444444445</v>
      </c>
    </row>
    <row r="2139" spans="2:27" ht="20.25" x14ac:dyDescent="0.3">
      <c r="B2139" s="43" t="s">
        <v>2142</v>
      </c>
      <c r="C2139" s="14" t="s">
        <v>4521</v>
      </c>
      <c r="D2139" s="14" t="s">
        <v>9426</v>
      </c>
      <c r="E2139" s="14" t="s">
        <v>9427</v>
      </c>
      <c r="F2139" s="14" t="s">
        <v>9428</v>
      </c>
      <c r="G2139" s="14" t="s">
        <v>10722</v>
      </c>
      <c r="H2139" s="44" t="s">
        <v>3466</v>
      </c>
      <c r="I2139" s="45">
        <v>0</v>
      </c>
      <c r="J2139" s="14">
        <v>150000000</v>
      </c>
      <c r="K2139" s="14" t="s">
        <v>3458</v>
      </c>
      <c r="L2139" s="46" t="s">
        <v>5087</v>
      </c>
      <c r="M2139" s="14" t="s">
        <v>12072</v>
      </c>
      <c r="N2139" s="14" t="s">
        <v>3833</v>
      </c>
      <c r="O2139" s="14" t="s">
        <v>12115</v>
      </c>
      <c r="P2139" s="14" t="s">
        <v>12071</v>
      </c>
      <c r="Q2139" s="44" t="s">
        <v>8224</v>
      </c>
      <c r="R2139" s="44" t="s">
        <v>8203</v>
      </c>
      <c r="S2139" s="14">
        <v>2</v>
      </c>
      <c r="T2139" s="5">
        <v>238989</v>
      </c>
      <c r="U2139" s="5">
        <f t="shared" si="103"/>
        <v>477978</v>
      </c>
      <c r="V2139" s="47">
        <f t="shared" si="104"/>
        <v>535335.3600000001</v>
      </c>
      <c r="W2139" s="48"/>
      <c r="X2139" s="49">
        <v>2017</v>
      </c>
      <c r="Y2139" s="55" t="s">
        <v>12015</v>
      </c>
      <c r="Z2139" s="51">
        <f t="shared" si="105"/>
        <v>1327.7166666666667</v>
      </c>
      <c r="AA2139" s="16">
        <f t="shared" si="106"/>
        <v>1487.0426666666669</v>
      </c>
    </row>
    <row r="2140" spans="2:27" ht="20.25" x14ac:dyDescent="0.3">
      <c r="B2140" s="43" t="s">
        <v>2143</v>
      </c>
      <c r="C2140" s="14" t="s">
        <v>4521</v>
      </c>
      <c r="D2140" s="14" t="s">
        <v>9429</v>
      </c>
      <c r="E2140" s="14" t="s">
        <v>4900</v>
      </c>
      <c r="F2140" s="14" t="s">
        <v>9430</v>
      </c>
      <c r="G2140" s="14" t="s">
        <v>10723</v>
      </c>
      <c r="H2140" s="44" t="s">
        <v>3466</v>
      </c>
      <c r="I2140" s="45">
        <v>0</v>
      </c>
      <c r="J2140" s="14">
        <v>150000000</v>
      </c>
      <c r="K2140" s="14" t="s">
        <v>3458</v>
      </c>
      <c r="L2140" s="46" t="s">
        <v>5087</v>
      </c>
      <c r="M2140" s="14" t="s">
        <v>12072</v>
      </c>
      <c r="N2140" s="14" t="s">
        <v>3833</v>
      </c>
      <c r="O2140" s="14" t="s">
        <v>12115</v>
      </c>
      <c r="P2140" s="14" t="s">
        <v>12071</v>
      </c>
      <c r="Q2140" s="44" t="s">
        <v>8224</v>
      </c>
      <c r="R2140" s="44" t="s">
        <v>8203</v>
      </c>
      <c r="S2140" s="14">
        <v>4</v>
      </c>
      <c r="T2140" s="5">
        <v>98449</v>
      </c>
      <c r="U2140" s="5">
        <f t="shared" si="103"/>
        <v>393796</v>
      </c>
      <c r="V2140" s="47">
        <f t="shared" si="104"/>
        <v>441051.52</v>
      </c>
      <c r="W2140" s="48"/>
      <c r="X2140" s="49">
        <v>2017</v>
      </c>
      <c r="Y2140" s="55" t="s">
        <v>12015</v>
      </c>
      <c r="Z2140" s="51">
        <f t="shared" si="105"/>
        <v>1093.8777777777777</v>
      </c>
      <c r="AA2140" s="16">
        <f t="shared" si="106"/>
        <v>1225.1431111111112</v>
      </c>
    </row>
    <row r="2141" spans="2:27" ht="20.25" x14ac:dyDescent="0.3">
      <c r="B2141" s="43" t="s">
        <v>2144</v>
      </c>
      <c r="C2141" s="14" t="s">
        <v>4521</v>
      </c>
      <c r="D2141" s="14" t="s">
        <v>4428</v>
      </c>
      <c r="E2141" s="14" t="s">
        <v>4486</v>
      </c>
      <c r="F2141" s="14" t="s">
        <v>4429</v>
      </c>
      <c r="G2141" s="14" t="s">
        <v>10724</v>
      </c>
      <c r="H2141" s="44" t="s">
        <v>3466</v>
      </c>
      <c r="I2141" s="45">
        <v>0</v>
      </c>
      <c r="J2141" s="14">
        <v>150000000</v>
      </c>
      <c r="K2141" s="14" t="s">
        <v>3458</v>
      </c>
      <c r="L2141" s="46" t="s">
        <v>5087</v>
      </c>
      <c r="M2141" s="14" t="s">
        <v>12072</v>
      </c>
      <c r="N2141" s="14" t="s">
        <v>3833</v>
      </c>
      <c r="O2141" s="14" t="s">
        <v>12115</v>
      </c>
      <c r="P2141" s="14" t="s">
        <v>12071</v>
      </c>
      <c r="Q2141" s="44" t="s">
        <v>8224</v>
      </c>
      <c r="R2141" s="44" t="s">
        <v>8203</v>
      </c>
      <c r="S2141" s="14">
        <v>2</v>
      </c>
      <c r="T2141" s="5">
        <v>590695</v>
      </c>
      <c r="U2141" s="5">
        <f t="shared" si="103"/>
        <v>1181390</v>
      </c>
      <c r="V2141" s="47">
        <f t="shared" si="104"/>
        <v>1323156.8</v>
      </c>
      <c r="W2141" s="48"/>
      <c r="X2141" s="49">
        <v>2017</v>
      </c>
      <c r="Y2141" s="55" t="s">
        <v>12015</v>
      </c>
      <c r="Z2141" s="51">
        <f t="shared" si="105"/>
        <v>3281.6388888888887</v>
      </c>
      <c r="AA2141" s="16">
        <f t="shared" si="106"/>
        <v>3675.4355555555558</v>
      </c>
    </row>
    <row r="2142" spans="2:27" ht="20.25" x14ac:dyDescent="0.3">
      <c r="B2142" s="43" t="s">
        <v>2145</v>
      </c>
      <c r="C2142" s="14" t="s">
        <v>4521</v>
      </c>
      <c r="D2142" s="14" t="s">
        <v>4217</v>
      </c>
      <c r="E2142" s="14" t="s">
        <v>4218</v>
      </c>
      <c r="F2142" s="14" t="s">
        <v>4219</v>
      </c>
      <c r="G2142" s="14" t="s">
        <v>10725</v>
      </c>
      <c r="H2142" s="44" t="s">
        <v>3466</v>
      </c>
      <c r="I2142" s="45">
        <v>0</v>
      </c>
      <c r="J2142" s="14">
        <v>150000000</v>
      </c>
      <c r="K2142" s="14" t="s">
        <v>3458</v>
      </c>
      <c r="L2142" s="46" t="s">
        <v>5087</v>
      </c>
      <c r="M2142" s="14" t="s">
        <v>12072</v>
      </c>
      <c r="N2142" s="14" t="s">
        <v>3833</v>
      </c>
      <c r="O2142" s="14" t="s">
        <v>12115</v>
      </c>
      <c r="P2142" s="14" t="s">
        <v>12071</v>
      </c>
      <c r="Q2142" s="44" t="s">
        <v>8224</v>
      </c>
      <c r="R2142" s="44" t="s">
        <v>8203</v>
      </c>
      <c r="S2142" s="14">
        <v>2</v>
      </c>
      <c r="T2142" s="5">
        <v>36137</v>
      </c>
      <c r="U2142" s="5">
        <f t="shared" si="103"/>
        <v>72274</v>
      </c>
      <c r="V2142" s="47">
        <f t="shared" si="104"/>
        <v>80946.880000000005</v>
      </c>
      <c r="W2142" s="48"/>
      <c r="X2142" s="49">
        <v>2017</v>
      </c>
      <c r="Y2142" s="55" t="s">
        <v>12015</v>
      </c>
      <c r="Z2142" s="51">
        <f t="shared" si="105"/>
        <v>200.76111111111112</v>
      </c>
      <c r="AA2142" s="16">
        <f t="shared" si="106"/>
        <v>224.85244444444444</v>
      </c>
    </row>
    <row r="2143" spans="2:27" ht="20.25" x14ac:dyDescent="0.3">
      <c r="B2143" s="43" t="s">
        <v>2146</v>
      </c>
      <c r="C2143" s="14" t="s">
        <v>4521</v>
      </c>
      <c r="D2143" s="14" t="s">
        <v>4217</v>
      </c>
      <c r="E2143" s="14" t="s">
        <v>4218</v>
      </c>
      <c r="F2143" s="14" t="s">
        <v>4219</v>
      </c>
      <c r="G2143" s="14" t="s">
        <v>10726</v>
      </c>
      <c r="H2143" s="44" t="s">
        <v>3466</v>
      </c>
      <c r="I2143" s="45">
        <v>0</v>
      </c>
      <c r="J2143" s="14">
        <v>150000000</v>
      </c>
      <c r="K2143" s="14" t="s">
        <v>3458</v>
      </c>
      <c r="L2143" s="46" t="s">
        <v>5087</v>
      </c>
      <c r="M2143" s="14" t="s">
        <v>12072</v>
      </c>
      <c r="N2143" s="14" t="s">
        <v>3833</v>
      </c>
      <c r="O2143" s="14" t="s">
        <v>3489</v>
      </c>
      <c r="P2143" s="14" t="s">
        <v>12071</v>
      </c>
      <c r="Q2143" s="44" t="s">
        <v>8224</v>
      </c>
      <c r="R2143" s="44" t="s">
        <v>8203</v>
      </c>
      <c r="S2143" s="14">
        <v>2</v>
      </c>
      <c r="T2143" s="5">
        <v>684500.6</v>
      </c>
      <c r="U2143" s="5">
        <f t="shared" si="103"/>
        <v>1369001.2</v>
      </c>
      <c r="V2143" s="47">
        <f t="shared" si="104"/>
        <v>1533281.344</v>
      </c>
      <c r="W2143" s="48"/>
      <c r="X2143" s="49">
        <v>2017</v>
      </c>
      <c r="Y2143" s="55" t="s">
        <v>12015</v>
      </c>
      <c r="Z2143" s="51">
        <f t="shared" si="105"/>
        <v>3802.7811111111109</v>
      </c>
      <c r="AA2143" s="16">
        <f t="shared" si="106"/>
        <v>4259.1148444444443</v>
      </c>
    </row>
    <row r="2144" spans="2:27" ht="20.25" x14ac:dyDescent="0.3">
      <c r="B2144" s="43" t="s">
        <v>2147</v>
      </c>
      <c r="C2144" s="14" t="s">
        <v>4521</v>
      </c>
      <c r="D2144" s="14" t="s">
        <v>9431</v>
      </c>
      <c r="E2144" s="14" t="s">
        <v>3960</v>
      </c>
      <c r="F2144" s="14" t="s">
        <v>9432</v>
      </c>
      <c r="G2144" s="14" t="s">
        <v>10727</v>
      </c>
      <c r="H2144" s="44" t="s">
        <v>3466</v>
      </c>
      <c r="I2144" s="45">
        <v>0</v>
      </c>
      <c r="J2144" s="14">
        <v>150000000</v>
      </c>
      <c r="K2144" s="14" t="s">
        <v>3458</v>
      </c>
      <c r="L2144" s="46" t="s">
        <v>5087</v>
      </c>
      <c r="M2144" s="14" t="s">
        <v>12072</v>
      </c>
      <c r="N2144" s="14" t="s">
        <v>3833</v>
      </c>
      <c r="O2144" s="14" t="s">
        <v>3489</v>
      </c>
      <c r="P2144" s="14" t="s">
        <v>12071</v>
      </c>
      <c r="Q2144" s="44" t="s">
        <v>8226</v>
      </c>
      <c r="R2144" s="44" t="s">
        <v>8205</v>
      </c>
      <c r="S2144" s="14">
        <v>2</v>
      </c>
      <c r="T2144" s="5">
        <v>65220</v>
      </c>
      <c r="U2144" s="5">
        <f t="shared" si="103"/>
        <v>130440</v>
      </c>
      <c r="V2144" s="47">
        <f t="shared" si="104"/>
        <v>146092.80000000002</v>
      </c>
      <c r="W2144" s="48"/>
      <c r="X2144" s="49">
        <v>2017</v>
      </c>
      <c r="Y2144" s="55" t="s">
        <v>12015</v>
      </c>
      <c r="Z2144" s="51">
        <f t="shared" si="105"/>
        <v>362.33333333333331</v>
      </c>
      <c r="AA2144" s="16">
        <f t="shared" si="106"/>
        <v>405.81333333333339</v>
      </c>
    </row>
    <row r="2145" spans="2:27" ht="20.25" x14ac:dyDescent="0.3">
      <c r="B2145" s="43" t="s">
        <v>2148</v>
      </c>
      <c r="C2145" s="14" t="s">
        <v>4521</v>
      </c>
      <c r="D2145" s="14" t="s">
        <v>4236</v>
      </c>
      <c r="E2145" s="14" t="s">
        <v>4237</v>
      </c>
      <c r="F2145" s="14" t="s">
        <v>4225</v>
      </c>
      <c r="G2145" s="14" t="s">
        <v>10728</v>
      </c>
      <c r="H2145" s="44" t="s">
        <v>3466</v>
      </c>
      <c r="I2145" s="45">
        <v>0</v>
      </c>
      <c r="J2145" s="14">
        <v>150000000</v>
      </c>
      <c r="K2145" s="14" t="s">
        <v>3458</v>
      </c>
      <c r="L2145" s="46" t="s">
        <v>5087</v>
      </c>
      <c r="M2145" s="14" t="s">
        <v>12072</v>
      </c>
      <c r="N2145" s="14" t="s">
        <v>3833</v>
      </c>
      <c r="O2145" s="14" t="s">
        <v>3489</v>
      </c>
      <c r="P2145" s="14" t="s">
        <v>12071</v>
      </c>
      <c r="Q2145" s="44" t="s">
        <v>8224</v>
      </c>
      <c r="R2145" s="44" t="s">
        <v>8203</v>
      </c>
      <c r="S2145" s="14">
        <v>2</v>
      </c>
      <c r="T2145" s="5">
        <v>1349716.5</v>
      </c>
      <c r="U2145" s="5">
        <f t="shared" si="103"/>
        <v>2699433</v>
      </c>
      <c r="V2145" s="47">
        <f t="shared" si="104"/>
        <v>3023364.9600000004</v>
      </c>
      <c r="W2145" s="48"/>
      <c r="X2145" s="49">
        <v>2017</v>
      </c>
      <c r="Y2145" s="55" t="s">
        <v>12015</v>
      </c>
      <c r="Z2145" s="51">
        <f t="shared" si="105"/>
        <v>7498.4250000000002</v>
      </c>
      <c r="AA2145" s="16">
        <f t="shared" si="106"/>
        <v>8398.2360000000008</v>
      </c>
    </row>
    <row r="2146" spans="2:27" ht="20.25" x14ac:dyDescent="0.3">
      <c r="B2146" s="43" t="s">
        <v>2149</v>
      </c>
      <c r="C2146" s="14" t="s">
        <v>4521</v>
      </c>
      <c r="D2146" s="14" t="s">
        <v>4489</v>
      </c>
      <c r="E2146" s="14" t="s">
        <v>4488</v>
      </c>
      <c r="F2146" s="14" t="s">
        <v>7568</v>
      </c>
      <c r="G2146" s="14" t="s">
        <v>10729</v>
      </c>
      <c r="H2146" s="44" t="s">
        <v>3466</v>
      </c>
      <c r="I2146" s="45">
        <v>0</v>
      </c>
      <c r="J2146" s="14">
        <v>150000000</v>
      </c>
      <c r="K2146" s="14" t="s">
        <v>3458</v>
      </c>
      <c r="L2146" s="46" t="s">
        <v>5087</v>
      </c>
      <c r="M2146" s="14" t="s">
        <v>12072</v>
      </c>
      <c r="N2146" s="14" t="s">
        <v>3833</v>
      </c>
      <c r="O2146" s="14" t="s">
        <v>3489</v>
      </c>
      <c r="P2146" s="14" t="s">
        <v>12071</v>
      </c>
      <c r="Q2146" s="44" t="s">
        <v>8224</v>
      </c>
      <c r="R2146" s="44" t="s">
        <v>8203</v>
      </c>
      <c r="S2146" s="14">
        <v>4</v>
      </c>
      <c r="T2146" s="5">
        <v>18900</v>
      </c>
      <c r="U2146" s="5">
        <f t="shared" ref="U2146:U2209" si="107">S2146*T2146</f>
        <v>75600</v>
      </c>
      <c r="V2146" s="47">
        <f t="shared" ref="V2146:V2209" si="108">U2146*1.12</f>
        <v>84672.000000000015</v>
      </c>
      <c r="W2146" s="48"/>
      <c r="X2146" s="49">
        <v>2017</v>
      </c>
      <c r="Y2146" s="55" t="s">
        <v>12015</v>
      </c>
      <c r="Z2146" s="51">
        <f t="shared" ref="Z2146:Z2209" si="109">U2146/360</f>
        <v>210</v>
      </c>
      <c r="AA2146" s="16">
        <f t="shared" ref="AA2146:AA2209" si="110">V2146/360</f>
        <v>235.20000000000005</v>
      </c>
    </row>
    <row r="2147" spans="2:27" ht="20.25" x14ac:dyDescent="0.3">
      <c r="B2147" s="43" t="s">
        <v>2150</v>
      </c>
      <c r="C2147" s="14" t="s">
        <v>4521</v>
      </c>
      <c r="D2147" s="14" t="s">
        <v>4217</v>
      </c>
      <c r="E2147" s="14" t="s">
        <v>4218</v>
      </c>
      <c r="F2147" s="14" t="s">
        <v>4219</v>
      </c>
      <c r="G2147" s="14" t="s">
        <v>10730</v>
      </c>
      <c r="H2147" s="44" t="s">
        <v>3466</v>
      </c>
      <c r="I2147" s="45">
        <v>0</v>
      </c>
      <c r="J2147" s="14">
        <v>150000000</v>
      </c>
      <c r="K2147" s="14" t="s">
        <v>3458</v>
      </c>
      <c r="L2147" s="46" t="s">
        <v>5087</v>
      </c>
      <c r="M2147" s="14" t="s">
        <v>12072</v>
      </c>
      <c r="N2147" s="14" t="s">
        <v>3833</v>
      </c>
      <c r="O2147" s="14" t="s">
        <v>3489</v>
      </c>
      <c r="P2147" s="14" t="s">
        <v>12071</v>
      </c>
      <c r="Q2147" s="44" t="s">
        <v>8224</v>
      </c>
      <c r="R2147" s="44" t="s">
        <v>8203</v>
      </c>
      <c r="S2147" s="14">
        <v>2</v>
      </c>
      <c r="T2147" s="5">
        <v>1346922.5</v>
      </c>
      <c r="U2147" s="5">
        <f t="shared" si="107"/>
        <v>2693845</v>
      </c>
      <c r="V2147" s="47">
        <f t="shared" si="108"/>
        <v>3017106.4000000004</v>
      </c>
      <c r="W2147" s="48"/>
      <c r="X2147" s="49">
        <v>2017</v>
      </c>
      <c r="Y2147" s="55" t="s">
        <v>12015</v>
      </c>
      <c r="Z2147" s="51">
        <f t="shared" si="109"/>
        <v>7482.9027777777774</v>
      </c>
      <c r="AA2147" s="16">
        <f t="shared" si="110"/>
        <v>8380.8511111111129</v>
      </c>
    </row>
    <row r="2148" spans="2:27" ht="20.25" x14ac:dyDescent="0.3">
      <c r="B2148" s="43" t="s">
        <v>2151</v>
      </c>
      <c r="C2148" s="14" t="s">
        <v>4521</v>
      </c>
      <c r="D2148" s="14" t="s">
        <v>4375</v>
      </c>
      <c r="E2148" s="14" t="s">
        <v>4376</v>
      </c>
      <c r="F2148" s="14" t="s">
        <v>4377</v>
      </c>
      <c r="G2148" s="14" t="s">
        <v>10731</v>
      </c>
      <c r="H2148" s="44" t="s">
        <v>3466</v>
      </c>
      <c r="I2148" s="45">
        <v>0</v>
      </c>
      <c r="J2148" s="14">
        <v>150000000</v>
      </c>
      <c r="K2148" s="14" t="s">
        <v>3458</v>
      </c>
      <c r="L2148" s="46" t="s">
        <v>5087</v>
      </c>
      <c r="M2148" s="14" t="s">
        <v>12072</v>
      </c>
      <c r="N2148" s="14" t="s">
        <v>3833</v>
      </c>
      <c r="O2148" s="14" t="s">
        <v>3489</v>
      </c>
      <c r="P2148" s="14" t="s">
        <v>12071</v>
      </c>
      <c r="Q2148" s="44" t="s">
        <v>8224</v>
      </c>
      <c r="R2148" s="44" t="s">
        <v>8203</v>
      </c>
      <c r="S2148" s="14">
        <v>1</v>
      </c>
      <c r="T2148" s="5">
        <v>3684520</v>
      </c>
      <c r="U2148" s="5">
        <f t="shared" si="107"/>
        <v>3684520</v>
      </c>
      <c r="V2148" s="47">
        <f t="shared" si="108"/>
        <v>4126662.4000000004</v>
      </c>
      <c r="W2148" s="48"/>
      <c r="X2148" s="49">
        <v>2017</v>
      </c>
      <c r="Y2148" s="55" t="s">
        <v>12015</v>
      </c>
      <c r="Z2148" s="51">
        <f t="shared" si="109"/>
        <v>10234.777777777777</v>
      </c>
      <c r="AA2148" s="16">
        <f t="shared" si="110"/>
        <v>11462.951111111111</v>
      </c>
    </row>
    <row r="2149" spans="2:27" ht="20.25" x14ac:dyDescent="0.3">
      <c r="B2149" s="43" t="s">
        <v>2152</v>
      </c>
      <c r="C2149" s="14" t="s">
        <v>4521</v>
      </c>
      <c r="D2149" s="14" t="s">
        <v>4240</v>
      </c>
      <c r="E2149" s="14" t="s">
        <v>4427</v>
      </c>
      <c r="F2149" s="14" t="s">
        <v>4225</v>
      </c>
      <c r="G2149" s="14" t="s">
        <v>10732</v>
      </c>
      <c r="H2149" s="44" t="s">
        <v>3466</v>
      </c>
      <c r="I2149" s="45">
        <v>0</v>
      </c>
      <c r="J2149" s="14">
        <v>150000000</v>
      </c>
      <c r="K2149" s="14" t="s">
        <v>3458</v>
      </c>
      <c r="L2149" s="46" t="s">
        <v>5087</v>
      </c>
      <c r="M2149" s="14" t="s">
        <v>12072</v>
      </c>
      <c r="N2149" s="14" t="s">
        <v>3833</v>
      </c>
      <c r="O2149" s="14" t="s">
        <v>12115</v>
      </c>
      <c r="P2149" s="14" t="s">
        <v>12071</v>
      </c>
      <c r="Q2149" s="44" t="s">
        <v>8224</v>
      </c>
      <c r="R2149" s="44" t="s">
        <v>8203</v>
      </c>
      <c r="S2149" s="14">
        <v>1</v>
      </c>
      <c r="T2149" s="5">
        <v>2069357.1428571427</v>
      </c>
      <c r="U2149" s="5">
        <f t="shared" si="107"/>
        <v>2069357.1428571427</v>
      </c>
      <c r="V2149" s="47">
        <f t="shared" si="108"/>
        <v>2317680</v>
      </c>
      <c r="W2149" s="48"/>
      <c r="X2149" s="49">
        <v>2017</v>
      </c>
      <c r="Y2149" s="55" t="s">
        <v>12015</v>
      </c>
      <c r="Z2149" s="51">
        <f t="shared" si="109"/>
        <v>5748.2142857142853</v>
      </c>
      <c r="AA2149" s="16">
        <f t="shared" si="110"/>
        <v>6438</v>
      </c>
    </row>
    <row r="2150" spans="2:27" ht="20.25" x14ac:dyDescent="0.3">
      <c r="B2150" s="43" t="s">
        <v>2153</v>
      </c>
      <c r="C2150" s="14" t="s">
        <v>4521</v>
      </c>
      <c r="D2150" s="14" t="s">
        <v>4217</v>
      </c>
      <c r="E2150" s="14" t="s">
        <v>4218</v>
      </c>
      <c r="F2150" s="14" t="s">
        <v>4219</v>
      </c>
      <c r="G2150" s="14" t="s">
        <v>10733</v>
      </c>
      <c r="H2150" s="44" t="s">
        <v>3466</v>
      </c>
      <c r="I2150" s="45">
        <v>0</v>
      </c>
      <c r="J2150" s="14">
        <v>150000000</v>
      </c>
      <c r="K2150" s="14" t="s">
        <v>3458</v>
      </c>
      <c r="L2150" s="46" t="s">
        <v>5087</v>
      </c>
      <c r="M2150" s="14" t="s">
        <v>12072</v>
      </c>
      <c r="N2150" s="14" t="s">
        <v>3833</v>
      </c>
      <c r="O2150" s="14" t="s">
        <v>12115</v>
      </c>
      <c r="P2150" s="14" t="s">
        <v>12071</v>
      </c>
      <c r="Q2150" s="44" t="s">
        <v>8224</v>
      </c>
      <c r="R2150" s="44" t="s">
        <v>8203</v>
      </c>
      <c r="S2150" s="14">
        <v>6</v>
      </c>
      <c r="T2150" s="5">
        <v>43837.18</v>
      </c>
      <c r="U2150" s="5">
        <f t="shared" si="107"/>
        <v>263023.08</v>
      </c>
      <c r="V2150" s="47">
        <f t="shared" si="108"/>
        <v>294585.84960000007</v>
      </c>
      <c r="W2150" s="48"/>
      <c r="X2150" s="49">
        <v>2017</v>
      </c>
      <c r="Y2150" s="55" t="s">
        <v>12015</v>
      </c>
      <c r="Z2150" s="51">
        <f t="shared" si="109"/>
        <v>730.61966666666672</v>
      </c>
      <c r="AA2150" s="16">
        <f t="shared" si="110"/>
        <v>818.29402666666692</v>
      </c>
    </row>
    <row r="2151" spans="2:27" ht="20.25" x14ac:dyDescent="0.3">
      <c r="B2151" s="43" t="s">
        <v>2154</v>
      </c>
      <c r="C2151" s="14" t="s">
        <v>4521</v>
      </c>
      <c r="D2151" s="14" t="s">
        <v>9433</v>
      </c>
      <c r="E2151" s="14" t="s">
        <v>9434</v>
      </c>
      <c r="F2151" s="14" t="s">
        <v>9435</v>
      </c>
      <c r="G2151" s="14" t="s">
        <v>10734</v>
      </c>
      <c r="H2151" s="44" t="s">
        <v>3466</v>
      </c>
      <c r="I2151" s="45">
        <v>0</v>
      </c>
      <c r="J2151" s="14">
        <v>150000000</v>
      </c>
      <c r="K2151" s="14" t="s">
        <v>3458</v>
      </c>
      <c r="L2151" s="46" t="s">
        <v>5087</v>
      </c>
      <c r="M2151" s="14" t="s">
        <v>12072</v>
      </c>
      <c r="N2151" s="14" t="s">
        <v>3833</v>
      </c>
      <c r="O2151" s="14" t="s">
        <v>12115</v>
      </c>
      <c r="P2151" s="14" t="s">
        <v>12071</v>
      </c>
      <c r="Q2151" s="44" t="s">
        <v>8224</v>
      </c>
      <c r="R2151" s="44" t="s">
        <v>8203</v>
      </c>
      <c r="S2151" s="14">
        <v>12</v>
      </c>
      <c r="T2151" s="5">
        <v>4973.9799999999996</v>
      </c>
      <c r="U2151" s="5">
        <f t="shared" si="107"/>
        <v>59687.759999999995</v>
      </c>
      <c r="V2151" s="47">
        <f t="shared" si="108"/>
        <v>66850.291200000007</v>
      </c>
      <c r="W2151" s="48"/>
      <c r="X2151" s="49">
        <v>2017</v>
      </c>
      <c r="Y2151" s="55" t="s">
        <v>12015</v>
      </c>
      <c r="Z2151" s="51">
        <f t="shared" si="109"/>
        <v>165.79933333333332</v>
      </c>
      <c r="AA2151" s="16">
        <f t="shared" si="110"/>
        <v>185.69525333333334</v>
      </c>
    </row>
    <row r="2152" spans="2:27" ht="20.25" x14ac:dyDescent="0.3">
      <c r="B2152" s="43" t="s">
        <v>2155</v>
      </c>
      <c r="C2152" s="14" t="s">
        <v>4521</v>
      </c>
      <c r="D2152" s="14" t="s">
        <v>9431</v>
      </c>
      <c r="E2152" s="14" t="s">
        <v>3960</v>
      </c>
      <c r="F2152" s="14" t="s">
        <v>9432</v>
      </c>
      <c r="G2152" s="14" t="s">
        <v>10735</v>
      </c>
      <c r="H2152" s="44" t="s">
        <v>3466</v>
      </c>
      <c r="I2152" s="45">
        <v>0</v>
      </c>
      <c r="J2152" s="14">
        <v>150000000</v>
      </c>
      <c r="K2152" s="14" t="s">
        <v>3458</v>
      </c>
      <c r="L2152" s="46" t="s">
        <v>5087</v>
      </c>
      <c r="M2152" s="14" t="s">
        <v>12072</v>
      </c>
      <c r="N2152" s="14" t="s">
        <v>3833</v>
      </c>
      <c r="O2152" s="14" t="s">
        <v>12115</v>
      </c>
      <c r="P2152" s="14" t="s">
        <v>12071</v>
      </c>
      <c r="Q2152" s="44" t="s">
        <v>8226</v>
      </c>
      <c r="R2152" s="44" t="s">
        <v>8205</v>
      </c>
      <c r="S2152" s="14">
        <v>24</v>
      </c>
      <c r="T2152" s="5">
        <v>4285</v>
      </c>
      <c r="U2152" s="5">
        <f t="shared" si="107"/>
        <v>102840</v>
      </c>
      <c r="V2152" s="47">
        <f t="shared" si="108"/>
        <v>115180.80000000002</v>
      </c>
      <c r="W2152" s="48"/>
      <c r="X2152" s="49">
        <v>2017</v>
      </c>
      <c r="Y2152" s="55" t="s">
        <v>12015</v>
      </c>
      <c r="Z2152" s="51">
        <f t="shared" si="109"/>
        <v>285.66666666666669</v>
      </c>
      <c r="AA2152" s="16">
        <f t="shared" si="110"/>
        <v>319.94666666666672</v>
      </c>
    </row>
    <row r="2153" spans="2:27" ht="20.25" x14ac:dyDescent="0.3">
      <c r="B2153" s="43" t="s">
        <v>2156</v>
      </c>
      <c r="C2153" s="14" t="s">
        <v>4521</v>
      </c>
      <c r="D2153" s="14" t="s">
        <v>4388</v>
      </c>
      <c r="E2153" s="14" t="s">
        <v>4389</v>
      </c>
      <c r="F2153" s="14" t="s">
        <v>4390</v>
      </c>
      <c r="G2153" s="14" t="s">
        <v>10736</v>
      </c>
      <c r="H2153" s="44" t="s">
        <v>3466</v>
      </c>
      <c r="I2153" s="45">
        <v>0</v>
      </c>
      <c r="J2153" s="14">
        <v>150000000</v>
      </c>
      <c r="K2153" s="14" t="s">
        <v>3458</v>
      </c>
      <c r="L2153" s="46" t="s">
        <v>5087</v>
      </c>
      <c r="M2153" s="14" t="s">
        <v>12072</v>
      </c>
      <c r="N2153" s="14" t="s">
        <v>3833</v>
      </c>
      <c r="O2153" s="14" t="s">
        <v>12115</v>
      </c>
      <c r="P2153" s="14" t="s">
        <v>12071</v>
      </c>
      <c r="Q2153" s="44" t="s">
        <v>8224</v>
      </c>
      <c r="R2153" s="44" t="s">
        <v>8203</v>
      </c>
      <c r="S2153" s="14">
        <v>3</v>
      </c>
      <c r="T2153" s="5">
        <v>415584</v>
      </c>
      <c r="U2153" s="5">
        <f t="shared" si="107"/>
        <v>1246752</v>
      </c>
      <c r="V2153" s="47">
        <f t="shared" si="108"/>
        <v>1396362.2400000002</v>
      </c>
      <c r="W2153" s="48"/>
      <c r="X2153" s="49">
        <v>2017</v>
      </c>
      <c r="Y2153" s="55" t="s">
        <v>12015</v>
      </c>
      <c r="Z2153" s="51">
        <f t="shared" si="109"/>
        <v>3463.2</v>
      </c>
      <c r="AA2153" s="16">
        <f t="shared" si="110"/>
        <v>3878.7840000000006</v>
      </c>
    </row>
    <row r="2154" spans="2:27" ht="20.25" x14ac:dyDescent="0.3">
      <c r="B2154" s="43" t="s">
        <v>2157</v>
      </c>
      <c r="C2154" s="14" t="s">
        <v>4521</v>
      </c>
      <c r="D2154" s="14" t="s">
        <v>9436</v>
      </c>
      <c r="E2154" s="14" t="s">
        <v>4362</v>
      </c>
      <c r="F2154" s="14" t="s">
        <v>9435</v>
      </c>
      <c r="G2154" s="14" t="s">
        <v>10737</v>
      </c>
      <c r="H2154" s="44" t="s">
        <v>3466</v>
      </c>
      <c r="I2154" s="45">
        <v>0</v>
      </c>
      <c r="J2154" s="14">
        <v>150000000</v>
      </c>
      <c r="K2154" s="14" t="s">
        <v>3458</v>
      </c>
      <c r="L2154" s="46" t="s">
        <v>5087</v>
      </c>
      <c r="M2154" s="14" t="s">
        <v>12072</v>
      </c>
      <c r="N2154" s="14" t="s">
        <v>3833</v>
      </c>
      <c r="O2154" s="14" t="s">
        <v>12115</v>
      </c>
      <c r="P2154" s="14" t="s">
        <v>12071</v>
      </c>
      <c r="Q2154" s="44" t="s">
        <v>8224</v>
      </c>
      <c r="R2154" s="44" t="s">
        <v>8203</v>
      </c>
      <c r="S2154" s="14">
        <v>3</v>
      </c>
      <c r="T2154" s="5">
        <v>195415.2</v>
      </c>
      <c r="U2154" s="5">
        <f t="shared" si="107"/>
        <v>586245.60000000009</v>
      </c>
      <c r="V2154" s="47">
        <f t="shared" si="108"/>
        <v>656595.07200000016</v>
      </c>
      <c r="W2154" s="48"/>
      <c r="X2154" s="49">
        <v>2017</v>
      </c>
      <c r="Y2154" s="55" t="s">
        <v>12015</v>
      </c>
      <c r="Z2154" s="51">
        <f t="shared" si="109"/>
        <v>1628.4600000000003</v>
      </c>
      <c r="AA2154" s="16">
        <f t="shared" si="110"/>
        <v>1823.8752000000004</v>
      </c>
    </row>
    <row r="2155" spans="2:27" ht="20.25" x14ac:dyDescent="0.3">
      <c r="B2155" s="43" t="s">
        <v>2158</v>
      </c>
      <c r="C2155" s="14" t="s">
        <v>4521</v>
      </c>
      <c r="D2155" s="14" t="s">
        <v>9437</v>
      </c>
      <c r="E2155" s="14" t="s">
        <v>7603</v>
      </c>
      <c r="F2155" s="14" t="s">
        <v>9438</v>
      </c>
      <c r="G2155" s="14" t="s">
        <v>10738</v>
      </c>
      <c r="H2155" s="44" t="s">
        <v>3466</v>
      </c>
      <c r="I2155" s="45">
        <v>0</v>
      </c>
      <c r="J2155" s="14">
        <v>150000000</v>
      </c>
      <c r="K2155" s="14" t="s">
        <v>3458</v>
      </c>
      <c r="L2155" s="46" t="s">
        <v>5087</v>
      </c>
      <c r="M2155" s="14" t="s">
        <v>12072</v>
      </c>
      <c r="N2155" s="14" t="s">
        <v>3833</v>
      </c>
      <c r="O2155" s="14" t="s">
        <v>12115</v>
      </c>
      <c r="P2155" s="14" t="s">
        <v>12071</v>
      </c>
      <c r="Q2155" s="44" t="s">
        <v>8224</v>
      </c>
      <c r="R2155" s="44" t="s">
        <v>8203</v>
      </c>
      <c r="S2155" s="14">
        <v>1</v>
      </c>
      <c r="T2155" s="5">
        <v>40629.599999999999</v>
      </c>
      <c r="U2155" s="5">
        <f t="shared" si="107"/>
        <v>40629.599999999999</v>
      </c>
      <c r="V2155" s="47">
        <f t="shared" si="108"/>
        <v>45505.152000000002</v>
      </c>
      <c r="W2155" s="48"/>
      <c r="X2155" s="49">
        <v>2017</v>
      </c>
      <c r="Y2155" s="55" t="s">
        <v>12015</v>
      </c>
      <c r="Z2155" s="51">
        <f t="shared" si="109"/>
        <v>112.86</v>
      </c>
      <c r="AA2155" s="16">
        <f t="shared" si="110"/>
        <v>126.4032</v>
      </c>
    </row>
    <row r="2156" spans="2:27" ht="20.25" x14ac:dyDescent="0.3">
      <c r="B2156" s="43" t="s">
        <v>2159</v>
      </c>
      <c r="C2156" s="14" t="s">
        <v>4521</v>
      </c>
      <c r="D2156" s="14" t="s">
        <v>9439</v>
      </c>
      <c r="E2156" s="14" t="s">
        <v>4442</v>
      </c>
      <c r="F2156" s="14" t="s">
        <v>9440</v>
      </c>
      <c r="G2156" s="14" t="s">
        <v>10739</v>
      </c>
      <c r="H2156" s="44" t="s">
        <v>3466</v>
      </c>
      <c r="I2156" s="45">
        <v>0</v>
      </c>
      <c r="J2156" s="14">
        <v>150000000</v>
      </c>
      <c r="K2156" s="14" t="s">
        <v>3458</v>
      </c>
      <c r="L2156" s="46" t="s">
        <v>5087</v>
      </c>
      <c r="M2156" s="14" t="s">
        <v>12072</v>
      </c>
      <c r="N2156" s="14" t="s">
        <v>3833</v>
      </c>
      <c r="O2156" s="14" t="s">
        <v>12115</v>
      </c>
      <c r="P2156" s="14" t="s">
        <v>12071</v>
      </c>
      <c r="Q2156" s="44" t="s">
        <v>8224</v>
      </c>
      <c r="R2156" s="44" t="s">
        <v>8203</v>
      </c>
      <c r="S2156" s="14">
        <v>12</v>
      </c>
      <c r="T2156" s="5">
        <v>179107.20000000001</v>
      </c>
      <c r="U2156" s="5">
        <f t="shared" si="107"/>
        <v>2149286.4000000004</v>
      </c>
      <c r="V2156" s="47">
        <f t="shared" si="108"/>
        <v>2407200.7680000006</v>
      </c>
      <c r="W2156" s="48"/>
      <c r="X2156" s="49">
        <v>2017</v>
      </c>
      <c r="Y2156" s="55" t="s">
        <v>12015</v>
      </c>
      <c r="Z2156" s="51">
        <f t="shared" si="109"/>
        <v>5970.2400000000007</v>
      </c>
      <c r="AA2156" s="16">
        <f t="shared" si="110"/>
        <v>6686.6688000000013</v>
      </c>
    </row>
    <row r="2157" spans="2:27" ht="20.25" x14ac:dyDescent="0.3">
      <c r="B2157" s="43" t="s">
        <v>2160</v>
      </c>
      <c r="C2157" s="14" t="s">
        <v>4521</v>
      </c>
      <c r="D2157" s="14" t="s">
        <v>9441</v>
      </c>
      <c r="E2157" s="14" t="s">
        <v>9442</v>
      </c>
      <c r="F2157" s="14" t="s">
        <v>9443</v>
      </c>
      <c r="G2157" s="14" t="s">
        <v>10740</v>
      </c>
      <c r="H2157" s="44" t="s">
        <v>3466</v>
      </c>
      <c r="I2157" s="45">
        <v>0</v>
      </c>
      <c r="J2157" s="14">
        <v>150000000</v>
      </c>
      <c r="K2157" s="14" t="s">
        <v>3458</v>
      </c>
      <c r="L2157" s="46" t="s">
        <v>5087</v>
      </c>
      <c r="M2157" s="14" t="s">
        <v>12072</v>
      </c>
      <c r="N2157" s="14" t="s">
        <v>3833</v>
      </c>
      <c r="O2157" s="14" t="s">
        <v>12115</v>
      </c>
      <c r="P2157" s="14" t="s">
        <v>12071</v>
      </c>
      <c r="Q2157" s="44" t="s">
        <v>8224</v>
      </c>
      <c r="R2157" s="44" t="s">
        <v>8203</v>
      </c>
      <c r="S2157" s="14">
        <v>3</v>
      </c>
      <c r="T2157" s="5">
        <v>4822.2</v>
      </c>
      <c r="U2157" s="5">
        <f t="shared" si="107"/>
        <v>14466.599999999999</v>
      </c>
      <c r="V2157" s="47">
        <f t="shared" si="108"/>
        <v>16202.592000000001</v>
      </c>
      <c r="W2157" s="48"/>
      <c r="X2157" s="49">
        <v>2017</v>
      </c>
      <c r="Y2157" s="55" t="s">
        <v>12015</v>
      </c>
      <c r="Z2157" s="51">
        <f t="shared" si="109"/>
        <v>40.184999999999995</v>
      </c>
      <c r="AA2157" s="16">
        <f t="shared" si="110"/>
        <v>45.007200000000005</v>
      </c>
    </row>
    <row r="2158" spans="2:27" ht="20.25" x14ac:dyDescent="0.3">
      <c r="B2158" s="43" t="s">
        <v>2161</v>
      </c>
      <c r="C2158" s="14" t="s">
        <v>4521</v>
      </c>
      <c r="D2158" s="14" t="s">
        <v>9437</v>
      </c>
      <c r="E2158" s="14" t="s">
        <v>7603</v>
      </c>
      <c r="F2158" s="14" t="s">
        <v>9438</v>
      </c>
      <c r="G2158" s="14" t="s">
        <v>10741</v>
      </c>
      <c r="H2158" s="44" t="s">
        <v>3466</v>
      </c>
      <c r="I2158" s="45">
        <v>0</v>
      </c>
      <c r="J2158" s="14">
        <v>150000000</v>
      </c>
      <c r="K2158" s="14" t="s">
        <v>3458</v>
      </c>
      <c r="L2158" s="46" t="s">
        <v>5087</v>
      </c>
      <c r="M2158" s="14" t="s">
        <v>12072</v>
      </c>
      <c r="N2158" s="14" t="s">
        <v>3833</v>
      </c>
      <c r="O2158" s="14" t="s">
        <v>12115</v>
      </c>
      <c r="P2158" s="14" t="s">
        <v>12071</v>
      </c>
      <c r="Q2158" s="44" t="s">
        <v>8224</v>
      </c>
      <c r="R2158" s="44" t="s">
        <v>8203</v>
      </c>
      <c r="S2158" s="14">
        <v>3</v>
      </c>
      <c r="T2158" s="5">
        <v>40818.6</v>
      </c>
      <c r="U2158" s="5">
        <f t="shared" si="107"/>
        <v>122455.79999999999</v>
      </c>
      <c r="V2158" s="47">
        <f t="shared" si="108"/>
        <v>137150.49600000001</v>
      </c>
      <c r="W2158" s="48"/>
      <c r="X2158" s="49">
        <v>2017</v>
      </c>
      <c r="Y2158" s="55" t="s">
        <v>12015</v>
      </c>
      <c r="Z2158" s="51">
        <f t="shared" si="109"/>
        <v>340.15499999999997</v>
      </c>
      <c r="AA2158" s="16">
        <f t="shared" si="110"/>
        <v>380.97360000000003</v>
      </c>
    </row>
    <row r="2159" spans="2:27" ht="20.25" x14ac:dyDescent="0.3">
      <c r="B2159" s="43" t="s">
        <v>2162</v>
      </c>
      <c r="C2159" s="14" t="s">
        <v>4521</v>
      </c>
      <c r="D2159" s="14" t="s">
        <v>4266</v>
      </c>
      <c r="E2159" s="14" t="s">
        <v>4900</v>
      </c>
      <c r="F2159" s="14" t="s">
        <v>4267</v>
      </c>
      <c r="G2159" s="14" t="s">
        <v>10742</v>
      </c>
      <c r="H2159" s="44" t="s">
        <v>3466</v>
      </c>
      <c r="I2159" s="45">
        <v>0</v>
      </c>
      <c r="J2159" s="14">
        <v>150000000</v>
      </c>
      <c r="K2159" s="14" t="s">
        <v>3458</v>
      </c>
      <c r="L2159" s="46" t="s">
        <v>5087</v>
      </c>
      <c r="M2159" s="14" t="s">
        <v>12072</v>
      </c>
      <c r="N2159" s="14" t="s">
        <v>3833</v>
      </c>
      <c r="O2159" s="14" t="s">
        <v>12115</v>
      </c>
      <c r="P2159" s="14" t="s">
        <v>12071</v>
      </c>
      <c r="Q2159" s="44" t="s">
        <v>8224</v>
      </c>
      <c r="R2159" s="44" t="s">
        <v>8203</v>
      </c>
      <c r="S2159" s="14">
        <v>2</v>
      </c>
      <c r="T2159" s="5">
        <v>21238.2</v>
      </c>
      <c r="U2159" s="5">
        <f t="shared" si="107"/>
        <v>42476.4</v>
      </c>
      <c r="V2159" s="47">
        <f t="shared" si="108"/>
        <v>47573.568000000007</v>
      </c>
      <c r="W2159" s="48"/>
      <c r="X2159" s="49">
        <v>2017</v>
      </c>
      <c r="Y2159" s="55" t="s">
        <v>12015</v>
      </c>
      <c r="Z2159" s="51">
        <f t="shared" si="109"/>
        <v>117.99000000000001</v>
      </c>
      <c r="AA2159" s="16">
        <f t="shared" si="110"/>
        <v>132.14880000000002</v>
      </c>
    </row>
    <row r="2160" spans="2:27" ht="20.25" x14ac:dyDescent="0.3">
      <c r="B2160" s="43" t="s">
        <v>2163</v>
      </c>
      <c r="C2160" s="14" t="s">
        <v>4521</v>
      </c>
      <c r="D2160" s="14" t="s">
        <v>9444</v>
      </c>
      <c r="E2160" s="14" t="s">
        <v>9445</v>
      </c>
      <c r="F2160" s="14" t="s">
        <v>9446</v>
      </c>
      <c r="G2160" s="14" t="s">
        <v>10743</v>
      </c>
      <c r="H2160" s="44" t="s">
        <v>3466</v>
      </c>
      <c r="I2160" s="45">
        <v>0</v>
      </c>
      <c r="J2160" s="14">
        <v>150000000</v>
      </c>
      <c r="K2160" s="14" t="s">
        <v>3458</v>
      </c>
      <c r="L2160" s="46" t="s">
        <v>5087</v>
      </c>
      <c r="M2160" s="14" t="s">
        <v>12072</v>
      </c>
      <c r="N2160" s="14" t="s">
        <v>3833</v>
      </c>
      <c r="O2160" s="14" t="s">
        <v>12115</v>
      </c>
      <c r="P2160" s="14" t="s">
        <v>12071</v>
      </c>
      <c r="Q2160" s="44" t="s">
        <v>8224</v>
      </c>
      <c r="R2160" s="44" t="s">
        <v>8203</v>
      </c>
      <c r="S2160" s="14">
        <v>2</v>
      </c>
      <c r="T2160" s="5">
        <v>44525.38</v>
      </c>
      <c r="U2160" s="5">
        <f t="shared" si="107"/>
        <v>89050.76</v>
      </c>
      <c r="V2160" s="47">
        <f t="shared" si="108"/>
        <v>99736.851200000005</v>
      </c>
      <c r="W2160" s="48"/>
      <c r="X2160" s="49">
        <v>2017</v>
      </c>
      <c r="Y2160" s="55" t="s">
        <v>12015</v>
      </c>
      <c r="Z2160" s="51">
        <f t="shared" si="109"/>
        <v>247.36322222222222</v>
      </c>
      <c r="AA2160" s="16">
        <f t="shared" si="110"/>
        <v>277.0468088888889</v>
      </c>
    </row>
    <row r="2161" spans="2:27" ht="20.25" x14ac:dyDescent="0.3">
      <c r="B2161" s="43" t="s">
        <v>2164</v>
      </c>
      <c r="C2161" s="14" t="s">
        <v>4521</v>
      </c>
      <c r="D2161" s="14" t="s">
        <v>9447</v>
      </c>
      <c r="E2161" s="14" t="s">
        <v>9448</v>
      </c>
      <c r="F2161" s="14" t="s">
        <v>9084</v>
      </c>
      <c r="G2161" s="14" t="s">
        <v>10744</v>
      </c>
      <c r="H2161" s="44" t="s">
        <v>3466</v>
      </c>
      <c r="I2161" s="45">
        <v>0</v>
      </c>
      <c r="J2161" s="14">
        <v>150000000</v>
      </c>
      <c r="K2161" s="14" t="s">
        <v>3458</v>
      </c>
      <c r="L2161" s="46" t="s">
        <v>5087</v>
      </c>
      <c r="M2161" s="14" t="s">
        <v>12072</v>
      </c>
      <c r="N2161" s="14" t="s">
        <v>3833</v>
      </c>
      <c r="O2161" s="14" t="s">
        <v>12115</v>
      </c>
      <c r="P2161" s="14" t="s">
        <v>12071</v>
      </c>
      <c r="Q2161" s="44" t="s">
        <v>8224</v>
      </c>
      <c r="R2161" s="44" t="s">
        <v>8203</v>
      </c>
      <c r="S2161" s="14">
        <v>2</v>
      </c>
      <c r="T2161" s="5">
        <v>1560457.9</v>
      </c>
      <c r="U2161" s="5">
        <f t="shared" si="107"/>
        <v>3120915.8</v>
      </c>
      <c r="V2161" s="47">
        <f t="shared" si="108"/>
        <v>3495425.696</v>
      </c>
      <c r="W2161" s="48"/>
      <c r="X2161" s="49">
        <v>2017</v>
      </c>
      <c r="Y2161" s="55" t="s">
        <v>12015</v>
      </c>
      <c r="Z2161" s="51">
        <f t="shared" si="109"/>
        <v>8669.2105555555554</v>
      </c>
      <c r="AA2161" s="16">
        <f t="shared" si="110"/>
        <v>9709.5158222222217</v>
      </c>
    </row>
    <row r="2162" spans="2:27" ht="20.25" x14ac:dyDescent="0.3">
      <c r="B2162" s="43" t="s">
        <v>2165</v>
      </c>
      <c r="C2162" s="14" t="s">
        <v>4521</v>
      </c>
      <c r="D2162" s="14" t="s">
        <v>4266</v>
      </c>
      <c r="E2162" s="14" t="s">
        <v>4900</v>
      </c>
      <c r="F2162" s="14" t="s">
        <v>4267</v>
      </c>
      <c r="G2162" s="14" t="s">
        <v>10745</v>
      </c>
      <c r="H2162" s="44" t="s">
        <v>3466</v>
      </c>
      <c r="I2162" s="45">
        <v>0</v>
      </c>
      <c r="J2162" s="14">
        <v>150000000</v>
      </c>
      <c r="K2162" s="14" t="s">
        <v>3458</v>
      </c>
      <c r="L2162" s="46" t="s">
        <v>5087</v>
      </c>
      <c r="M2162" s="14" t="s">
        <v>12072</v>
      </c>
      <c r="N2162" s="14" t="s">
        <v>3833</v>
      </c>
      <c r="O2162" s="14" t="s">
        <v>12115</v>
      </c>
      <c r="P2162" s="14" t="s">
        <v>12071</v>
      </c>
      <c r="Q2162" s="44" t="s">
        <v>8224</v>
      </c>
      <c r="R2162" s="44" t="s">
        <v>8203</v>
      </c>
      <c r="S2162" s="14">
        <v>1</v>
      </c>
      <c r="T2162" s="5">
        <v>23614.2</v>
      </c>
      <c r="U2162" s="5">
        <f t="shared" si="107"/>
        <v>23614.2</v>
      </c>
      <c r="V2162" s="47">
        <f t="shared" si="108"/>
        <v>26447.904000000002</v>
      </c>
      <c r="W2162" s="48"/>
      <c r="X2162" s="49">
        <v>2017</v>
      </c>
      <c r="Y2162" s="55" t="s">
        <v>12015</v>
      </c>
      <c r="Z2162" s="51">
        <f t="shared" si="109"/>
        <v>65.594999999999999</v>
      </c>
      <c r="AA2162" s="16">
        <f t="shared" si="110"/>
        <v>73.466400000000007</v>
      </c>
    </row>
    <row r="2163" spans="2:27" ht="20.25" x14ac:dyDescent="0.3">
      <c r="B2163" s="43" t="s">
        <v>2166</v>
      </c>
      <c r="C2163" s="14" t="s">
        <v>4521</v>
      </c>
      <c r="D2163" s="14" t="s">
        <v>4266</v>
      </c>
      <c r="E2163" s="14" t="s">
        <v>4900</v>
      </c>
      <c r="F2163" s="14" t="s">
        <v>4267</v>
      </c>
      <c r="G2163" s="14" t="s">
        <v>10746</v>
      </c>
      <c r="H2163" s="44" t="s">
        <v>3466</v>
      </c>
      <c r="I2163" s="45">
        <v>0</v>
      </c>
      <c r="J2163" s="14">
        <v>150000000</v>
      </c>
      <c r="K2163" s="14" t="s">
        <v>3458</v>
      </c>
      <c r="L2163" s="46" t="s">
        <v>5087</v>
      </c>
      <c r="M2163" s="14" t="s">
        <v>12072</v>
      </c>
      <c r="N2163" s="14" t="s">
        <v>3833</v>
      </c>
      <c r="O2163" s="14" t="s">
        <v>12115</v>
      </c>
      <c r="P2163" s="14" t="s">
        <v>12071</v>
      </c>
      <c r="Q2163" s="44" t="s">
        <v>8224</v>
      </c>
      <c r="R2163" s="44" t="s">
        <v>8203</v>
      </c>
      <c r="S2163" s="14">
        <v>2</v>
      </c>
      <c r="T2163" s="5">
        <v>22329</v>
      </c>
      <c r="U2163" s="5">
        <f t="shared" si="107"/>
        <v>44658</v>
      </c>
      <c r="V2163" s="47">
        <f t="shared" si="108"/>
        <v>50016.960000000006</v>
      </c>
      <c r="W2163" s="48"/>
      <c r="X2163" s="49">
        <v>2017</v>
      </c>
      <c r="Y2163" s="55" t="s">
        <v>12015</v>
      </c>
      <c r="Z2163" s="51">
        <f t="shared" si="109"/>
        <v>124.05</v>
      </c>
      <c r="AA2163" s="16">
        <f t="shared" si="110"/>
        <v>138.93600000000001</v>
      </c>
    </row>
    <row r="2164" spans="2:27" ht="20.25" x14ac:dyDescent="0.3">
      <c r="B2164" s="43" t="s">
        <v>2167</v>
      </c>
      <c r="C2164" s="14" t="s">
        <v>4521</v>
      </c>
      <c r="D2164" s="14" t="s">
        <v>9449</v>
      </c>
      <c r="E2164" s="14" t="s">
        <v>4446</v>
      </c>
      <c r="F2164" s="14" t="s">
        <v>9450</v>
      </c>
      <c r="G2164" s="14" t="s">
        <v>10747</v>
      </c>
      <c r="H2164" s="44" t="s">
        <v>3466</v>
      </c>
      <c r="I2164" s="45">
        <v>0</v>
      </c>
      <c r="J2164" s="14">
        <v>150000000</v>
      </c>
      <c r="K2164" s="14" t="s">
        <v>3458</v>
      </c>
      <c r="L2164" s="46" t="s">
        <v>5087</v>
      </c>
      <c r="M2164" s="14" t="s">
        <v>12072</v>
      </c>
      <c r="N2164" s="14" t="s">
        <v>3833</v>
      </c>
      <c r="O2164" s="14" t="s">
        <v>12115</v>
      </c>
      <c r="P2164" s="14" t="s">
        <v>12071</v>
      </c>
      <c r="Q2164" s="44" t="s">
        <v>8224</v>
      </c>
      <c r="R2164" s="44" t="s">
        <v>8203</v>
      </c>
      <c r="S2164" s="14">
        <v>2</v>
      </c>
      <c r="T2164" s="5">
        <v>108368.03</v>
      </c>
      <c r="U2164" s="5">
        <f t="shared" si="107"/>
        <v>216736.06</v>
      </c>
      <c r="V2164" s="47">
        <f t="shared" si="108"/>
        <v>242744.38720000003</v>
      </c>
      <c r="W2164" s="48"/>
      <c r="X2164" s="49">
        <v>2017</v>
      </c>
      <c r="Y2164" s="55" t="s">
        <v>12015</v>
      </c>
      <c r="Z2164" s="51">
        <f t="shared" si="109"/>
        <v>602.04461111111107</v>
      </c>
      <c r="AA2164" s="16">
        <f t="shared" si="110"/>
        <v>674.28996444444454</v>
      </c>
    </row>
    <row r="2165" spans="2:27" ht="20.25" x14ac:dyDescent="0.3">
      <c r="B2165" s="43" t="s">
        <v>2168</v>
      </c>
      <c r="C2165" s="14" t="s">
        <v>4521</v>
      </c>
      <c r="D2165" s="14" t="s">
        <v>9436</v>
      </c>
      <c r="E2165" s="14" t="s">
        <v>4362</v>
      </c>
      <c r="F2165" s="14" t="s">
        <v>9435</v>
      </c>
      <c r="G2165" s="14" t="s">
        <v>10748</v>
      </c>
      <c r="H2165" s="44" t="s">
        <v>3466</v>
      </c>
      <c r="I2165" s="45">
        <v>0</v>
      </c>
      <c r="J2165" s="14">
        <v>150000000</v>
      </c>
      <c r="K2165" s="14" t="s">
        <v>3458</v>
      </c>
      <c r="L2165" s="46" t="s">
        <v>5087</v>
      </c>
      <c r="M2165" s="14" t="s">
        <v>12072</v>
      </c>
      <c r="N2165" s="14" t="s">
        <v>3833</v>
      </c>
      <c r="O2165" s="14" t="s">
        <v>12115</v>
      </c>
      <c r="P2165" s="14" t="s">
        <v>12071</v>
      </c>
      <c r="Q2165" s="44" t="s">
        <v>8224</v>
      </c>
      <c r="R2165" s="44" t="s">
        <v>8203</v>
      </c>
      <c r="S2165" s="14">
        <v>2</v>
      </c>
      <c r="T2165" s="5">
        <v>110110.44</v>
      </c>
      <c r="U2165" s="5">
        <f t="shared" si="107"/>
        <v>220220.88</v>
      </c>
      <c r="V2165" s="47">
        <f t="shared" si="108"/>
        <v>246647.38560000004</v>
      </c>
      <c r="W2165" s="48"/>
      <c r="X2165" s="49">
        <v>2017</v>
      </c>
      <c r="Y2165" s="55" t="s">
        <v>12015</v>
      </c>
      <c r="Z2165" s="51">
        <f t="shared" si="109"/>
        <v>611.72466666666674</v>
      </c>
      <c r="AA2165" s="16">
        <f t="shared" si="110"/>
        <v>685.13162666666676</v>
      </c>
    </row>
    <row r="2166" spans="2:27" ht="20.25" x14ac:dyDescent="0.3">
      <c r="B2166" s="43" t="s">
        <v>2169</v>
      </c>
      <c r="C2166" s="14" t="s">
        <v>4521</v>
      </c>
      <c r="D2166" s="14" t="s">
        <v>9433</v>
      </c>
      <c r="E2166" s="14" t="s">
        <v>9434</v>
      </c>
      <c r="F2166" s="14" t="s">
        <v>9435</v>
      </c>
      <c r="G2166" s="14" t="s">
        <v>10749</v>
      </c>
      <c r="H2166" s="44" t="s">
        <v>3466</v>
      </c>
      <c r="I2166" s="45">
        <v>0</v>
      </c>
      <c r="J2166" s="14">
        <v>150000000</v>
      </c>
      <c r="K2166" s="14" t="s">
        <v>3458</v>
      </c>
      <c r="L2166" s="46" t="s">
        <v>5087</v>
      </c>
      <c r="M2166" s="14" t="s">
        <v>12072</v>
      </c>
      <c r="N2166" s="14" t="s">
        <v>3833</v>
      </c>
      <c r="O2166" s="14" t="s">
        <v>12115</v>
      </c>
      <c r="P2166" s="14" t="s">
        <v>12071</v>
      </c>
      <c r="Q2166" s="44" t="s">
        <v>8224</v>
      </c>
      <c r="R2166" s="44" t="s">
        <v>8203</v>
      </c>
      <c r="S2166" s="14">
        <v>16</v>
      </c>
      <c r="T2166" s="5">
        <v>24320.66</v>
      </c>
      <c r="U2166" s="5">
        <f t="shared" si="107"/>
        <v>389130.56</v>
      </c>
      <c r="V2166" s="47">
        <f t="shared" si="108"/>
        <v>435826.22720000002</v>
      </c>
      <c r="W2166" s="48"/>
      <c r="X2166" s="49">
        <v>2017</v>
      </c>
      <c r="Y2166" s="55" t="s">
        <v>12015</v>
      </c>
      <c r="Z2166" s="51">
        <f t="shared" si="109"/>
        <v>1080.9182222222223</v>
      </c>
      <c r="AA2166" s="16">
        <f t="shared" si="110"/>
        <v>1210.628408888889</v>
      </c>
    </row>
    <row r="2167" spans="2:27" ht="20.25" x14ac:dyDescent="0.3">
      <c r="B2167" s="43" t="s">
        <v>2170</v>
      </c>
      <c r="C2167" s="14" t="s">
        <v>4521</v>
      </c>
      <c r="D2167" s="14" t="s">
        <v>4266</v>
      </c>
      <c r="E2167" s="14" t="s">
        <v>4900</v>
      </c>
      <c r="F2167" s="14" t="s">
        <v>4267</v>
      </c>
      <c r="G2167" s="14" t="s">
        <v>10750</v>
      </c>
      <c r="H2167" s="44" t="s">
        <v>3466</v>
      </c>
      <c r="I2167" s="45">
        <v>0</v>
      </c>
      <c r="J2167" s="14">
        <v>150000000</v>
      </c>
      <c r="K2167" s="14" t="s">
        <v>3458</v>
      </c>
      <c r="L2167" s="46" t="s">
        <v>5087</v>
      </c>
      <c r="M2167" s="14" t="s">
        <v>12072</v>
      </c>
      <c r="N2167" s="14" t="s">
        <v>3833</v>
      </c>
      <c r="O2167" s="14" t="s">
        <v>12115</v>
      </c>
      <c r="P2167" s="14" t="s">
        <v>12071</v>
      </c>
      <c r="Q2167" s="44" t="s">
        <v>8224</v>
      </c>
      <c r="R2167" s="44" t="s">
        <v>8203</v>
      </c>
      <c r="S2167" s="14">
        <v>4</v>
      </c>
      <c r="T2167" s="5">
        <v>3608.71</v>
      </c>
      <c r="U2167" s="5">
        <f t="shared" si="107"/>
        <v>14434.84</v>
      </c>
      <c r="V2167" s="47">
        <f t="shared" si="108"/>
        <v>16167.020800000002</v>
      </c>
      <c r="W2167" s="48"/>
      <c r="X2167" s="49">
        <v>2017</v>
      </c>
      <c r="Y2167" s="55" t="s">
        <v>12015</v>
      </c>
      <c r="Z2167" s="51">
        <f t="shared" si="109"/>
        <v>40.096777777777781</v>
      </c>
      <c r="AA2167" s="16">
        <f t="shared" si="110"/>
        <v>44.908391111111115</v>
      </c>
    </row>
    <row r="2168" spans="2:27" ht="20.25" x14ac:dyDescent="0.3">
      <c r="B2168" s="43" t="s">
        <v>2171</v>
      </c>
      <c r="C2168" s="14" t="s">
        <v>4521</v>
      </c>
      <c r="D2168" s="14" t="s">
        <v>9431</v>
      </c>
      <c r="E2168" s="14" t="s">
        <v>3960</v>
      </c>
      <c r="F2168" s="14" t="s">
        <v>9432</v>
      </c>
      <c r="G2168" s="14" t="s">
        <v>10735</v>
      </c>
      <c r="H2168" s="44" t="s">
        <v>3466</v>
      </c>
      <c r="I2168" s="45">
        <v>0</v>
      </c>
      <c r="J2168" s="14">
        <v>150000000</v>
      </c>
      <c r="K2168" s="14" t="s">
        <v>3458</v>
      </c>
      <c r="L2168" s="46" t="s">
        <v>5087</v>
      </c>
      <c r="M2168" s="14" t="s">
        <v>12072</v>
      </c>
      <c r="N2168" s="14" t="s">
        <v>3833</v>
      </c>
      <c r="O2168" s="14" t="s">
        <v>12115</v>
      </c>
      <c r="P2168" s="14" t="s">
        <v>12071</v>
      </c>
      <c r="Q2168" s="44" t="s">
        <v>8226</v>
      </c>
      <c r="R2168" s="44" t="s">
        <v>8205</v>
      </c>
      <c r="S2168" s="14">
        <v>8</v>
      </c>
      <c r="T2168" s="5">
        <v>4285</v>
      </c>
      <c r="U2168" s="5">
        <f t="shared" si="107"/>
        <v>34280</v>
      </c>
      <c r="V2168" s="47">
        <f t="shared" si="108"/>
        <v>38393.600000000006</v>
      </c>
      <c r="W2168" s="48"/>
      <c r="X2168" s="49">
        <v>2017</v>
      </c>
      <c r="Y2168" s="55" t="s">
        <v>12015</v>
      </c>
      <c r="Z2168" s="51">
        <f t="shared" si="109"/>
        <v>95.222222222222229</v>
      </c>
      <c r="AA2168" s="16">
        <f t="shared" si="110"/>
        <v>106.64888888888891</v>
      </c>
    </row>
    <row r="2169" spans="2:27" ht="20.25" x14ac:dyDescent="0.3">
      <c r="B2169" s="43" t="s">
        <v>2172</v>
      </c>
      <c r="C2169" s="14" t="s">
        <v>4521</v>
      </c>
      <c r="D2169" s="14" t="s">
        <v>9437</v>
      </c>
      <c r="E2169" s="14" t="s">
        <v>7603</v>
      </c>
      <c r="F2169" s="14" t="s">
        <v>9438</v>
      </c>
      <c r="G2169" s="14" t="s">
        <v>10738</v>
      </c>
      <c r="H2169" s="44" t="s">
        <v>3466</v>
      </c>
      <c r="I2169" s="45">
        <v>0</v>
      </c>
      <c r="J2169" s="14">
        <v>150000000</v>
      </c>
      <c r="K2169" s="14" t="s">
        <v>3458</v>
      </c>
      <c r="L2169" s="46" t="s">
        <v>5087</v>
      </c>
      <c r="M2169" s="14" t="s">
        <v>12072</v>
      </c>
      <c r="N2169" s="14" t="s">
        <v>3833</v>
      </c>
      <c r="O2169" s="14" t="s">
        <v>12115</v>
      </c>
      <c r="P2169" s="14" t="s">
        <v>12071</v>
      </c>
      <c r="Q2169" s="44" t="s">
        <v>8224</v>
      </c>
      <c r="R2169" s="44" t="s">
        <v>8203</v>
      </c>
      <c r="S2169" s="14">
        <v>2</v>
      </c>
      <c r="T2169" s="5">
        <v>35791.949999999997</v>
      </c>
      <c r="U2169" s="5">
        <f t="shared" si="107"/>
        <v>71583.899999999994</v>
      </c>
      <c r="V2169" s="47">
        <f t="shared" si="108"/>
        <v>80173.968000000008</v>
      </c>
      <c r="W2169" s="48"/>
      <c r="X2169" s="49">
        <v>2017</v>
      </c>
      <c r="Y2169" s="55" t="s">
        <v>12015</v>
      </c>
      <c r="Z2169" s="51">
        <f t="shared" si="109"/>
        <v>198.84416666666664</v>
      </c>
      <c r="AA2169" s="16">
        <f t="shared" si="110"/>
        <v>222.70546666666669</v>
      </c>
    </row>
    <row r="2170" spans="2:27" ht="20.25" x14ac:dyDescent="0.3">
      <c r="B2170" s="43" t="s">
        <v>2173</v>
      </c>
      <c r="C2170" s="14" t="s">
        <v>4521</v>
      </c>
      <c r="D2170" s="14" t="s">
        <v>9451</v>
      </c>
      <c r="E2170" s="14" t="s">
        <v>8125</v>
      </c>
      <c r="F2170" s="14" t="s">
        <v>9452</v>
      </c>
      <c r="G2170" s="14" t="s">
        <v>10751</v>
      </c>
      <c r="H2170" s="44" t="s">
        <v>3466</v>
      </c>
      <c r="I2170" s="45">
        <v>0</v>
      </c>
      <c r="J2170" s="14">
        <v>150000000</v>
      </c>
      <c r="K2170" s="14" t="s">
        <v>3458</v>
      </c>
      <c r="L2170" s="46" t="s">
        <v>5087</v>
      </c>
      <c r="M2170" s="14" t="s">
        <v>12072</v>
      </c>
      <c r="N2170" s="14" t="s">
        <v>3833</v>
      </c>
      <c r="O2170" s="14" t="s">
        <v>12115</v>
      </c>
      <c r="P2170" s="14" t="s">
        <v>12071</v>
      </c>
      <c r="Q2170" s="44" t="s">
        <v>8224</v>
      </c>
      <c r="R2170" s="44" t="s">
        <v>8203</v>
      </c>
      <c r="S2170" s="14">
        <v>1</v>
      </c>
      <c r="T2170" s="5">
        <v>47187.07</v>
      </c>
      <c r="U2170" s="5">
        <f t="shared" si="107"/>
        <v>47187.07</v>
      </c>
      <c r="V2170" s="47">
        <f t="shared" si="108"/>
        <v>52849.518400000008</v>
      </c>
      <c r="W2170" s="48"/>
      <c r="X2170" s="49">
        <v>2017</v>
      </c>
      <c r="Y2170" s="55" t="s">
        <v>12015</v>
      </c>
      <c r="Z2170" s="51">
        <f t="shared" si="109"/>
        <v>131.07519444444443</v>
      </c>
      <c r="AA2170" s="16">
        <f t="shared" si="110"/>
        <v>146.80421777777781</v>
      </c>
    </row>
    <row r="2171" spans="2:27" ht="20.25" x14ac:dyDescent="0.3">
      <c r="B2171" s="43" t="s">
        <v>2174</v>
      </c>
      <c r="C2171" s="14" t="s">
        <v>4521</v>
      </c>
      <c r="D2171" s="14" t="s">
        <v>9437</v>
      </c>
      <c r="E2171" s="14" t="s">
        <v>7603</v>
      </c>
      <c r="F2171" s="14" t="s">
        <v>9438</v>
      </c>
      <c r="G2171" s="14" t="s">
        <v>10741</v>
      </c>
      <c r="H2171" s="44" t="s">
        <v>3466</v>
      </c>
      <c r="I2171" s="45">
        <v>0</v>
      </c>
      <c r="J2171" s="14">
        <v>150000000</v>
      </c>
      <c r="K2171" s="14" t="s">
        <v>3458</v>
      </c>
      <c r="L2171" s="46" t="s">
        <v>5087</v>
      </c>
      <c r="M2171" s="14" t="s">
        <v>12072</v>
      </c>
      <c r="N2171" s="14" t="s">
        <v>3833</v>
      </c>
      <c r="O2171" s="14" t="s">
        <v>12115</v>
      </c>
      <c r="P2171" s="14" t="s">
        <v>12071</v>
      </c>
      <c r="Q2171" s="44" t="s">
        <v>8224</v>
      </c>
      <c r="R2171" s="44" t="s">
        <v>8203</v>
      </c>
      <c r="S2171" s="14">
        <v>2</v>
      </c>
      <c r="T2171" s="5">
        <v>46614.89</v>
      </c>
      <c r="U2171" s="5">
        <f t="shared" si="107"/>
        <v>93229.78</v>
      </c>
      <c r="V2171" s="47">
        <f t="shared" si="108"/>
        <v>104417.3536</v>
      </c>
      <c r="W2171" s="48"/>
      <c r="X2171" s="49">
        <v>2017</v>
      </c>
      <c r="Y2171" s="55" t="s">
        <v>12015</v>
      </c>
      <c r="Z2171" s="51">
        <f t="shared" si="109"/>
        <v>258.97161111111109</v>
      </c>
      <c r="AA2171" s="16">
        <f t="shared" si="110"/>
        <v>290.04820444444442</v>
      </c>
    </row>
    <row r="2172" spans="2:27" ht="20.25" x14ac:dyDescent="0.3">
      <c r="B2172" s="43" t="s">
        <v>2175</v>
      </c>
      <c r="C2172" s="14" t="s">
        <v>4521</v>
      </c>
      <c r="D2172" s="14" t="s">
        <v>9447</v>
      </c>
      <c r="E2172" s="14" t="s">
        <v>9448</v>
      </c>
      <c r="F2172" s="14" t="s">
        <v>9084</v>
      </c>
      <c r="G2172" s="14" t="s">
        <v>10752</v>
      </c>
      <c r="H2172" s="44" t="s">
        <v>3466</v>
      </c>
      <c r="I2172" s="45">
        <v>0</v>
      </c>
      <c r="J2172" s="14">
        <v>150000000</v>
      </c>
      <c r="K2172" s="14" t="s">
        <v>3458</v>
      </c>
      <c r="L2172" s="46" t="s">
        <v>5087</v>
      </c>
      <c r="M2172" s="14" t="s">
        <v>12072</v>
      </c>
      <c r="N2172" s="14" t="s">
        <v>3833</v>
      </c>
      <c r="O2172" s="14" t="s">
        <v>12115</v>
      </c>
      <c r="P2172" s="14" t="s">
        <v>12071</v>
      </c>
      <c r="Q2172" s="44" t="s">
        <v>8224</v>
      </c>
      <c r="R2172" s="44" t="s">
        <v>8203</v>
      </c>
      <c r="S2172" s="14">
        <v>1</v>
      </c>
      <c r="T2172" s="5">
        <v>3100084.13</v>
      </c>
      <c r="U2172" s="5">
        <f t="shared" si="107"/>
        <v>3100084.13</v>
      </c>
      <c r="V2172" s="47">
        <f t="shared" si="108"/>
        <v>3472094.2256</v>
      </c>
      <c r="W2172" s="48"/>
      <c r="X2172" s="49">
        <v>2017</v>
      </c>
      <c r="Y2172" s="55" t="s">
        <v>12015</v>
      </c>
      <c r="Z2172" s="51">
        <f t="shared" si="109"/>
        <v>8611.3448055555546</v>
      </c>
      <c r="AA2172" s="16">
        <f t="shared" si="110"/>
        <v>9644.7061822222222</v>
      </c>
    </row>
    <row r="2173" spans="2:27" ht="20.25" x14ac:dyDescent="0.3">
      <c r="B2173" s="43" t="s">
        <v>2176</v>
      </c>
      <c r="C2173" s="14" t="s">
        <v>4521</v>
      </c>
      <c r="D2173" s="14" t="s">
        <v>9444</v>
      </c>
      <c r="E2173" s="14" t="s">
        <v>9445</v>
      </c>
      <c r="F2173" s="14" t="s">
        <v>9446</v>
      </c>
      <c r="G2173" s="14" t="s">
        <v>10743</v>
      </c>
      <c r="H2173" s="44" t="s">
        <v>3466</v>
      </c>
      <c r="I2173" s="45">
        <v>0</v>
      </c>
      <c r="J2173" s="14">
        <v>150000000</v>
      </c>
      <c r="K2173" s="14" t="s">
        <v>3458</v>
      </c>
      <c r="L2173" s="46" t="s">
        <v>5087</v>
      </c>
      <c r="M2173" s="14" t="s">
        <v>12072</v>
      </c>
      <c r="N2173" s="14" t="s">
        <v>3833</v>
      </c>
      <c r="O2173" s="14" t="s">
        <v>12115</v>
      </c>
      <c r="P2173" s="14" t="s">
        <v>12071</v>
      </c>
      <c r="Q2173" s="44" t="s">
        <v>8224</v>
      </c>
      <c r="R2173" s="44" t="s">
        <v>8203</v>
      </c>
      <c r="S2173" s="14">
        <v>1</v>
      </c>
      <c r="T2173" s="5">
        <v>36122.769999999997</v>
      </c>
      <c r="U2173" s="5">
        <f t="shared" si="107"/>
        <v>36122.769999999997</v>
      </c>
      <c r="V2173" s="47">
        <f t="shared" si="108"/>
        <v>40457.502399999998</v>
      </c>
      <c r="W2173" s="48"/>
      <c r="X2173" s="49">
        <v>2017</v>
      </c>
      <c r="Y2173" s="55" t="s">
        <v>12015</v>
      </c>
      <c r="Z2173" s="51">
        <f t="shared" si="109"/>
        <v>100.34102777777777</v>
      </c>
      <c r="AA2173" s="16">
        <f t="shared" si="110"/>
        <v>112.38195111111111</v>
      </c>
    </row>
    <row r="2174" spans="2:27" ht="20.25" x14ac:dyDescent="0.3">
      <c r="B2174" s="43" t="s">
        <v>2177</v>
      </c>
      <c r="C2174" s="14" t="s">
        <v>4521</v>
      </c>
      <c r="D2174" s="14" t="s">
        <v>9439</v>
      </c>
      <c r="E2174" s="14" t="s">
        <v>4442</v>
      </c>
      <c r="F2174" s="14" t="s">
        <v>9440</v>
      </c>
      <c r="G2174" s="14" t="s">
        <v>10753</v>
      </c>
      <c r="H2174" s="44" t="s">
        <v>3466</v>
      </c>
      <c r="I2174" s="45">
        <v>0</v>
      </c>
      <c r="J2174" s="14">
        <v>150000000</v>
      </c>
      <c r="K2174" s="14" t="s">
        <v>3458</v>
      </c>
      <c r="L2174" s="46" t="s">
        <v>5087</v>
      </c>
      <c r="M2174" s="14" t="s">
        <v>12072</v>
      </c>
      <c r="N2174" s="14" t="s">
        <v>3833</v>
      </c>
      <c r="O2174" s="14" t="s">
        <v>12115</v>
      </c>
      <c r="P2174" s="14" t="s">
        <v>12071</v>
      </c>
      <c r="Q2174" s="44" t="s">
        <v>8224</v>
      </c>
      <c r="R2174" s="44" t="s">
        <v>8203</v>
      </c>
      <c r="S2174" s="14">
        <v>8</v>
      </c>
      <c r="T2174" s="5">
        <v>14025.75</v>
      </c>
      <c r="U2174" s="5">
        <f t="shared" si="107"/>
        <v>112206</v>
      </c>
      <c r="V2174" s="47">
        <f t="shared" si="108"/>
        <v>125670.72000000002</v>
      </c>
      <c r="W2174" s="48"/>
      <c r="X2174" s="49">
        <v>2017</v>
      </c>
      <c r="Y2174" s="55" t="s">
        <v>12015</v>
      </c>
      <c r="Z2174" s="51">
        <f t="shared" si="109"/>
        <v>311.68333333333334</v>
      </c>
      <c r="AA2174" s="16">
        <f t="shared" si="110"/>
        <v>349.08533333333338</v>
      </c>
    </row>
    <row r="2175" spans="2:27" ht="20.25" x14ac:dyDescent="0.3">
      <c r="B2175" s="43" t="s">
        <v>2178</v>
      </c>
      <c r="C2175" s="14" t="s">
        <v>4521</v>
      </c>
      <c r="D2175" s="14" t="s">
        <v>4428</v>
      </c>
      <c r="E2175" s="14" t="s">
        <v>4486</v>
      </c>
      <c r="F2175" s="14" t="s">
        <v>4429</v>
      </c>
      <c r="G2175" s="14" t="s">
        <v>10754</v>
      </c>
      <c r="H2175" s="44" t="s">
        <v>3466</v>
      </c>
      <c r="I2175" s="45">
        <v>0</v>
      </c>
      <c r="J2175" s="14">
        <v>150000000</v>
      </c>
      <c r="K2175" s="14" t="s">
        <v>3458</v>
      </c>
      <c r="L2175" s="46" t="s">
        <v>5087</v>
      </c>
      <c r="M2175" s="14" t="s">
        <v>12072</v>
      </c>
      <c r="N2175" s="14" t="s">
        <v>3833</v>
      </c>
      <c r="O2175" s="14" t="s">
        <v>12115</v>
      </c>
      <c r="P2175" s="14" t="s">
        <v>12071</v>
      </c>
      <c r="Q2175" s="44" t="s">
        <v>8224</v>
      </c>
      <c r="R2175" s="44" t="s">
        <v>8203</v>
      </c>
      <c r="S2175" s="14">
        <v>1</v>
      </c>
      <c r="T2175" s="5">
        <v>75577.3</v>
      </c>
      <c r="U2175" s="5">
        <f t="shared" si="107"/>
        <v>75577.3</v>
      </c>
      <c r="V2175" s="47">
        <f t="shared" si="108"/>
        <v>84646.576000000015</v>
      </c>
      <c r="W2175" s="48"/>
      <c r="X2175" s="49">
        <v>2017</v>
      </c>
      <c r="Y2175" s="55" t="s">
        <v>12015</v>
      </c>
      <c r="Z2175" s="51">
        <f t="shared" si="109"/>
        <v>209.93694444444446</v>
      </c>
      <c r="AA2175" s="16">
        <f t="shared" si="110"/>
        <v>235.12937777777782</v>
      </c>
    </row>
    <row r="2176" spans="2:27" ht="20.25" x14ac:dyDescent="0.3">
      <c r="B2176" s="43" t="s">
        <v>2179</v>
      </c>
      <c r="C2176" s="14" t="s">
        <v>4521</v>
      </c>
      <c r="D2176" s="14" t="s">
        <v>4428</v>
      </c>
      <c r="E2176" s="14" t="s">
        <v>4486</v>
      </c>
      <c r="F2176" s="14" t="s">
        <v>4429</v>
      </c>
      <c r="G2176" s="14" t="s">
        <v>10740</v>
      </c>
      <c r="H2176" s="44" t="s">
        <v>3466</v>
      </c>
      <c r="I2176" s="45">
        <v>0</v>
      </c>
      <c r="J2176" s="14">
        <v>150000000</v>
      </c>
      <c r="K2176" s="14" t="s">
        <v>3458</v>
      </c>
      <c r="L2176" s="46" t="s">
        <v>5087</v>
      </c>
      <c r="M2176" s="14" t="s">
        <v>12072</v>
      </c>
      <c r="N2176" s="14" t="s">
        <v>3833</v>
      </c>
      <c r="O2176" s="14" t="s">
        <v>12115</v>
      </c>
      <c r="P2176" s="14" t="s">
        <v>12071</v>
      </c>
      <c r="Q2176" s="44" t="s">
        <v>8224</v>
      </c>
      <c r="R2176" s="44" t="s">
        <v>8203</v>
      </c>
      <c r="S2176" s="14">
        <v>2</v>
      </c>
      <c r="T2176" s="5">
        <v>5465.25</v>
      </c>
      <c r="U2176" s="5">
        <f t="shared" si="107"/>
        <v>10930.5</v>
      </c>
      <c r="V2176" s="47">
        <f t="shared" si="108"/>
        <v>12242.160000000002</v>
      </c>
      <c r="W2176" s="48"/>
      <c r="X2176" s="49">
        <v>2017</v>
      </c>
      <c r="Y2176" s="55" t="s">
        <v>12015</v>
      </c>
      <c r="Z2176" s="51">
        <f t="shared" si="109"/>
        <v>30.362500000000001</v>
      </c>
      <c r="AA2176" s="16">
        <f t="shared" si="110"/>
        <v>34.006000000000007</v>
      </c>
    </row>
    <row r="2177" spans="2:27" ht="20.25" x14ac:dyDescent="0.3">
      <c r="B2177" s="43" t="s">
        <v>2180</v>
      </c>
      <c r="C2177" s="14" t="s">
        <v>4521</v>
      </c>
      <c r="D2177" s="14" t="s">
        <v>4266</v>
      </c>
      <c r="E2177" s="14" t="s">
        <v>4900</v>
      </c>
      <c r="F2177" s="14" t="s">
        <v>4267</v>
      </c>
      <c r="G2177" s="14" t="s">
        <v>10755</v>
      </c>
      <c r="H2177" s="44" t="s">
        <v>3466</v>
      </c>
      <c r="I2177" s="45">
        <v>0</v>
      </c>
      <c r="J2177" s="14">
        <v>150000000</v>
      </c>
      <c r="K2177" s="14" t="s">
        <v>3458</v>
      </c>
      <c r="L2177" s="46" t="s">
        <v>5087</v>
      </c>
      <c r="M2177" s="14" t="s">
        <v>12072</v>
      </c>
      <c r="N2177" s="14" t="s">
        <v>3833</v>
      </c>
      <c r="O2177" s="14" t="s">
        <v>12115</v>
      </c>
      <c r="P2177" s="14" t="s">
        <v>12071</v>
      </c>
      <c r="Q2177" s="44" t="s">
        <v>8224</v>
      </c>
      <c r="R2177" s="44" t="s">
        <v>8203</v>
      </c>
      <c r="S2177" s="14">
        <v>2</v>
      </c>
      <c r="T2177" s="5">
        <v>39999.17</v>
      </c>
      <c r="U2177" s="5">
        <f t="shared" si="107"/>
        <v>79998.34</v>
      </c>
      <c r="V2177" s="47">
        <f t="shared" si="108"/>
        <v>89598.140800000008</v>
      </c>
      <c r="W2177" s="48"/>
      <c r="X2177" s="49">
        <v>2017</v>
      </c>
      <c r="Y2177" s="55" t="s">
        <v>12015</v>
      </c>
      <c r="Z2177" s="51">
        <f t="shared" si="109"/>
        <v>222.2176111111111</v>
      </c>
      <c r="AA2177" s="16">
        <f t="shared" si="110"/>
        <v>248.88372444444445</v>
      </c>
    </row>
    <row r="2178" spans="2:27" ht="20.25" x14ac:dyDescent="0.3">
      <c r="B2178" s="43" t="s">
        <v>2181</v>
      </c>
      <c r="C2178" s="14" t="s">
        <v>4521</v>
      </c>
      <c r="D2178" s="14" t="s">
        <v>4428</v>
      </c>
      <c r="E2178" s="14" t="s">
        <v>4486</v>
      </c>
      <c r="F2178" s="14" t="s">
        <v>4429</v>
      </c>
      <c r="G2178" s="14" t="s">
        <v>10756</v>
      </c>
      <c r="H2178" s="44" t="s">
        <v>3466</v>
      </c>
      <c r="I2178" s="45">
        <v>0</v>
      </c>
      <c r="J2178" s="14">
        <v>150000000</v>
      </c>
      <c r="K2178" s="14" t="s">
        <v>3458</v>
      </c>
      <c r="L2178" s="46" t="s">
        <v>5087</v>
      </c>
      <c r="M2178" s="14" t="s">
        <v>12072</v>
      </c>
      <c r="N2178" s="14" t="s">
        <v>3833</v>
      </c>
      <c r="O2178" s="14" t="s">
        <v>12115</v>
      </c>
      <c r="P2178" s="14" t="s">
        <v>12071</v>
      </c>
      <c r="Q2178" s="44" t="s">
        <v>8224</v>
      </c>
      <c r="R2178" s="44" t="s">
        <v>8203</v>
      </c>
      <c r="S2178" s="14">
        <v>2</v>
      </c>
      <c r="T2178" s="5">
        <v>33461.47</v>
      </c>
      <c r="U2178" s="5">
        <f t="shared" si="107"/>
        <v>66922.94</v>
      </c>
      <c r="V2178" s="47">
        <f t="shared" si="108"/>
        <v>74953.692800000004</v>
      </c>
      <c r="W2178" s="48"/>
      <c r="X2178" s="49">
        <v>2017</v>
      </c>
      <c r="Y2178" s="55" t="s">
        <v>12015</v>
      </c>
      <c r="Z2178" s="51">
        <f t="shared" si="109"/>
        <v>185.89705555555557</v>
      </c>
      <c r="AA2178" s="16">
        <f t="shared" si="110"/>
        <v>208.20470222222224</v>
      </c>
    </row>
    <row r="2179" spans="2:27" ht="20.25" x14ac:dyDescent="0.3">
      <c r="B2179" s="43" t="s">
        <v>2182</v>
      </c>
      <c r="C2179" s="14" t="s">
        <v>4521</v>
      </c>
      <c r="D2179" s="14" t="s">
        <v>4428</v>
      </c>
      <c r="E2179" s="14" t="s">
        <v>4486</v>
      </c>
      <c r="F2179" s="14" t="s">
        <v>4429</v>
      </c>
      <c r="G2179" s="14" t="s">
        <v>10757</v>
      </c>
      <c r="H2179" s="44" t="s">
        <v>3466</v>
      </c>
      <c r="I2179" s="45">
        <v>0</v>
      </c>
      <c r="J2179" s="14">
        <v>150000000</v>
      </c>
      <c r="K2179" s="14" t="s">
        <v>3458</v>
      </c>
      <c r="L2179" s="46" t="s">
        <v>5087</v>
      </c>
      <c r="M2179" s="14" t="s">
        <v>12072</v>
      </c>
      <c r="N2179" s="14" t="s">
        <v>3833</v>
      </c>
      <c r="O2179" s="14" t="s">
        <v>12115</v>
      </c>
      <c r="P2179" s="14" t="s">
        <v>12071</v>
      </c>
      <c r="Q2179" s="44" t="s">
        <v>8224</v>
      </c>
      <c r="R2179" s="44" t="s">
        <v>8203</v>
      </c>
      <c r="S2179" s="14">
        <v>2</v>
      </c>
      <c r="T2179" s="5">
        <v>14789.6</v>
      </c>
      <c r="U2179" s="5">
        <f t="shared" si="107"/>
        <v>29579.200000000001</v>
      </c>
      <c r="V2179" s="47">
        <f t="shared" si="108"/>
        <v>33128.704000000005</v>
      </c>
      <c r="W2179" s="48"/>
      <c r="X2179" s="49">
        <v>2017</v>
      </c>
      <c r="Y2179" s="55" t="s">
        <v>12015</v>
      </c>
      <c r="Z2179" s="51">
        <f t="shared" si="109"/>
        <v>82.164444444444442</v>
      </c>
      <c r="AA2179" s="16">
        <f t="shared" si="110"/>
        <v>92.024177777777794</v>
      </c>
    </row>
    <row r="2180" spans="2:27" ht="20.25" x14ac:dyDescent="0.3">
      <c r="B2180" s="43" t="s">
        <v>2183</v>
      </c>
      <c r="C2180" s="14" t="s">
        <v>4521</v>
      </c>
      <c r="D2180" s="14" t="s">
        <v>4428</v>
      </c>
      <c r="E2180" s="14" t="s">
        <v>4486</v>
      </c>
      <c r="F2180" s="14" t="s">
        <v>4429</v>
      </c>
      <c r="G2180" s="14" t="s">
        <v>10758</v>
      </c>
      <c r="H2180" s="44" t="s">
        <v>3466</v>
      </c>
      <c r="I2180" s="45">
        <v>0</v>
      </c>
      <c r="J2180" s="14">
        <v>150000000</v>
      </c>
      <c r="K2180" s="14" t="s">
        <v>3458</v>
      </c>
      <c r="L2180" s="46" t="s">
        <v>5087</v>
      </c>
      <c r="M2180" s="14" t="s">
        <v>12072</v>
      </c>
      <c r="N2180" s="14" t="s">
        <v>3833</v>
      </c>
      <c r="O2180" s="14" t="s">
        <v>12115</v>
      </c>
      <c r="P2180" s="14" t="s">
        <v>12071</v>
      </c>
      <c r="Q2180" s="44" t="s">
        <v>8224</v>
      </c>
      <c r="R2180" s="44" t="s">
        <v>8203</v>
      </c>
      <c r="S2180" s="14">
        <v>2</v>
      </c>
      <c r="T2180" s="5">
        <v>17254.53</v>
      </c>
      <c r="U2180" s="5">
        <f t="shared" si="107"/>
        <v>34509.06</v>
      </c>
      <c r="V2180" s="47">
        <f t="shared" si="108"/>
        <v>38650.147199999999</v>
      </c>
      <c r="W2180" s="48"/>
      <c r="X2180" s="49">
        <v>2017</v>
      </c>
      <c r="Y2180" s="55" t="s">
        <v>12015</v>
      </c>
      <c r="Z2180" s="51">
        <f t="shared" si="109"/>
        <v>95.858499999999992</v>
      </c>
      <c r="AA2180" s="16">
        <f t="shared" si="110"/>
        <v>107.36152</v>
      </c>
    </row>
    <row r="2181" spans="2:27" ht="20.25" x14ac:dyDescent="0.3">
      <c r="B2181" s="43" t="s">
        <v>2184</v>
      </c>
      <c r="C2181" s="14" t="s">
        <v>4521</v>
      </c>
      <c r="D2181" s="14" t="s">
        <v>9426</v>
      </c>
      <c r="E2181" s="14" t="s">
        <v>9427</v>
      </c>
      <c r="F2181" s="14" t="s">
        <v>9428</v>
      </c>
      <c r="G2181" s="14" t="s">
        <v>10759</v>
      </c>
      <c r="H2181" s="44" t="s">
        <v>3466</v>
      </c>
      <c r="I2181" s="45">
        <v>0</v>
      </c>
      <c r="J2181" s="14">
        <v>150000000</v>
      </c>
      <c r="K2181" s="14" t="s">
        <v>3458</v>
      </c>
      <c r="L2181" s="46" t="s">
        <v>5087</v>
      </c>
      <c r="M2181" s="14" t="s">
        <v>12072</v>
      </c>
      <c r="N2181" s="14" t="s">
        <v>3833</v>
      </c>
      <c r="O2181" s="14" t="s">
        <v>12115</v>
      </c>
      <c r="P2181" s="14" t="s">
        <v>12071</v>
      </c>
      <c r="Q2181" s="44" t="s">
        <v>8224</v>
      </c>
      <c r="R2181" s="44" t="s">
        <v>8203</v>
      </c>
      <c r="S2181" s="14">
        <v>1</v>
      </c>
      <c r="T2181" s="5">
        <v>95053.99</v>
      </c>
      <c r="U2181" s="5">
        <f t="shared" si="107"/>
        <v>95053.99</v>
      </c>
      <c r="V2181" s="47">
        <f t="shared" si="108"/>
        <v>106460.46880000002</v>
      </c>
      <c r="W2181" s="48"/>
      <c r="X2181" s="49">
        <v>2017</v>
      </c>
      <c r="Y2181" s="55" t="s">
        <v>12015</v>
      </c>
      <c r="Z2181" s="51">
        <f t="shared" si="109"/>
        <v>264.03886111111115</v>
      </c>
      <c r="AA2181" s="16">
        <f t="shared" si="110"/>
        <v>295.72352444444448</v>
      </c>
    </row>
    <row r="2182" spans="2:27" ht="20.25" x14ac:dyDescent="0.3">
      <c r="B2182" s="43" t="s">
        <v>2185</v>
      </c>
      <c r="C2182" s="14" t="s">
        <v>4521</v>
      </c>
      <c r="D2182" s="14" t="s">
        <v>9426</v>
      </c>
      <c r="E2182" s="14" t="s">
        <v>9427</v>
      </c>
      <c r="F2182" s="14" t="s">
        <v>9428</v>
      </c>
      <c r="G2182" s="14" t="s">
        <v>10760</v>
      </c>
      <c r="H2182" s="44" t="s">
        <v>3466</v>
      </c>
      <c r="I2182" s="45">
        <v>0</v>
      </c>
      <c r="J2182" s="14">
        <v>150000000</v>
      </c>
      <c r="K2182" s="14" t="s">
        <v>3458</v>
      </c>
      <c r="L2182" s="46" t="s">
        <v>5087</v>
      </c>
      <c r="M2182" s="14" t="s">
        <v>12072</v>
      </c>
      <c r="N2182" s="14" t="s">
        <v>3833</v>
      </c>
      <c r="O2182" s="14" t="s">
        <v>12115</v>
      </c>
      <c r="P2182" s="14" t="s">
        <v>12071</v>
      </c>
      <c r="Q2182" s="44" t="s">
        <v>8224</v>
      </c>
      <c r="R2182" s="44" t="s">
        <v>8203</v>
      </c>
      <c r="S2182" s="14">
        <v>1</v>
      </c>
      <c r="T2182" s="5">
        <v>115543.75</v>
      </c>
      <c r="U2182" s="5">
        <f t="shared" si="107"/>
        <v>115543.75</v>
      </c>
      <c r="V2182" s="47">
        <f t="shared" si="108"/>
        <v>129409.00000000001</v>
      </c>
      <c r="W2182" s="48"/>
      <c r="X2182" s="49">
        <v>2017</v>
      </c>
      <c r="Y2182" s="55" t="s">
        <v>12015</v>
      </c>
      <c r="Z2182" s="51">
        <f t="shared" si="109"/>
        <v>320.95486111111109</v>
      </c>
      <c r="AA2182" s="16">
        <f t="shared" si="110"/>
        <v>359.46944444444449</v>
      </c>
    </row>
    <row r="2183" spans="2:27" ht="20.25" x14ac:dyDescent="0.3">
      <c r="B2183" s="43" t="s">
        <v>2186</v>
      </c>
      <c r="C2183" s="14" t="s">
        <v>4521</v>
      </c>
      <c r="D2183" s="14" t="s">
        <v>9453</v>
      </c>
      <c r="E2183" s="14" t="s">
        <v>7596</v>
      </c>
      <c r="F2183" s="14" t="s">
        <v>9454</v>
      </c>
      <c r="G2183" s="14" t="s">
        <v>10761</v>
      </c>
      <c r="H2183" s="44" t="s">
        <v>3466</v>
      </c>
      <c r="I2183" s="45">
        <v>0</v>
      </c>
      <c r="J2183" s="14">
        <v>150000000</v>
      </c>
      <c r="K2183" s="14" t="s">
        <v>3458</v>
      </c>
      <c r="L2183" s="46" t="s">
        <v>5087</v>
      </c>
      <c r="M2183" s="14" t="s">
        <v>12072</v>
      </c>
      <c r="N2183" s="14" t="s">
        <v>3833</v>
      </c>
      <c r="O2183" s="14" t="s">
        <v>12115</v>
      </c>
      <c r="P2183" s="14" t="s">
        <v>12071</v>
      </c>
      <c r="Q2183" s="44" t="s">
        <v>8224</v>
      </c>
      <c r="R2183" s="44" t="s">
        <v>8203</v>
      </c>
      <c r="S2183" s="14">
        <v>1</v>
      </c>
      <c r="T2183" s="5">
        <v>296100.12</v>
      </c>
      <c r="U2183" s="5">
        <f t="shared" si="107"/>
        <v>296100.12</v>
      </c>
      <c r="V2183" s="47">
        <f t="shared" si="108"/>
        <v>331632.13440000004</v>
      </c>
      <c r="W2183" s="48"/>
      <c r="X2183" s="49">
        <v>2017</v>
      </c>
      <c r="Y2183" s="55" t="s">
        <v>12015</v>
      </c>
      <c r="Z2183" s="51">
        <f t="shared" si="109"/>
        <v>822.50033333333329</v>
      </c>
      <c r="AA2183" s="16">
        <f t="shared" si="110"/>
        <v>921.20037333333346</v>
      </c>
    </row>
    <row r="2184" spans="2:27" ht="20.25" x14ac:dyDescent="0.3">
      <c r="B2184" s="43" t="s">
        <v>2187</v>
      </c>
      <c r="C2184" s="14" t="s">
        <v>4521</v>
      </c>
      <c r="D2184" s="14" t="s">
        <v>9455</v>
      </c>
      <c r="E2184" s="14" t="s">
        <v>7596</v>
      </c>
      <c r="F2184" s="14" t="s">
        <v>9456</v>
      </c>
      <c r="G2184" s="14" t="s">
        <v>10762</v>
      </c>
      <c r="H2184" s="44" t="s">
        <v>3466</v>
      </c>
      <c r="I2184" s="45">
        <v>0</v>
      </c>
      <c r="J2184" s="14">
        <v>150000000</v>
      </c>
      <c r="K2184" s="14" t="s">
        <v>3458</v>
      </c>
      <c r="L2184" s="46" t="s">
        <v>5087</v>
      </c>
      <c r="M2184" s="14" t="s">
        <v>12072</v>
      </c>
      <c r="N2184" s="14" t="s">
        <v>3833</v>
      </c>
      <c r="O2184" s="14" t="s">
        <v>12115</v>
      </c>
      <c r="P2184" s="14" t="s">
        <v>12071</v>
      </c>
      <c r="Q2184" s="44" t="s">
        <v>8224</v>
      </c>
      <c r="R2184" s="44" t="s">
        <v>8203</v>
      </c>
      <c r="S2184" s="14">
        <v>1</v>
      </c>
      <c r="T2184" s="5">
        <v>244059.21</v>
      </c>
      <c r="U2184" s="5">
        <f t="shared" si="107"/>
        <v>244059.21</v>
      </c>
      <c r="V2184" s="47">
        <f t="shared" si="108"/>
        <v>273346.31520000001</v>
      </c>
      <c r="W2184" s="48"/>
      <c r="X2184" s="49">
        <v>2017</v>
      </c>
      <c r="Y2184" s="55" t="s">
        <v>12015</v>
      </c>
      <c r="Z2184" s="51">
        <f t="shared" si="109"/>
        <v>677.94224999999994</v>
      </c>
      <c r="AA2184" s="16">
        <f t="shared" si="110"/>
        <v>759.29532000000006</v>
      </c>
    </row>
    <row r="2185" spans="2:27" ht="20.25" x14ac:dyDescent="0.3">
      <c r="B2185" s="43" t="s">
        <v>2188</v>
      </c>
      <c r="C2185" s="14" t="s">
        <v>4521</v>
      </c>
      <c r="D2185" s="14" t="s">
        <v>4375</v>
      </c>
      <c r="E2185" s="14" t="s">
        <v>4376</v>
      </c>
      <c r="F2185" s="14" t="s">
        <v>4377</v>
      </c>
      <c r="G2185" s="14" t="s">
        <v>10763</v>
      </c>
      <c r="H2185" s="44" t="s">
        <v>3466</v>
      </c>
      <c r="I2185" s="45">
        <v>0</v>
      </c>
      <c r="J2185" s="14">
        <v>150000000</v>
      </c>
      <c r="K2185" s="14" t="s">
        <v>3458</v>
      </c>
      <c r="L2185" s="46" t="s">
        <v>5087</v>
      </c>
      <c r="M2185" s="14" t="s">
        <v>12072</v>
      </c>
      <c r="N2185" s="14" t="s">
        <v>3833</v>
      </c>
      <c r="O2185" s="14" t="s">
        <v>12115</v>
      </c>
      <c r="P2185" s="14" t="s">
        <v>12071</v>
      </c>
      <c r="Q2185" s="44" t="s">
        <v>8224</v>
      </c>
      <c r="R2185" s="44" t="s">
        <v>8203</v>
      </c>
      <c r="S2185" s="14">
        <v>1</v>
      </c>
      <c r="T2185" s="5">
        <v>2576540.2200000002</v>
      </c>
      <c r="U2185" s="5">
        <f t="shared" si="107"/>
        <v>2576540.2200000002</v>
      </c>
      <c r="V2185" s="47">
        <f t="shared" si="108"/>
        <v>2885725.0464000003</v>
      </c>
      <c r="W2185" s="48"/>
      <c r="X2185" s="49">
        <v>2017</v>
      </c>
      <c r="Y2185" s="55" t="s">
        <v>12015</v>
      </c>
      <c r="Z2185" s="51">
        <f t="shared" si="109"/>
        <v>7157.0561666666672</v>
      </c>
      <c r="AA2185" s="16">
        <f t="shared" si="110"/>
        <v>8015.9029066666681</v>
      </c>
    </row>
    <row r="2186" spans="2:27" ht="20.25" x14ac:dyDescent="0.3">
      <c r="B2186" s="43" t="s">
        <v>2189</v>
      </c>
      <c r="C2186" s="14" t="s">
        <v>4521</v>
      </c>
      <c r="D2186" s="14" t="s">
        <v>4266</v>
      </c>
      <c r="E2186" s="14" t="s">
        <v>4900</v>
      </c>
      <c r="F2186" s="14" t="s">
        <v>4267</v>
      </c>
      <c r="G2186" s="14" t="s">
        <v>10764</v>
      </c>
      <c r="H2186" s="44" t="s">
        <v>3466</v>
      </c>
      <c r="I2186" s="45">
        <v>0</v>
      </c>
      <c r="J2186" s="14">
        <v>150000000</v>
      </c>
      <c r="K2186" s="14" t="s">
        <v>3458</v>
      </c>
      <c r="L2186" s="46" t="s">
        <v>5087</v>
      </c>
      <c r="M2186" s="14" t="s">
        <v>12072</v>
      </c>
      <c r="N2186" s="14" t="s">
        <v>3833</v>
      </c>
      <c r="O2186" s="14" t="s">
        <v>12115</v>
      </c>
      <c r="P2186" s="14" t="s">
        <v>12071</v>
      </c>
      <c r="Q2186" s="44" t="s">
        <v>8224</v>
      </c>
      <c r="R2186" s="44" t="s">
        <v>8203</v>
      </c>
      <c r="S2186" s="14">
        <v>1</v>
      </c>
      <c r="T2186" s="5">
        <v>401881</v>
      </c>
      <c r="U2186" s="5">
        <f t="shared" si="107"/>
        <v>401881</v>
      </c>
      <c r="V2186" s="47">
        <f t="shared" si="108"/>
        <v>450106.72000000003</v>
      </c>
      <c r="W2186" s="48"/>
      <c r="X2186" s="49">
        <v>2017</v>
      </c>
      <c r="Y2186" s="55" t="s">
        <v>12015</v>
      </c>
      <c r="Z2186" s="51">
        <f t="shared" si="109"/>
        <v>1116.3361111111112</v>
      </c>
      <c r="AA2186" s="16">
        <f t="shared" si="110"/>
        <v>1250.2964444444444</v>
      </c>
    </row>
    <row r="2187" spans="2:27" ht="20.25" x14ac:dyDescent="0.3">
      <c r="B2187" s="43" t="s">
        <v>2190</v>
      </c>
      <c r="C2187" s="14" t="s">
        <v>4521</v>
      </c>
      <c r="D2187" s="14" t="s">
        <v>4266</v>
      </c>
      <c r="E2187" s="14" t="s">
        <v>4900</v>
      </c>
      <c r="F2187" s="14" t="s">
        <v>4267</v>
      </c>
      <c r="G2187" s="14" t="s">
        <v>10765</v>
      </c>
      <c r="H2187" s="44" t="s">
        <v>3466</v>
      </c>
      <c r="I2187" s="45">
        <v>0</v>
      </c>
      <c r="J2187" s="14">
        <v>150000000</v>
      </c>
      <c r="K2187" s="14" t="s">
        <v>3458</v>
      </c>
      <c r="L2187" s="46" t="s">
        <v>5087</v>
      </c>
      <c r="M2187" s="14" t="s">
        <v>12072</v>
      </c>
      <c r="N2187" s="14" t="s">
        <v>3833</v>
      </c>
      <c r="O2187" s="14" t="s">
        <v>12115</v>
      </c>
      <c r="P2187" s="14" t="s">
        <v>12071</v>
      </c>
      <c r="Q2187" s="44" t="s">
        <v>8224</v>
      </c>
      <c r="R2187" s="44" t="s">
        <v>8203</v>
      </c>
      <c r="S2187" s="14">
        <v>1</v>
      </c>
      <c r="T2187" s="5">
        <v>377162</v>
      </c>
      <c r="U2187" s="5">
        <f t="shared" si="107"/>
        <v>377162</v>
      </c>
      <c r="V2187" s="47">
        <f t="shared" si="108"/>
        <v>422421.44000000006</v>
      </c>
      <c r="W2187" s="48"/>
      <c r="X2187" s="49">
        <v>2017</v>
      </c>
      <c r="Y2187" s="55" t="s">
        <v>12015</v>
      </c>
      <c r="Z2187" s="51">
        <f t="shared" si="109"/>
        <v>1047.6722222222222</v>
      </c>
      <c r="AA2187" s="16">
        <f t="shared" si="110"/>
        <v>1173.392888888889</v>
      </c>
    </row>
    <row r="2188" spans="2:27" ht="20.25" x14ac:dyDescent="0.3">
      <c r="B2188" s="43" t="s">
        <v>2191</v>
      </c>
      <c r="C2188" s="14" t="s">
        <v>4521</v>
      </c>
      <c r="D2188" s="14" t="s">
        <v>4543</v>
      </c>
      <c r="E2188" s="14" t="s">
        <v>7596</v>
      </c>
      <c r="F2188" s="14" t="s">
        <v>7601</v>
      </c>
      <c r="G2188" s="14" t="s">
        <v>10766</v>
      </c>
      <c r="H2188" s="44" t="s">
        <v>3466</v>
      </c>
      <c r="I2188" s="45">
        <v>0</v>
      </c>
      <c r="J2188" s="14">
        <v>150000000</v>
      </c>
      <c r="K2188" s="14" t="s">
        <v>3458</v>
      </c>
      <c r="L2188" s="46" t="s">
        <v>5087</v>
      </c>
      <c r="M2188" s="14" t="s">
        <v>12072</v>
      </c>
      <c r="N2188" s="14" t="s">
        <v>3833</v>
      </c>
      <c r="O2188" s="14" t="s">
        <v>12115</v>
      </c>
      <c r="P2188" s="14" t="s">
        <v>12071</v>
      </c>
      <c r="Q2188" s="44" t="s">
        <v>8224</v>
      </c>
      <c r="R2188" s="44" t="s">
        <v>8203</v>
      </c>
      <c r="S2188" s="14">
        <v>1</v>
      </c>
      <c r="T2188" s="5">
        <v>80536</v>
      </c>
      <c r="U2188" s="5">
        <f t="shared" si="107"/>
        <v>80536</v>
      </c>
      <c r="V2188" s="47">
        <f t="shared" si="108"/>
        <v>90200.320000000007</v>
      </c>
      <c r="W2188" s="48"/>
      <c r="X2188" s="49">
        <v>2017</v>
      </c>
      <c r="Y2188" s="55" t="s">
        <v>12015</v>
      </c>
      <c r="Z2188" s="51">
        <f t="shared" si="109"/>
        <v>223.71111111111111</v>
      </c>
      <c r="AA2188" s="16">
        <f t="shared" si="110"/>
        <v>250.55644444444445</v>
      </c>
    </row>
    <row r="2189" spans="2:27" ht="20.25" x14ac:dyDescent="0.3">
      <c r="B2189" s="43" t="s">
        <v>2192</v>
      </c>
      <c r="C2189" s="14" t="s">
        <v>4521</v>
      </c>
      <c r="D2189" s="14" t="s">
        <v>9457</v>
      </c>
      <c r="E2189" s="14" t="s">
        <v>7596</v>
      </c>
      <c r="F2189" s="14" t="s">
        <v>9458</v>
      </c>
      <c r="G2189" s="14" t="s">
        <v>10767</v>
      </c>
      <c r="H2189" s="44" t="s">
        <v>3466</v>
      </c>
      <c r="I2189" s="45">
        <v>0</v>
      </c>
      <c r="J2189" s="14">
        <v>150000000</v>
      </c>
      <c r="K2189" s="14" t="s">
        <v>3458</v>
      </c>
      <c r="L2189" s="46" t="s">
        <v>5087</v>
      </c>
      <c r="M2189" s="14" t="s">
        <v>12072</v>
      </c>
      <c r="N2189" s="14" t="s">
        <v>3833</v>
      </c>
      <c r="O2189" s="14" t="s">
        <v>12115</v>
      </c>
      <c r="P2189" s="14" t="s">
        <v>12071</v>
      </c>
      <c r="Q2189" s="44" t="s">
        <v>8224</v>
      </c>
      <c r="R2189" s="44" t="s">
        <v>8203</v>
      </c>
      <c r="S2189" s="14">
        <v>1</v>
      </c>
      <c r="T2189" s="5">
        <v>489593</v>
      </c>
      <c r="U2189" s="5">
        <f t="shared" si="107"/>
        <v>489593</v>
      </c>
      <c r="V2189" s="47">
        <f t="shared" si="108"/>
        <v>548344.16</v>
      </c>
      <c r="W2189" s="48"/>
      <c r="X2189" s="49">
        <v>2017</v>
      </c>
      <c r="Y2189" s="55" t="s">
        <v>12015</v>
      </c>
      <c r="Z2189" s="51">
        <f t="shared" si="109"/>
        <v>1359.9805555555556</v>
      </c>
      <c r="AA2189" s="16">
        <f t="shared" si="110"/>
        <v>1523.1782222222223</v>
      </c>
    </row>
    <row r="2190" spans="2:27" ht="20.25" x14ac:dyDescent="0.3">
      <c r="B2190" s="43" t="s">
        <v>2193</v>
      </c>
      <c r="C2190" s="14" t="s">
        <v>4521</v>
      </c>
      <c r="D2190" s="14" t="s">
        <v>9459</v>
      </c>
      <c r="E2190" s="14" t="s">
        <v>9460</v>
      </c>
      <c r="F2190" s="14" t="s">
        <v>9461</v>
      </c>
      <c r="G2190" s="14" t="s">
        <v>10768</v>
      </c>
      <c r="H2190" s="44" t="s">
        <v>3466</v>
      </c>
      <c r="I2190" s="45">
        <v>0</v>
      </c>
      <c r="J2190" s="14">
        <v>150000000</v>
      </c>
      <c r="K2190" s="14" t="s">
        <v>3458</v>
      </c>
      <c r="L2190" s="46" t="s">
        <v>5087</v>
      </c>
      <c r="M2190" s="14" t="s">
        <v>12072</v>
      </c>
      <c r="N2190" s="14" t="s">
        <v>3833</v>
      </c>
      <c r="O2190" s="14" t="s">
        <v>12115</v>
      </c>
      <c r="P2190" s="14" t="s">
        <v>12071</v>
      </c>
      <c r="Q2190" s="44" t="s">
        <v>8224</v>
      </c>
      <c r="R2190" s="44" t="s">
        <v>8203</v>
      </c>
      <c r="S2190" s="14">
        <v>1</v>
      </c>
      <c r="T2190" s="5">
        <v>371581</v>
      </c>
      <c r="U2190" s="5">
        <f t="shared" si="107"/>
        <v>371581</v>
      </c>
      <c r="V2190" s="47">
        <f t="shared" si="108"/>
        <v>416170.72000000003</v>
      </c>
      <c r="W2190" s="48"/>
      <c r="X2190" s="49">
        <v>2017</v>
      </c>
      <c r="Y2190" s="55" t="s">
        <v>12015</v>
      </c>
      <c r="Z2190" s="51">
        <f t="shared" si="109"/>
        <v>1032.1694444444445</v>
      </c>
      <c r="AA2190" s="16">
        <f t="shared" si="110"/>
        <v>1156.0297777777778</v>
      </c>
    </row>
    <row r="2191" spans="2:27" ht="20.25" x14ac:dyDescent="0.3">
      <c r="B2191" s="43" t="s">
        <v>2194</v>
      </c>
      <c r="C2191" s="14" t="s">
        <v>4521</v>
      </c>
      <c r="D2191" s="14" t="s">
        <v>4221</v>
      </c>
      <c r="E2191" s="14" t="s">
        <v>4486</v>
      </c>
      <c r="F2191" s="14" t="s">
        <v>4219</v>
      </c>
      <c r="G2191" s="14" t="s">
        <v>10769</v>
      </c>
      <c r="H2191" s="44" t="s">
        <v>3466</v>
      </c>
      <c r="I2191" s="45">
        <v>0</v>
      </c>
      <c r="J2191" s="14">
        <v>150000000</v>
      </c>
      <c r="K2191" s="14" t="s">
        <v>3458</v>
      </c>
      <c r="L2191" s="46" t="s">
        <v>5087</v>
      </c>
      <c r="M2191" s="14" t="s">
        <v>12072</v>
      </c>
      <c r="N2191" s="14" t="s">
        <v>3833</v>
      </c>
      <c r="O2191" s="14" t="s">
        <v>12115</v>
      </c>
      <c r="P2191" s="14" t="s">
        <v>12071</v>
      </c>
      <c r="Q2191" s="44" t="s">
        <v>8224</v>
      </c>
      <c r="R2191" s="44" t="s">
        <v>8203</v>
      </c>
      <c r="S2191" s="14">
        <v>1</v>
      </c>
      <c r="T2191" s="5">
        <v>1585197</v>
      </c>
      <c r="U2191" s="5">
        <f t="shared" si="107"/>
        <v>1585197</v>
      </c>
      <c r="V2191" s="47">
        <f t="shared" si="108"/>
        <v>1775420.6400000001</v>
      </c>
      <c r="W2191" s="48"/>
      <c r="X2191" s="49">
        <v>2017</v>
      </c>
      <c r="Y2191" s="55" t="s">
        <v>12015</v>
      </c>
      <c r="Z2191" s="51">
        <f t="shared" si="109"/>
        <v>4403.3249999999998</v>
      </c>
      <c r="AA2191" s="16">
        <f t="shared" si="110"/>
        <v>4931.7240000000002</v>
      </c>
    </row>
    <row r="2192" spans="2:27" ht="20.25" x14ac:dyDescent="0.3">
      <c r="B2192" s="43" t="s">
        <v>2195</v>
      </c>
      <c r="C2192" s="14" t="s">
        <v>4521</v>
      </c>
      <c r="D2192" s="14" t="s">
        <v>4217</v>
      </c>
      <c r="E2192" s="14" t="s">
        <v>4218</v>
      </c>
      <c r="F2192" s="14" t="s">
        <v>4219</v>
      </c>
      <c r="G2192" s="14" t="s">
        <v>10770</v>
      </c>
      <c r="H2192" s="44" t="s">
        <v>3466</v>
      </c>
      <c r="I2192" s="45">
        <v>0</v>
      </c>
      <c r="J2192" s="14">
        <v>150000000</v>
      </c>
      <c r="K2192" s="14" t="s">
        <v>3458</v>
      </c>
      <c r="L2192" s="46" t="s">
        <v>5087</v>
      </c>
      <c r="M2192" s="14" t="s">
        <v>12072</v>
      </c>
      <c r="N2192" s="14" t="s">
        <v>3833</v>
      </c>
      <c r="O2192" s="14" t="s">
        <v>3489</v>
      </c>
      <c r="P2192" s="14" t="s">
        <v>12071</v>
      </c>
      <c r="Q2192" s="44" t="s">
        <v>8224</v>
      </c>
      <c r="R2192" s="44" t="s">
        <v>8203</v>
      </c>
      <c r="S2192" s="14">
        <v>1</v>
      </c>
      <c r="T2192" s="5">
        <v>1362680</v>
      </c>
      <c r="U2192" s="5">
        <f t="shared" si="107"/>
        <v>1362680</v>
      </c>
      <c r="V2192" s="47">
        <f t="shared" si="108"/>
        <v>1526201.6</v>
      </c>
      <c r="W2192" s="48"/>
      <c r="X2192" s="49">
        <v>2017</v>
      </c>
      <c r="Y2192" s="55" t="s">
        <v>12015</v>
      </c>
      <c r="Z2192" s="51">
        <f t="shared" si="109"/>
        <v>3785.2222222222222</v>
      </c>
      <c r="AA2192" s="16">
        <f t="shared" si="110"/>
        <v>4239.4488888888891</v>
      </c>
    </row>
    <row r="2193" spans="2:27" ht="20.25" x14ac:dyDescent="0.3">
      <c r="B2193" s="43" t="s">
        <v>2196</v>
      </c>
      <c r="C2193" s="14" t="s">
        <v>4521</v>
      </c>
      <c r="D2193" s="14" t="s">
        <v>4375</v>
      </c>
      <c r="E2193" s="14" t="s">
        <v>4376</v>
      </c>
      <c r="F2193" s="14" t="s">
        <v>4377</v>
      </c>
      <c r="G2193" s="14" t="s">
        <v>10771</v>
      </c>
      <c r="H2193" s="44" t="s">
        <v>3466</v>
      </c>
      <c r="I2193" s="45">
        <v>0</v>
      </c>
      <c r="J2193" s="14">
        <v>150000000</v>
      </c>
      <c r="K2193" s="14" t="s">
        <v>3458</v>
      </c>
      <c r="L2193" s="46" t="s">
        <v>5087</v>
      </c>
      <c r="M2193" s="14" t="s">
        <v>12072</v>
      </c>
      <c r="N2193" s="14" t="s">
        <v>3833</v>
      </c>
      <c r="O2193" s="14" t="s">
        <v>3489</v>
      </c>
      <c r="P2193" s="14" t="s">
        <v>12071</v>
      </c>
      <c r="Q2193" s="44" t="s">
        <v>8224</v>
      </c>
      <c r="R2193" s="44" t="s">
        <v>8203</v>
      </c>
      <c r="S2193" s="14">
        <v>1</v>
      </c>
      <c r="T2193" s="5">
        <v>1585197</v>
      </c>
      <c r="U2193" s="5">
        <f t="shared" si="107"/>
        <v>1585197</v>
      </c>
      <c r="V2193" s="47">
        <f t="shared" si="108"/>
        <v>1775420.6400000001</v>
      </c>
      <c r="W2193" s="48"/>
      <c r="X2193" s="49">
        <v>2017</v>
      </c>
      <c r="Y2193" s="55" t="s">
        <v>12015</v>
      </c>
      <c r="Z2193" s="51">
        <f t="shared" si="109"/>
        <v>4403.3249999999998</v>
      </c>
      <c r="AA2193" s="16">
        <f t="shared" si="110"/>
        <v>4931.7240000000002</v>
      </c>
    </row>
    <row r="2194" spans="2:27" ht="20.25" x14ac:dyDescent="0.3">
      <c r="B2194" s="43" t="s">
        <v>2197</v>
      </c>
      <c r="C2194" s="14" t="s">
        <v>4521</v>
      </c>
      <c r="D2194" s="14" t="s">
        <v>9462</v>
      </c>
      <c r="E2194" s="14" t="s">
        <v>9463</v>
      </c>
      <c r="F2194" s="14" t="s">
        <v>9464</v>
      </c>
      <c r="G2194" s="14" t="s">
        <v>10772</v>
      </c>
      <c r="H2194" s="44" t="s">
        <v>3466</v>
      </c>
      <c r="I2194" s="45">
        <v>0</v>
      </c>
      <c r="J2194" s="14">
        <v>150000000</v>
      </c>
      <c r="K2194" s="14" t="s">
        <v>3458</v>
      </c>
      <c r="L2194" s="46" t="s">
        <v>5087</v>
      </c>
      <c r="M2194" s="14" t="s">
        <v>12072</v>
      </c>
      <c r="N2194" s="14" t="s">
        <v>3833</v>
      </c>
      <c r="O2194" s="14" t="s">
        <v>12115</v>
      </c>
      <c r="P2194" s="14" t="s">
        <v>12071</v>
      </c>
      <c r="Q2194" s="44" t="s">
        <v>8224</v>
      </c>
      <c r="R2194" s="44" t="s">
        <v>8203</v>
      </c>
      <c r="S2194" s="14">
        <v>1</v>
      </c>
      <c r="T2194" s="5">
        <v>1394623</v>
      </c>
      <c r="U2194" s="5">
        <f t="shared" si="107"/>
        <v>1394623</v>
      </c>
      <c r="V2194" s="47">
        <f t="shared" si="108"/>
        <v>1561977.7600000002</v>
      </c>
      <c r="W2194" s="48"/>
      <c r="X2194" s="49">
        <v>2017</v>
      </c>
      <c r="Y2194" s="55" t="s">
        <v>12015</v>
      </c>
      <c r="Z2194" s="51">
        <f t="shared" si="109"/>
        <v>3873.9527777777776</v>
      </c>
      <c r="AA2194" s="16">
        <f t="shared" si="110"/>
        <v>4338.8271111111117</v>
      </c>
    </row>
    <row r="2195" spans="2:27" ht="20.25" x14ac:dyDescent="0.3">
      <c r="B2195" s="43" t="s">
        <v>2198</v>
      </c>
      <c r="C2195" s="14" t="s">
        <v>4521</v>
      </c>
      <c r="D2195" s="14" t="s">
        <v>4266</v>
      </c>
      <c r="E2195" s="14" t="s">
        <v>4900</v>
      </c>
      <c r="F2195" s="14" t="s">
        <v>4267</v>
      </c>
      <c r="G2195" s="14" t="s">
        <v>10773</v>
      </c>
      <c r="H2195" s="44" t="s">
        <v>3466</v>
      </c>
      <c r="I2195" s="45">
        <v>0</v>
      </c>
      <c r="J2195" s="14">
        <v>150000000</v>
      </c>
      <c r="K2195" s="14" t="s">
        <v>3458</v>
      </c>
      <c r="L2195" s="46" t="s">
        <v>5087</v>
      </c>
      <c r="M2195" s="14" t="s">
        <v>12072</v>
      </c>
      <c r="N2195" s="14" t="s">
        <v>3833</v>
      </c>
      <c r="O2195" s="14" t="s">
        <v>12115</v>
      </c>
      <c r="P2195" s="14" t="s">
        <v>12071</v>
      </c>
      <c r="Q2195" s="44" t="s">
        <v>8224</v>
      </c>
      <c r="R2195" s="44" t="s">
        <v>8203</v>
      </c>
      <c r="S2195" s="14">
        <v>2</v>
      </c>
      <c r="T2195" s="5">
        <v>96900</v>
      </c>
      <c r="U2195" s="5">
        <f t="shared" si="107"/>
        <v>193800</v>
      </c>
      <c r="V2195" s="47">
        <f t="shared" si="108"/>
        <v>217056.00000000003</v>
      </c>
      <c r="W2195" s="48"/>
      <c r="X2195" s="49">
        <v>2017</v>
      </c>
      <c r="Y2195" s="55" t="s">
        <v>12015</v>
      </c>
      <c r="Z2195" s="51">
        <f t="shared" si="109"/>
        <v>538.33333333333337</v>
      </c>
      <c r="AA2195" s="16">
        <f t="shared" si="110"/>
        <v>602.93333333333339</v>
      </c>
    </row>
    <row r="2196" spans="2:27" ht="20.25" x14ac:dyDescent="0.3">
      <c r="B2196" s="43" t="s">
        <v>2199</v>
      </c>
      <c r="C2196" s="14" t="s">
        <v>4521</v>
      </c>
      <c r="D2196" s="14" t="s">
        <v>4428</v>
      </c>
      <c r="E2196" s="14" t="s">
        <v>4486</v>
      </c>
      <c r="F2196" s="14" t="s">
        <v>4429</v>
      </c>
      <c r="G2196" s="14" t="s">
        <v>10774</v>
      </c>
      <c r="H2196" s="44" t="s">
        <v>3466</v>
      </c>
      <c r="I2196" s="45">
        <v>0</v>
      </c>
      <c r="J2196" s="14">
        <v>150000000</v>
      </c>
      <c r="K2196" s="14" t="s">
        <v>3458</v>
      </c>
      <c r="L2196" s="46" t="s">
        <v>5087</v>
      </c>
      <c r="M2196" s="14" t="s">
        <v>12072</v>
      </c>
      <c r="N2196" s="14" t="s">
        <v>3833</v>
      </c>
      <c r="O2196" s="14" t="s">
        <v>12115</v>
      </c>
      <c r="P2196" s="14" t="s">
        <v>12071</v>
      </c>
      <c r="Q2196" s="44" t="s">
        <v>8224</v>
      </c>
      <c r="R2196" s="44" t="s">
        <v>8203</v>
      </c>
      <c r="S2196" s="14">
        <v>2</v>
      </c>
      <c r="T2196" s="5">
        <v>7200</v>
      </c>
      <c r="U2196" s="5">
        <f t="shared" si="107"/>
        <v>14400</v>
      </c>
      <c r="V2196" s="47">
        <f t="shared" si="108"/>
        <v>16128.000000000002</v>
      </c>
      <c r="W2196" s="48"/>
      <c r="X2196" s="49">
        <v>2017</v>
      </c>
      <c r="Y2196" s="55" t="s">
        <v>12015</v>
      </c>
      <c r="Z2196" s="51">
        <f t="shared" si="109"/>
        <v>40</v>
      </c>
      <c r="AA2196" s="16">
        <f t="shared" si="110"/>
        <v>44.800000000000004</v>
      </c>
    </row>
    <row r="2197" spans="2:27" ht="20.25" x14ac:dyDescent="0.3">
      <c r="B2197" s="43" t="s">
        <v>2200</v>
      </c>
      <c r="C2197" s="14" t="s">
        <v>4521</v>
      </c>
      <c r="D2197" s="14" t="s">
        <v>4428</v>
      </c>
      <c r="E2197" s="14" t="s">
        <v>4486</v>
      </c>
      <c r="F2197" s="14" t="s">
        <v>4429</v>
      </c>
      <c r="G2197" s="14" t="s">
        <v>10775</v>
      </c>
      <c r="H2197" s="44" t="s">
        <v>3466</v>
      </c>
      <c r="I2197" s="45">
        <v>0</v>
      </c>
      <c r="J2197" s="14">
        <v>150000000</v>
      </c>
      <c r="K2197" s="14" t="s">
        <v>3458</v>
      </c>
      <c r="L2197" s="46" t="s">
        <v>5087</v>
      </c>
      <c r="M2197" s="14" t="s">
        <v>12072</v>
      </c>
      <c r="N2197" s="14" t="s">
        <v>3833</v>
      </c>
      <c r="O2197" s="14" t="s">
        <v>12115</v>
      </c>
      <c r="P2197" s="14" t="s">
        <v>12071</v>
      </c>
      <c r="Q2197" s="44" t="s">
        <v>8224</v>
      </c>
      <c r="R2197" s="44" t="s">
        <v>8203</v>
      </c>
      <c r="S2197" s="14">
        <v>2</v>
      </c>
      <c r="T2197" s="5">
        <v>6400</v>
      </c>
      <c r="U2197" s="5">
        <f t="shared" si="107"/>
        <v>12800</v>
      </c>
      <c r="V2197" s="47">
        <f t="shared" si="108"/>
        <v>14336.000000000002</v>
      </c>
      <c r="W2197" s="48"/>
      <c r="X2197" s="49">
        <v>2017</v>
      </c>
      <c r="Y2197" s="55" t="s">
        <v>12015</v>
      </c>
      <c r="Z2197" s="51">
        <f t="shared" si="109"/>
        <v>35.555555555555557</v>
      </c>
      <c r="AA2197" s="16">
        <f t="shared" si="110"/>
        <v>39.82222222222223</v>
      </c>
    </row>
    <row r="2198" spans="2:27" ht="20.25" x14ac:dyDescent="0.3">
      <c r="B2198" s="43" t="s">
        <v>2201</v>
      </c>
      <c r="C2198" s="14" t="s">
        <v>4521</v>
      </c>
      <c r="D2198" s="14" t="s">
        <v>4428</v>
      </c>
      <c r="E2198" s="14" t="s">
        <v>4486</v>
      </c>
      <c r="F2198" s="14" t="s">
        <v>4429</v>
      </c>
      <c r="G2198" s="14" t="s">
        <v>10776</v>
      </c>
      <c r="H2198" s="44" t="s">
        <v>3466</v>
      </c>
      <c r="I2198" s="45">
        <v>0</v>
      </c>
      <c r="J2198" s="14">
        <v>150000000</v>
      </c>
      <c r="K2198" s="14" t="s">
        <v>3458</v>
      </c>
      <c r="L2198" s="46" t="s">
        <v>5087</v>
      </c>
      <c r="M2198" s="14" t="s">
        <v>12072</v>
      </c>
      <c r="N2198" s="14" t="s">
        <v>3833</v>
      </c>
      <c r="O2198" s="14" t="s">
        <v>12115</v>
      </c>
      <c r="P2198" s="14" t="s">
        <v>12071</v>
      </c>
      <c r="Q2198" s="44" t="s">
        <v>8224</v>
      </c>
      <c r="R2198" s="44" t="s">
        <v>8203</v>
      </c>
      <c r="S2198" s="14">
        <v>2</v>
      </c>
      <c r="T2198" s="5">
        <v>5600</v>
      </c>
      <c r="U2198" s="5">
        <f t="shared" si="107"/>
        <v>11200</v>
      </c>
      <c r="V2198" s="47">
        <f t="shared" si="108"/>
        <v>12544.000000000002</v>
      </c>
      <c r="W2198" s="48"/>
      <c r="X2198" s="49">
        <v>2017</v>
      </c>
      <c r="Y2198" s="55" t="s">
        <v>12015</v>
      </c>
      <c r="Z2198" s="51">
        <f t="shared" si="109"/>
        <v>31.111111111111111</v>
      </c>
      <c r="AA2198" s="16">
        <f t="shared" si="110"/>
        <v>34.844444444444449</v>
      </c>
    </row>
    <row r="2199" spans="2:27" ht="20.25" x14ac:dyDescent="0.3">
      <c r="B2199" s="43" t="s">
        <v>2202</v>
      </c>
      <c r="C2199" s="14" t="s">
        <v>4521</v>
      </c>
      <c r="D2199" s="14" t="s">
        <v>4240</v>
      </c>
      <c r="E2199" s="14" t="s">
        <v>4427</v>
      </c>
      <c r="F2199" s="14" t="s">
        <v>4225</v>
      </c>
      <c r="G2199" s="14" t="s">
        <v>10777</v>
      </c>
      <c r="H2199" s="44" t="s">
        <v>3466</v>
      </c>
      <c r="I2199" s="45">
        <v>0</v>
      </c>
      <c r="J2199" s="14">
        <v>150000000</v>
      </c>
      <c r="K2199" s="14" t="s">
        <v>3458</v>
      </c>
      <c r="L2199" s="46" t="s">
        <v>5087</v>
      </c>
      <c r="M2199" s="14" t="s">
        <v>12072</v>
      </c>
      <c r="N2199" s="14" t="s">
        <v>3833</v>
      </c>
      <c r="O2199" s="14" t="s">
        <v>12115</v>
      </c>
      <c r="P2199" s="14" t="s">
        <v>12071</v>
      </c>
      <c r="Q2199" s="44" t="s">
        <v>8224</v>
      </c>
      <c r="R2199" s="44" t="s">
        <v>8203</v>
      </c>
      <c r="S2199" s="14">
        <v>1</v>
      </c>
      <c r="T2199" s="5">
        <v>436000</v>
      </c>
      <c r="U2199" s="5">
        <f t="shared" si="107"/>
        <v>436000</v>
      </c>
      <c r="V2199" s="47">
        <f t="shared" si="108"/>
        <v>488320.00000000006</v>
      </c>
      <c r="W2199" s="48"/>
      <c r="X2199" s="49">
        <v>2017</v>
      </c>
      <c r="Y2199" s="55" t="s">
        <v>12015</v>
      </c>
      <c r="Z2199" s="51">
        <f t="shared" si="109"/>
        <v>1211.1111111111111</v>
      </c>
      <c r="AA2199" s="16">
        <f t="shared" si="110"/>
        <v>1356.4444444444446</v>
      </c>
    </row>
    <row r="2200" spans="2:27" ht="20.25" x14ac:dyDescent="0.3">
      <c r="B2200" s="43" t="s">
        <v>2203</v>
      </c>
      <c r="C2200" s="14" t="s">
        <v>4521</v>
      </c>
      <c r="D2200" s="14" t="s">
        <v>4543</v>
      </c>
      <c r="E2200" s="14" t="s">
        <v>7596</v>
      </c>
      <c r="F2200" s="14" t="s">
        <v>7601</v>
      </c>
      <c r="G2200" s="14" t="s">
        <v>10778</v>
      </c>
      <c r="H2200" s="44" t="s">
        <v>3466</v>
      </c>
      <c r="I2200" s="45">
        <v>0</v>
      </c>
      <c r="J2200" s="14">
        <v>150000000</v>
      </c>
      <c r="K2200" s="14" t="s">
        <v>3458</v>
      </c>
      <c r="L2200" s="46" t="s">
        <v>5087</v>
      </c>
      <c r="M2200" s="14" t="s">
        <v>12072</v>
      </c>
      <c r="N2200" s="14" t="s">
        <v>3833</v>
      </c>
      <c r="O2200" s="14" t="s">
        <v>12115</v>
      </c>
      <c r="P2200" s="14" t="s">
        <v>12071</v>
      </c>
      <c r="Q2200" s="44" t="s">
        <v>8224</v>
      </c>
      <c r="R2200" s="44" t="s">
        <v>8203</v>
      </c>
      <c r="S2200" s="14">
        <v>2</v>
      </c>
      <c r="T2200" s="5">
        <v>385960.16</v>
      </c>
      <c r="U2200" s="5">
        <f t="shared" si="107"/>
        <v>771920.32</v>
      </c>
      <c r="V2200" s="47">
        <f t="shared" si="108"/>
        <v>864550.75840000005</v>
      </c>
      <c r="W2200" s="48"/>
      <c r="X2200" s="49">
        <v>2017</v>
      </c>
      <c r="Y2200" s="55" t="s">
        <v>12015</v>
      </c>
      <c r="Z2200" s="51">
        <f t="shared" si="109"/>
        <v>2144.2231111111109</v>
      </c>
      <c r="AA2200" s="16">
        <f t="shared" si="110"/>
        <v>2401.5298844444446</v>
      </c>
    </row>
    <row r="2201" spans="2:27" ht="20.25" x14ac:dyDescent="0.3">
      <c r="B2201" s="43" t="s">
        <v>2204</v>
      </c>
      <c r="C2201" s="14" t="s">
        <v>4521</v>
      </c>
      <c r="D2201" s="14" t="s">
        <v>4428</v>
      </c>
      <c r="E2201" s="14" t="s">
        <v>4486</v>
      </c>
      <c r="F2201" s="14" t="s">
        <v>4429</v>
      </c>
      <c r="G2201" s="14" t="s">
        <v>10779</v>
      </c>
      <c r="H2201" s="44" t="s">
        <v>3466</v>
      </c>
      <c r="I2201" s="45">
        <v>0</v>
      </c>
      <c r="J2201" s="14">
        <v>150000000</v>
      </c>
      <c r="K2201" s="14" t="s">
        <v>3458</v>
      </c>
      <c r="L2201" s="46" t="s">
        <v>5087</v>
      </c>
      <c r="M2201" s="14" t="s">
        <v>12072</v>
      </c>
      <c r="N2201" s="14" t="s">
        <v>3833</v>
      </c>
      <c r="O2201" s="14" t="s">
        <v>12115</v>
      </c>
      <c r="P2201" s="14" t="s">
        <v>12071</v>
      </c>
      <c r="Q2201" s="44" t="s">
        <v>8224</v>
      </c>
      <c r="R2201" s="44" t="s">
        <v>8203</v>
      </c>
      <c r="S2201" s="14">
        <v>2</v>
      </c>
      <c r="T2201" s="5">
        <v>424000</v>
      </c>
      <c r="U2201" s="5">
        <f t="shared" si="107"/>
        <v>848000</v>
      </c>
      <c r="V2201" s="47">
        <f t="shared" si="108"/>
        <v>949760.00000000012</v>
      </c>
      <c r="W2201" s="48"/>
      <c r="X2201" s="49">
        <v>2017</v>
      </c>
      <c r="Y2201" s="55" t="s">
        <v>12015</v>
      </c>
      <c r="Z2201" s="51">
        <f t="shared" si="109"/>
        <v>2355.5555555555557</v>
      </c>
      <c r="AA2201" s="16">
        <f t="shared" si="110"/>
        <v>2638.2222222222226</v>
      </c>
    </row>
    <row r="2202" spans="2:27" ht="20.25" x14ac:dyDescent="0.3">
      <c r="B2202" s="43" t="s">
        <v>2205</v>
      </c>
      <c r="C2202" s="14" t="s">
        <v>4521</v>
      </c>
      <c r="D2202" s="14" t="s">
        <v>4217</v>
      </c>
      <c r="E2202" s="14" t="s">
        <v>4218</v>
      </c>
      <c r="F2202" s="14" t="s">
        <v>4219</v>
      </c>
      <c r="G2202" s="14" t="s">
        <v>10780</v>
      </c>
      <c r="H2202" s="44" t="s">
        <v>3466</v>
      </c>
      <c r="I2202" s="45">
        <v>0</v>
      </c>
      <c r="J2202" s="14">
        <v>150000000</v>
      </c>
      <c r="K2202" s="14" t="s">
        <v>3458</v>
      </c>
      <c r="L2202" s="46" t="s">
        <v>5087</v>
      </c>
      <c r="M2202" s="14" t="s">
        <v>12072</v>
      </c>
      <c r="N2202" s="14" t="s">
        <v>3833</v>
      </c>
      <c r="O2202" s="14" t="s">
        <v>12115</v>
      </c>
      <c r="P2202" s="14" t="s">
        <v>12071</v>
      </c>
      <c r="Q2202" s="44" t="s">
        <v>8224</v>
      </c>
      <c r="R2202" s="44" t="s">
        <v>8203</v>
      </c>
      <c r="S2202" s="14">
        <v>3</v>
      </c>
      <c r="T2202" s="5">
        <v>424000</v>
      </c>
      <c r="U2202" s="5">
        <f t="shared" si="107"/>
        <v>1272000</v>
      </c>
      <c r="V2202" s="47">
        <f t="shared" si="108"/>
        <v>1424640.0000000002</v>
      </c>
      <c r="W2202" s="48"/>
      <c r="X2202" s="49">
        <v>2017</v>
      </c>
      <c r="Y2202" s="55" t="s">
        <v>12015</v>
      </c>
      <c r="Z2202" s="51">
        <f t="shared" si="109"/>
        <v>3533.3333333333335</v>
      </c>
      <c r="AA2202" s="16">
        <f t="shared" si="110"/>
        <v>3957.3333333333339</v>
      </c>
    </row>
    <row r="2203" spans="2:27" ht="20.25" x14ac:dyDescent="0.3">
      <c r="B2203" s="43" t="s">
        <v>2206</v>
      </c>
      <c r="C2203" s="14" t="s">
        <v>4521</v>
      </c>
      <c r="D2203" s="14" t="s">
        <v>9465</v>
      </c>
      <c r="E2203" s="14" t="s">
        <v>7596</v>
      </c>
      <c r="F2203" s="14" t="s">
        <v>9466</v>
      </c>
      <c r="G2203" s="14" t="s">
        <v>10781</v>
      </c>
      <c r="H2203" s="44" t="s">
        <v>3466</v>
      </c>
      <c r="I2203" s="45">
        <v>0</v>
      </c>
      <c r="J2203" s="14">
        <v>150000000</v>
      </c>
      <c r="K2203" s="14" t="s">
        <v>3458</v>
      </c>
      <c r="L2203" s="46" t="s">
        <v>5087</v>
      </c>
      <c r="M2203" s="14" t="s">
        <v>12072</v>
      </c>
      <c r="N2203" s="14" t="s">
        <v>3833</v>
      </c>
      <c r="O2203" s="14" t="s">
        <v>12115</v>
      </c>
      <c r="P2203" s="14" t="s">
        <v>12071</v>
      </c>
      <c r="Q2203" s="44" t="s">
        <v>8224</v>
      </c>
      <c r="R2203" s="44" t="s">
        <v>8203</v>
      </c>
      <c r="S2203" s="14">
        <v>4</v>
      </c>
      <c r="T2203" s="5">
        <v>177885.67</v>
      </c>
      <c r="U2203" s="5">
        <f t="shared" si="107"/>
        <v>711542.68</v>
      </c>
      <c r="V2203" s="47">
        <f t="shared" si="108"/>
        <v>796927.80160000012</v>
      </c>
      <c r="W2203" s="48"/>
      <c r="X2203" s="49">
        <v>2017</v>
      </c>
      <c r="Y2203" s="55" t="s">
        <v>12015</v>
      </c>
      <c r="Z2203" s="51">
        <f t="shared" si="109"/>
        <v>1976.5074444444447</v>
      </c>
      <c r="AA2203" s="16">
        <f t="shared" si="110"/>
        <v>2213.6883377777781</v>
      </c>
    </row>
    <row r="2204" spans="2:27" ht="20.25" x14ac:dyDescent="0.3">
      <c r="B2204" s="43" t="s">
        <v>2207</v>
      </c>
      <c r="C2204" s="14" t="s">
        <v>4521</v>
      </c>
      <c r="D2204" s="14" t="s">
        <v>4266</v>
      </c>
      <c r="E2204" s="14" t="s">
        <v>4900</v>
      </c>
      <c r="F2204" s="14" t="s">
        <v>4267</v>
      </c>
      <c r="G2204" s="14" t="s">
        <v>10782</v>
      </c>
      <c r="H2204" s="44" t="s">
        <v>3466</v>
      </c>
      <c r="I2204" s="45">
        <v>0</v>
      </c>
      <c r="J2204" s="14">
        <v>150000000</v>
      </c>
      <c r="K2204" s="14" t="s">
        <v>3458</v>
      </c>
      <c r="L2204" s="46" t="s">
        <v>5087</v>
      </c>
      <c r="M2204" s="14" t="s">
        <v>12072</v>
      </c>
      <c r="N2204" s="14" t="s">
        <v>3833</v>
      </c>
      <c r="O2204" s="14" t="s">
        <v>12115</v>
      </c>
      <c r="P2204" s="14" t="s">
        <v>12071</v>
      </c>
      <c r="Q2204" s="44" t="s">
        <v>8224</v>
      </c>
      <c r="R2204" s="44" t="s">
        <v>8203</v>
      </c>
      <c r="S2204" s="14">
        <v>2</v>
      </c>
      <c r="T2204" s="5">
        <v>96900</v>
      </c>
      <c r="U2204" s="5">
        <f t="shared" si="107"/>
        <v>193800</v>
      </c>
      <c r="V2204" s="47">
        <f t="shared" si="108"/>
        <v>217056.00000000003</v>
      </c>
      <c r="W2204" s="48"/>
      <c r="X2204" s="49">
        <v>2017</v>
      </c>
      <c r="Y2204" s="55" t="s">
        <v>12015</v>
      </c>
      <c r="Z2204" s="51">
        <f t="shared" si="109"/>
        <v>538.33333333333337</v>
      </c>
      <c r="AA2204" s="16">
        <f t="shared" si="110"/>
        <v>602.93333333333339</v>
      </c>
    </row>
    <row r="2205" spans="2:27" ht="20.25" x14ac:dyDescent="0.3">
      <c r="B2205" s="43" t="s">
        <v>2208</v>
      </c>
      <c r="C2205" s="14" t="s">
        <v>4521</v>
      </c>
      <c r="D2205" s="14" t="s">
        <v>4217</v>
      </c>
      <c r="E2205" s="14" t="s">
        <v>4218</v>
      </c>
      <c r="F2205" s="14" t="s">
        <v>4219</v>
      </c>
      <c r="G2205" s="14" t="s">
        <v>10783</v>
      </c>
      <c r="H2205" s="44" t="s">
        <v>3466</v>
      </c>
      <c r="I2205" s="45">
        <v>0</v>
      </c>
      <c r="J2205" s="14">
        <v>150000000</v>
      </c>
      <c r="K2205" s="14" t="s">
        <v>3458</v>
      </c>
      <c r="L2205" s="46" t="s">
        <v>5087</v>
      </c>
      <c r="M2205" s="14" t="s">
        <v>12072</v>
      </c>
      <c r="N2205" s="14" t="s">
        <v>3833</v>
      </c>
      <c r="O2205" s="14" t="s">
        <v>12115</v>
      </c>
      <c r="P2205" s="14" t="s">
        <v>12071</v>
      </c>
      <c r="Q2205" s="44" t="s">
        <v>8224</v>
      </c>
      <c r="R2205" s="44" t="s">
        <v>8203</v>
      </c>
      <c r="S2205" s="14">
        <v>3</v>
      </c>
      <c r="T2205" s="5">
        <v>457600</v>
      </c>
      <c r="U2205" s="5">
        <f t="shared" si="107"/>
        <v>1372800</v>
      </c>
      <c r="V2205" s="47">
        <f t="shared" si="108"/>
        <v>1537536.0000000002</v>
      </c>
      <c r="W2205" s="48"/>
      <c r="X2205" s="49">
        <v>2017</v>
      </c>
      <c r="Y2205" s="55" t="s">
        <v>12015</v>
      </c>
      <c r="Z2205" s="51">
        <f t="shared" si="109"/>
        <v>3813.3333333333335</v>
      </c>
      <c r="AA2205" s="16">
        <f t="shared" si="110"/>
        <v>4270.9333333333343</v>
      </c>
    </row>
    <row r="2206" spans="2:27" ht="20.25" x14ac:dyDescent="0.3">
      <c r="B2206" s="43" t="s">
        <v>2209</v>
      </c>
      <c r="C2206" s="14" t="s">
        <v>4521</v>
      </c>
      <c r="D2206" s="14" t="s">
        <v>4241</v>
      </c>
      <c r="E2206" s="14" t="s">
        <v>4245</v>
      </c>
      <c r="F2206" s="14" t="s">
        <v>4225</v>
      </c>
      <c r="G2206" s="14" t="s">
        <v>10784</v>
      </c>
      <c r="H2206" s="44" t="s">
        <v>3457</v>
      </c>
      <c r="I2206" s="45">
        <v>0</v>
      </c>
      <c r="J2206" s="14">
        <v>150000000</v>
      </c>
      <c r="K2206" s="14" t="s">
        <v>3458</v>
      </c>
      <c r="L2206" s="46" t="s">
        <v>5087</v>
      </c>
      <c r="M2206" s="14" t="s">
        <v>12072</v>
      </c>
      <c r="N2206" s="14" t="s">
        <v>3833</v>
      </c>
      <c r="O2206" s="14" t="s">
        <v>12115</v>
      </c>
      <c r="P2206" s="14" t="s">
        <v>12071</v>
      </c>
      <c r="Q2206" s="44" t="s">
        <v>8224</v>
      </c>
      <c r="R2206" s="44" t="s">
        <v>8203</v>
      </c>
      <c r="S2206" s="14">
        <v>1</v>
      </c>
      <c r="T2206" s="5">
        <v>9408000</v>
      </c>
      <c r="U2206" s="5">
        <f t="shared" si="107"/>
        <v>9408000</v>
      </c>
      <c r="V2206" s="47">
        <f t="shared" si="108"/>
        <v>10536960.000000002</v>
      </c>
      <c r="W2206" s="48"/>
      <c r="X2206" s="49">
        <v>2017</v>
      </c>
      <c r="Y2206" s="55" t="s">
        <v>12015</v>
      </c>
      <c r="Z2206" s="51">
        <f t="shared" si="109"/>
        <v>26133.333333333332</v>
      </c>
      <c r="AA2206" s="16">
        <f t="shared" si="110"/>
        <v>29269.333333333339</v>
      </c>
    </row>
    <row r="2207" spans="2:27" ht="20.25" x14ac:dyDescent="0.3">
      <c r="B2207" s="43" t="s">
        <v>2210</v>
      </c>
      <c r="C2207" s="14" t="s">
        <v>4521</v>
      </c>
      <c r="D2207" s="14" t="s">
        <v>9453</v>
      </c>
      <c r="E2207" s="14" t="s">
        <v>7596</v>
      </c>
      <c r="F2207" s="14" t="s">
        <v>9454</v>
      </c>
      <c r="G2207" s="14" t="s">
        <v>10785</v>
      </c>
      <c r="H2207" s="44" t="s">
        <v>3466</v>
      </c>
      <c r="I2207" s="45">
        <v>0</v>
      </c>
      <c r="J2207" s="14">
        <v>150000000</v>
      </c>
      <c r="K2207" s="14" t="s">
        <v>3458</v>
      </c>
      <c r="L2207" s="46" t="s">
        <v>5087</v>
      </c>
      <c r="M2207" s="14" t="s">
        <v>12072</v>
      </c>
      <c r="N2207" s="14" t="s">
        <v>3833</v>
      </c>
      <c r="O2207" s="14" t="s">
        <v>12115</v>
      </c>
      <c r="P2207" s="14" t="s">
        <v>12071</v>
      </c>
      <c r="Q2207" s="44" t="s">
        <v>8224</v>
      </c>
      <c r="R2207" s="44" t="s">
        <v>8203</v>
      </c>
      <c r="S2207" s="14">
        <v>2</v>
      </c>
      <c r="T2207" s="5">
        <v>196000</v>
      </c>
      <c r="U2207" s="5">
        <f t="shared" si="107"/>
        <v>392000</v>
      </c>
      <c r="V2207" s="47">
        <f t="shared" si="108"/>
        <v>439040.00000000006</v>
      </c>
      <c r="W2207" s="48"/>
      <c r="X2207" s="49">
        <v>2017</v>
      </c>
      <c r="Y2207" s="55" t="s">
        <v>12015</v>
      </c>
      <c r="Z2207" s="51">
        <f t="shared" si="109"/>
        <v>1088.8888888888889</v>
      </c>
      <c r="AA2207" s="16">
        <f t="shared" si="110"/>
        <v>1219.5555555555557</v>
      </c>
    </row>
    <row r="2208" spans="2:27" ht="20.25" x14ac:dyDescent="0.3">
      <c r="B2208" s="43" t="s">
        <v>2211</v>
      </c>
      <c r="C2208" s="14" t="s">
        <v>4521</v>
      </c>
      <c r="D2208" s="14" t="s">
        <v>4375</v>
      </c>
      <c r="E2208" s="14" t="s">
        <v>4376</v>
      </c>
      <c r="F2208" s="14" t="s">
        <v>4377</v>
      </c>
      <c r="G2208" s="14" t="s">
        <v>10786</v>
      </c>
      <c r="H2208" s="44" t="s">
        <v>3466</v>
      </c>
      <c r="I2208" s="45">
        <v>0</v>
      </c>
      <c r="J2208" s="14">
        <v>150000000</v>
      </c>
      <c r="K2208" s="14" t="s">
        <v>3458</v>
      </c>
      <c r="L2208" s="46" t="s">
        <v>5087</v>
      </c>
      <c r="M2208" s="14" t="s">
        <v>12072</v>
      </c>
      <c r="N2208" s="14" t="s">
        <v>3833</v>
      </c>
      <c r="O2208" s="14" t="s">
        <v>12115</v>
      </c>
      <c r="P2208" s="14" t="s">
        <v>12071</v>
      </c>
      <c r="Q2208" s="44" t="s">
        <v>8224</v>
      </c>
      <c r="R2208" s="44" t="s">
        <v>8203</v>
      </c>
      <c r="S2208" s="14">
        <v>1</v>
      </c>
      <c r="T2208" s="5">
        <v>3296000</v>
      </c>
      <c r="U2208" s="5">
        <f t="shared" si="107"/>
        <v>3296000</v>
      </c>
      <c r="V2208" s="47">
        <f t="shared" si="108"/>
        <v>3691520.0000000005</v>
      </c>
      <c r="W2208" s="48"/>
      <c r="X2208" s="49">
        <v>2017</v>
      </c>
      <c r="Y2208" s="55" t="s">
        <v>12015</v>
      </c>
      <c r="Z2208" s="51">
        <f t="shared" si="109"/>
        <v>9155.5555555555547</v>
      </c>
      <c r="AA2208" s="16">
        <f t="shared" si="110"/>
        <v>10254.222222222223</v>
      </c>
    </row>
    <row r="2209" spans="2:27" ht="20.25" x14ac:dyDescent="0.3">
      <c r="B2209" s="43" t="s">
        <v>2212</v>
      </c>
      <c r="C2209" s="14" t="s">
        <v>4521</v>
      </c>
      <c r="D2209" s="14" t="s">
        <v>9465</v>
      </c>
      <c r="E2209" s="14" t="s">
        <v>7596</v>
      </c>
      <c r="F2209" s="14" t="s">
        <v>9466</v>
      </c>
      <c r="G2209" s="14" t="s">
        <v>10787</v>
      </c>
      <c r="H2209" s="44" t="s">
        <v>3466</v>
      </c>
      <c r="I2209" s="45">
        <v>0</v>
      </c>
      <c r="J2209" s="14">
        <v>150000000</v>
      </c>
      <c r="K2209" s="14" t="s">
        <v>3458</v>
      </c>
      <c r="L2209" s="46" t="s">
        <v>5087</v>
      </c>
      <c r="M2209" s="14" t="s">
        <v>12072</v>
      </c>
      <c r="N2209" s="14" t="s">
        <v>3833</v>
      </c>
      <c r="O2209" s="14" t="s">
        <v>12115</v>
      </c>
      <c r="P2209" s="14" t="s">
        <v>12071</v>
      </c>
      <c r="Q2209" s="44" t="s">
        <v>8224</v>
      </c>
      <c r="R2209" s="44" t="s">
        <v>8203</v>
      </c>
      <c r="S2209" s="14">
        <v>9</v>
      </c>
      <c r="T2209" s="5">
        <v>444143</v>
      </c>
      <c r="U2209" s="5">
        <f t="shared" si="107"/>
        <v>3997287</v>
      </c>
      <c r="V2209" s="47">
        <f t="shared" si="108"/>
        <v>4476961.4400000004</v>
      </c>
      <c r="W2209" s="48"/>
      <c r="X2209" s="49">
        <v>2017</v>
      </c>
      <c r="Y2209" s="55" t="s">
        <v>12015</v>
      </c>
      <c r="Z2209" s="51">
        <f t="shared" si="109"/>
        <v>11103.575000000001</v>
      </c>
      <c r="AA2209" s="16">
        <f t="shared" si="110"/>
        <v>12436.004000000001</v>
      </c>
    </row>
    <row r="2210" spans="2:27" ht="20.25" x14ac:dyDescent="0.3">
      <c r="B2210" s="43" t="s">
        <v>2213</v>
      </c>
      <c r="C2210" s="14" t="s">
        <v>4521</v>
      </c>
      <c r="D2210" s="14" t="s">
        <v>4266</v>
      </c>
      <c r="E2210" s="14" t="s">
        <v>4900</v>
      </c>
      <c r="F2210" s="14" t="s">
        <v>4267</v>
      </c>
      <c r="G2210" s="14" t="s">
        <v>10788</v>
      </c>
      <c r="H2210" s="44" t="s">
        <v>3466</v>
      </c>
      <c r="I2210" s="45">
        <v>0</v>
      </c>
      <c r="J2210" s="14">
        <v>150000000</v>
      </c>
      <c r="K2210" s="14" t="s">
        <v>3458</v>
      </c>
      <c r="L2210" s="46" t="s">
        <v>5087</v>
      </c>
      <c r="M2210" s="14" t="s">
        <v>12072</v>
      </c>
      <c r="N2210" s="14" t="s">
        <v>3833</v>
      </c>
      <c r="O2210" s="14" t="s">
        <v>12115</v>
      </c>
      <c r="P2210" s="14" t="s">
        <v>12071</v>
      </c>
      <c r="Q2210" s="44" t="s">
        <v>8224</v>
      </c>
      <c r="R2210" s="44" t="s">
        <v>8203</v>
      </c>
      <c r="S2210" s="14">
        <v>9</v>
      </c>
      <c r="T2210" s="5">
        <v>122797</v>
      </c>
      <c r="U2210" s="5">
        <f t="shared" ref="U2210:U2273" si="111">S2210*T2210</f>
        <v>1105173</v>
      </c>
      <c r="V2210" s="47">
        <f t="shared" ref="V2210:V2273" si="112">U2210*1.12</f>
        <v>1237793.76</v>
      </c>
      <c r="W2210" s="48"/>
      <c r="X2210" s="49">
        <v>2017</v>
      </c>
      <c r="Y2210" s="55" t="s">
        <v>12015</v>
      </c>
      <c r="Z2210" s="51">
        <f t="shared" ref="Z2210:Z2273" si="113">U2210/360</f>
        <v>3069.9250000000002</v>
      </c>
      <c r="AA2210" s="16">
        <f t="shared" ref="AA2210:AA2273" si="114">V2210/360</f>
        <v>3438.3159999999998</v>
      </c>
    </row>
    <row r="2211" spans="2:27" ht="20.25" x14ac:dyDescent="0.3">
      <c r="B2211" s="43" t="s">
        <v>2214</v>
      </c>
      <c r="C2211" s="14" t="s">
        <v>4521</v>
      </c>
      <c r="D2211" s="14" t="s">
        <v>9455</v>
      </c>
      <c r="E2211" s="14" t="s">
        <v>7596</v>
      </c>
      <c r="F2211" s="14" t="s">
        <v>9456</v>
      </c>
      <c r="G2211" s="14" t="s">
        <v>10789</v>
      </c>
      <c r="H2211" s="44" t="s">
        <v>3466</v>
      </c>
      <c r="I2211" s="45">
        <v>0</v>
      </c>
      <c r="J2211" s="14">
        <v>150000000</v>
      </c>
      <c r="K2211" s="14" t="s">
        <v>3458</v>
      </c>
      <c r="L2211" s="46" t="s">
        <v>5087</v>
      </c>
      <c r="M2211" s="14" t="s">
        <v>12072</v>
      </c>
      <c r="N2211" s="14" t="s">
        <v>3833</v>
      </c>
      <c r="O2211" s="14" t="s">
        <v>12115</v>
      </c>
      <c r="P2211" s="14" t="s">
        <v>12071</v>
      </c>
      <c r="Q2211" s="44" t="s">
        <v>8224</v>
      </c>
      <c r="R2211" s="44" t="s">
        <v>8203</v>
      </c>
      <c r="S2211" s="14">
        <v>2</v>
      </c>
      <c r="T2211" s="5">
        <v>328522</v>
      </c>
      <c r="U2211" s="5">
        <f t="shared" si="111"/>
        <v>657044</v>
      </c>
      <c r="V2211" s="47">
        <f t="shared" si="112"/>
        <v>735889.28</v>
      </c>
      <c r="W2211" s="48"/>
      <c r="X2211" s="49">
        <v>2017</v>
      </c>
      <c r="Y2211" s="55" t="s">
        <v>12015</v>
      </c>
      <c r="Z2211" s="51">
        <f t="shared" si="113"/>
        <v>1825.1222222222223</v>
      </c>
      <c r="AA2211" s="16">
        <f t="shared" si="114"/>
        <v>2044.136888888889</v>
      </c>
    </row>
    <row r="2212" spans="2:27" ht="20.25" x14ac:dyDescent="0.3">
      <c r="B2212" s="43" t="s">
        <v>2215</v>
      </c>
      <c r="C2212" s="14" t="s">
        <v>4521</v>
      </c>
      <c r="D2212" s="14" t="s">
        <v>4221</v>
      </c>
      <c r="E2212" s="14" t="s">
        <v>4486</v>
      </c>
      <c r="F2212" s="14" t="s">
        <v>4219</v>
      </c>
      <c r="G2212" s="14" t="s">
        <v>10790</v>
      </c>
      <c r="H2212" s="44" t="s">
        <v>3466</v>
      </c>
      <c r="I2212" s="45">
        <v>0</v>
      </c>
      <c r="J2212" s="14">
        <v>150000000</v>
      </c>
      <c r="K2212" s="14" t="s">
        <v>3458</v>
      </c>
      <c r="L2212" s="46" t="s">
        <v>5087</v>
      </c>
      <c r="M2212" s="14" t="s">
        <v>12072</v>
      </c>
      <c r="N2212" s="14" t="s">
        <v>3833</v>
      </c>
      <c r="O2212" s="14" t="s">
        <v>12115</v>
      </c>
      <c r="P2212" s="14" t="s">
        <v>12071</v>
      </c>
      <c r="Q2212" s="44" t="s">
        <v>8224</v>
      </c>
      <c r="R2212" s="44" t="s">
        <v>8203</v>
      </c>
      <c r="S2212" s="14">
        <v>2</v>
      </c>
      <c r="T2212" s="5">
        <v>78941</v>
      </c>
      <c r="U2212" s="5">
        <f t="shared" si="111"/>
        <v>157882</v>
      </c>
      <c r="V2212" s="47">
        <f t="shared" si="112"/>
        <v>176827.84000000003</v>
      </c>
      <c r="W2212" s="48"/>
      <c r="X2212" s="49">
        <v>2017</v>
      </c>
      <c r="Y2212" s="55" t="s">
        <v>12015</v>
      </c>
      <c r="Z2212" s="51">
        <f t="shared" si="113"/>
        <v>438.56111111111113</v>
      </c>
      <c r="AA2212" s="16">
        <f t="shared" si="114"/>
        <v>491.18844444444454</v>
      </c>
    </row>
    <row r="2213" spans="2:27" ht="20.25" x14ac:dyDescent="0.3">
      <c r="B2213" s="43" t="s">
        <v>2216</v>
      </c>
      <c r="C2213" s="14" t="s">
        <v>4521</v>
      </c>
      <c r="D2213" s="14" t="s">
        <v>4217</v>
      </c>
      <c r="E2213" s="14" t="s">
        <v>4218</v>
      </c>
      <c r="F2213" s="14" t="s">
        <v>4219</v>
      </c>
      <c r="G2213" s="14" t="s">
        <v>10791</v>
      </c>
      <c r="H2213" s="44" t="s">
        <v>3466</v>
      </c>
      <c r="I2213" s="45">
        <v>0</v>
      </c>
      <c r="J2213" s="14">
        <v>150000000</v>
      </c>
      <c r="K2213" s="14" t="s">
        <v>3458</v>
      </c>
      <c r="L2213" s="46" t="s">
        <v>5087</v>
      </c>
      <c r="M2213" s="14" t="s">
        <v>12072</v>
      </c>
      <c r="N2213" s="14" t="s">
        <v>3833</v>
      </c>
      <c r="O2213" s="14" t="s">
        <v>12115</v>
      </c>
      <c r="P2213" s="14" t="s">
        <v>12071</v>
      </c>
      <c r="Q2213" s="44" t="s">
        <v>8224</v>
      </c>
      <c r="R2213" s="44" t="s">
        <v>8203</v>
      </c>
      <c r="S2213" s="14">
        <v>2</v>
      </c>
      <c r="T2213" s="5">
        <v>50236</v>
      </c>
      <c r="U2213" s="5">
        <f t="shared" si="111"/>
        <v>100472</v>
      </c>
      <c r="V2213" s="47">
        <f t="shared" si="112"/>
        <v>112528.64000000001</v>
      </c>
      <c r="W2213" s="48"/>
      <c r="X2213" s="49">
        <v>2017</v>
      </c>
      <c r="Y2213" s="55" t="s">
        <v>12015</v>
      </c>
      <c r="Z2213" s="51">
        <f t="shared" si="113"/>
        <v>279.0888888888889</v>
      </c>
      <c r="AA2213" s="16">
        <f t="shared" si="114"/>
        <v>312.5795555555556</v>
      </c>
    </row>
    <row r="2214" spans="2:27" ht="20.25" x14ac:dyDescent="0.3">
      <c r="B2214" s="43" t="s">
        <v>2217</v>
      </c>
      <c r="C2214" s="14" t="s">
        <v>4521</v>
      </c>
      <c r="D2214" s="14" t="s">
        <v>4266</v>
      </c>
      <c r="E2214" s="14" t="s">
        <v>4900</v>
      </c>
      <c r="F2214" s="14" t="s">
        <v>4267</v>
      </c>
      <c r="G2214" s="14" t="s">
        <v>10792</v>
      </c>
      <c r="H2214" s="44" t="s">
        <v>3466</v>
      </c>
      <c r="I2214" s="45">
        <v>0</v>
      </c>
      <c r="J2214" s="14">
        <v>150000000</v>
      </c>
      <c r="K2214" s="14" t="s">
        <v>3458</v>
      </c>
      <c r="L2214" s="46" t="s">
        <v>5087</v>
      </c>
      <c r="M2214" s="14" t="s">
        <v>12072</v>
      </c>
      <c r="N2214" s="14" t="s">
        <v>3833</v>
      </c>
      <c r="O2214" s="14" t="s">
        <v>12115</v>
      </c>
      <c r="P2214" s="14" t="s">
        <v>12071</v>
      </c>
      <c r="Q2214" s="44" t="s">
        <v>8224</v>
      </c>
      <c r="R2214" s="44" t="s">
        <v>8203</v>
      </c>
      <c r="S2214" s="14">
        <v>4</v>
      </c>
      <c r="T2214" s="5">
        <v>72562</v>
      </c>
      <c r="U2214" s="5">
        <f t="shared" si="111"/>
        <v>290248</v>
      </c>
      <c r="V2214" s="47">
        <f t="shared" si="112"/>
        <v>325077.76000000001</v>
      </c>
      <c r="W2214" s="48"/>
      <c r="X2214" s="49">
        <v>2017</v>
      </c>
      <c r="Y2214" s="55" t="s">
        <v>12015</v>
      </c>
      <c r="Z2214" s="51">
        <f t="shared" si="113"/>
        <v>806.24444444444441</v>
      </c>
      <c r="AA2214" s="16">
        <f t="shared" si="114"/>
        <v>902.99377777777784</v>
      </c>
    </row>
    <row r="2215" spans="2:27" ht="20.25" x14ac:dyDescent="0.3">
      <c r="B2215" s="43" t="s">
        <v>2218</v>
      </c>
      <c r="C2215" s="14" t="s">
        <v>4521</v>
      </c>
      <c r="D2215" s="14" t="s">
        <v>4221</v>
      </c>
      <c r="E2215" s="14" t="s">
        <v>4486</v>
      </c>
      <c r="F2215" s="14" t="s">
        <v>4219</v>
      </c>
      <c r="G2215" s="14" t="s">
        <v>10793</v>
      </c>
      <c r="H2215" s="44" t="s">
        <v>3466</v>
      </c>
      <c r="I2215" s="45">
        <v>0</v>
      </c>
      <c r="J2215" s="14">
        <v>150000000</v>
      </c>
      <c r="K2215" s="14" t="s">
        <v>3458</v>
      </c>
      <c r="L2215" s="46" t="s">
        <v>5087</v>
      </c>
      <c r="M2215" s="14" t="s">
        <v>12072</v>
      </c>
      <c r="N2215" s="14" t="s">
        <v>3833</v>
      </c>
      <c r="O2215" s="14" t="s">
        <v>12115</v>
      </c>
      <c r="P2215" s="14" t="s">
        <v>12071</v>
      </c>
      <c r="Q2215" s="44" t="s">
        <v>8224</v>
      </c>
      <c r="R2215" s="44" t="s">
        <v>8203</v>
      </c>
      <c r="S2215" s="14">
        <v>2</v>
      </c>
      <c r="T2215" s="5">
        <v>78941</v>
      </c>
      <c r="U2215" s="5">
        <f t="shared" si="111"/>
        <v>157882</v>
      </c>
      <c r="V2215" s="47">
        <f t="shared" si="112"/>
        <v>176827.84000000003</v>
      </c>
      <c r="W2215" s="48"/>
      <c r="X2215" s="49">
        <v>2017</v>
      </c>
      <c r="Y2215" s="55" t="s">
        <v>12015</v>
      </c>
      <c r="Z2215" s="51">
        <f t="shared" si="113"/>
        <v>438.56111111111113</v>
      </c>
      <c r="AA2215" s="16">
        <f t="shared" si="114"/>
        <v>491.18844444444454</v>
      </c>
    </row>
    <row r="2216" spans="2:27" ht="20.25" x14ac:dyDescent="0.3">
      <c r="B2216" s="43" t="s">
        <v>2219</v>
      </c>
      <c r="C2216" s="14" t="s">
        <v>4521</v>
      </c>
      <c r="D2216" s="14" t="s">
        <v>4221</v>
      </c>
      <c r="E2216" s="14" t="s">
        <v>4486</v>
      </c>
      <c r="F2216" s="14" t="s">
        <v>4219</v>
      </c>
      <c r="G2216" s="14" t="s">
        <v>10794</v>
      </c>
      <c r="H2216" s="44" t="s">
        <v>3466</v>
      </c>
      <c r="I2216" s="45">
        <v>0</v>
      </c>
      <c r="J2216" s="14">
        <v>150000000</v>
      </c>
      <c r="K2216" s="14" t="s">
        <v>3458</v>
      </c>
      <c r="L2216" s="46" t="s">
        <v>5087</v>
      </c>
      <c r="M2216" s="14" t="s">
        <v>12072</v>
      </c>
      <c r="N2216" s="14" t="s">
        <v>3833</v>
      </c>
      <c r="O2216" s="14" t="s">
        <v>12115</v>
      </c>
      <c r="P2216" s="14" t="s">
        <v>12071</v>
      </c>
      <c r="Q2216" s="44" t="s">
        <v>8224</v>
      </c>
      <c r="R2216" s="44" t="s">
        <v>8203</v>
      </c>
      <c r="S2216" s="14">
        <v>2</v>
      </c>
      <c r="T2216" s="5">
        <v>48641</v>
      </c>
      <c r="U2216" s="5">
        <f t="shared" si="111"/>
        <v>97282</v>
      </c>
      <c r="V2216" s="47">
        <f t="shared" si="112"/>
        <v>108955.84000000001</v>
      </c>
      <c r="W2216" s="48"/>
      <c r="X2216" s="49">
        <v>2017</v>
      </c>
      <c r="Y2216" s="55" t="s">
        <v>12015</v>
      </c>
      <c r="Z2216" s="51">
        <f t="shared" si="113"/>
        <v>270.22777777777776</v>
      </c>
      <c r="AA2216" s="16">
        <f t="shared" si="114"/>
        <v>302.65511111111113</v>
      </c>
    </row>
    <row r="2217" spans="2:27" ht="20.25" x14ac:dyDescent="0.3">
      <c r="B2217" s="43" t="s">
        <v>2220</v>
      </c>
      <c r="C2217" s="14" t="s">
        <v>4521</v>
      </c>
      <c r="D2217" s="14" t="s">
        <v>4217</v>
      </c>
      <c r="E2217" s="14" t="s">
        <v>4218</v>
      </c>
      <c r="F2217" s="14" t="s">
        <v>4219</v>
      </c>
      <c r="G2217" s="14" t="s">
        <v>10795</v>
      </c>
      <c r="H2217" s="44" t="s">
        <v>3466</v>
      </c>
      <c r="I2217" s="45">
        <v>0</v>
      </c>
      <c r="J2217" s="14">
        <v>150000000</v>
      </c>
      <c r="K2217" s="14" t="s">
        <v>3458</v>
      </c>
      <c r="L2217" s="46" t="s">
        <v>5087</v>
      </c>
      <c r="M2217" s="14" t="s">
        <v>12072</v>
      </c>
      <c r="N2217" s="14" t="s">
        <v>3833</v>
      </c>
      <c r="O2217" s="14" t="s">
        <v>12115</v>
      </c>
      <c r="P2217" s="14" t="s">
        <v>12071</v>
      </c>
      <c r="Q2217" s="44" t="s">
        <v>8224</v>
      </c>
      <c r="R2217" s="44" t="s">
        <v>8203</v>
      </c>
      <c r="S2217" s="14">
        <v>4</v>
      </c>
      <c r="T2217" s="5">
        <v>1174250</v>
      </c>
      <c r="U2217" s="5">
        <f t="shared" si="111"/>
        <v>4697000</v>
      </c>
      <c r="V2217" s="47">
        <f t="shared" si="112"/>
        <v>5260640.0000000009</v>
      </c>
      <c r="W2217" s="48"/>
      <c r="X2217" s="49">
        <v>2017</v>
      </c>
      <c r="Y2217" s="55" t="s">
        <v>12015</v>
      </c>
      <c r="Z2217" s="51">
        <f t="shared" si="113"/>
        <v>13047.222222222223</v>
      </c>
      <c r="AA2217" s="16">
        <f t="shared" si="114"/>
        <v>14612.888888888892</v>
      </c>
    </row>
    <row r="2218" spans="2:27" ht="20.25" x14ac:dyDescent="0.3">
      <c r="B2218" s="43" t="s">
        <v>2221</v>
      </c>
      <c r="C2218" s="14" t="s">
        <v>4521</v>
      </c>
      <c r="D2218" s="14" t="s">
        <v>4217</v>
      </c>
      <c r="E2218" s="14" t="s">
        <v>4218</v>
      </c>
      <c r="F2218" s="14" t="s">
        <v>4219</v>
      </c>
      <c r="G2218" s="14" t="s">
        <v>10796</v>
      </c>
      <c r="H2218" s="44" t="s">
        <v>3466</v>
      </c>
      <c r="I2218" s="45">
        <v>0</v>
      </c>
      <c r="J2218" s="14">
        <v>150000000</v>
      </c>
      <c r="K2218" s="14" t="s">
        <v>3458</v>
      </c>
      <c r="L2218" s="46" t="s">
        <v>5087</v>
      </c>
      <c r="M2218" s="14" t="s">
        <v>12072</v>
      </c>
      <c r="N2218" s="14" t="s">
        <v>3833</v>
      </c>
      <c r="O2218" s="14" t="s">
        <v>12115</v>
      </c>
      <c r="P2218" s="14" t="s">
        <v>12071</v>
      </c>
      <c r="Q2218" s="44" t="s">
        <v>8224</v>
      </c>
      <c r="R2218" s="44" t="s">
        <v>8203</v>
      </c>
      <c r="S2218" s="14">
        <v>2</v>
      </c>
      <c r="T2218" s="5">
        <v>1192510</v>
      </c>
      <c r="U2218" s="5">
        <f t="shared" si="111"/>
        <v>2385020</v>
      </c>
      <c r="V2218" s="47">
        <f t="shared" si="112"/>
        <v>2671222.4000000004</v>
      </c>
      <c r="W2218" s="48"/>
      <c r="X2218" s="49">
        <v>2017</v>
      </c>
      <c r="Y2218" s="55" t="s">
        <v>12015</v>
      </c>
      <c r="Z2218" s="51">
        <f t="shared" si="113"/>
        <v>6625.0555555555557</v>
      </c>
      <c r="AA2218" s="16">
        <f t="shared" si="114"/>
        <v>7420.0622222222237</v>
      </c>
    </row>
    <row r="2219" spans="2:27" ht="20.25" x14ac:dyDescent="0.3">
      <c r="B2219" s="43" t="s">
        <v>2222</v>
      </c>
      <c r="C2219" s="14" t="s">
        <v>4521</v>
      </c>
      <c r="D2219" s="14" t="s">
        <v>9467</v>
      </c>
      <c r="E2219" s="14" t="s">
        <v>7603</v>
      </c>
      <c r="F2219" s="14" t="s">
        <v>9468</v>
      </c>
      <c r="G2219" s="14" t="s">
        <v>10797</v>
      </c>
      <c r="H2219" s="44" t="s">
        <v>3466</v>
      </c>
      <c r="I2219" s="45">
        <v>0</v>
      </c>
      <c r="J2219" s="14">
        <v>150000000</v>
      </c>
      <c r="K2219" s="14" t="s">
        <v>3458</v>
      </c>
      <c r="L2219" s="46" t="s">
        <v>5087</v>
      </c>
      <c r="M2219" s="14" t="s">
        <v>12072</v>
      </c>
      <c r="N2219" s="14" t="s">
        <v>3833</v>
      </c>
      <c r="O2219" s="14" t="s">
        <v>12115</v>
      </c>
      <c r="P2219" s="14" t="s">
        <v>12071</v>
      </c>
      <c r="Q2219" s="44" t="s">
        <v>8224</v>
      </c>
      <c r="R2219" s="44" t="s">
        <v>8203</v>
      </c>
      <c r="S2219" s="14">
        <v>4</v>
      </c>
      <c r="T2219" s="5">
        <v>328522</v>
      </c>
      <c r="U2219" s="5">
        <f t="shared" si="111"/>
        <v>1314088</v>
      </c>
      <c r="V2219" s="47">
        <f t="shared" si="112"/>
        <v>1471778.56</v>
      </c>
      <c r="W2219" s="48"/>
      <c r="X2219" s="49">
        <v>2017</v>
      </c>
      <c r="Y2219" s="55" t="s">
        <v>12015</v>
      </c>
      <c r="Z2219" s="51">
        <f t="shared" si="113"/>
        <v>3650.2444444444445</v>
      </c>
      <c r="AA2219" s="16">
        <f t="shared" si="114"/>
        <v>4088.2737777777779</v>
      </c>
    </row>
    <row r="2220" spans="2:27" ht="20.25" x14ac:dyDescent="0.3">
      <c r="B2220" s="43" t="s">
        <v>2223</v>
      </c>
      <c r="C2220" s="14" t="s">
        <v>4521</v>
      </c>
      <c r="D2220" s="14" t="s">
        <v>4240</v>
      </c>
      <c r="E2220" s="14" t="s">
        <v>4427</v>
      </c>
      <c r="F2220" s="14" t="s">
        <v>4225</v>
      </c>
      <c r="G2220" s="14" t="s">
        <v>10798</v>
      </c>
      <c r="H2220" s="44" t="s">
        <v>3466</v>
      </c>
      <c r="I2220" s="45">
        <v>0</v>
      </c>
      <c r="J2220" s="14">
        <v>150000000</v>
      </c>
      <c r="K2220" s="14" t="s">
        <v>3458</v>
      </c>
      <c r="L2220" s="46" t="s">
        <v>5087</v>
      </c>
      <c r="M2220" s="14" t="s">
        <v>12072</v>
      </c>
      <c r="N2220" s="14" t="s">
        <v>3833</v>
      </c>
      <c r="O2220" s="14" t="s">
        <v>12115</v>
      </c>
      <c r="P2220" s="14" t="s">
        <v>12071</v>
      </c>
      <c r="Q2220" s="44" t="s">
        <v>8224</v>
      </c>
      <c r="R2220" s="44" t="s">
        <v>8203</v>
      </c>
      <c r="S2220" s="14">
        <v>8</v>
      </c>
      <c r="T2220" s="5">
        <v>281741.88</v>
      </c>
      <c r="U2220" s="5">
        <f t="shared" si="111"/>
        <v>2253935.04</v>
      </c>
      <c r="V2220" s="47">
        <f t="shared" si="112"/>
        <v>2524407.2448000005</v>
      </c>
      <c r="W2220" s="48"/>
      <c r="X2220" s="49">
        <v>2017</v>
      </c>
      <c r="Y2220" s="55" t="s">
        <v>12015</v>
      </c>
      <c r="Z2220" s="51">
        <f t="shared" si="113"/>
        <v>6260.9306666666671</v>
      </c>
      <c r="AA2220" s="16">
        <f t="shared" si="114"/>
        <v>7012.2423466666678</v>
      </c>
    </row>
    <row r="2221" spans="2:27" ht="20.25" x14ac:dyDescent="0.3">
      <c r="B2221" s="43" t="s">
        <v>2224</v>
      </c>
      <c r="C2221" s="14" t="s">
        <v>4521</v>
      </c>
      <c r="D2221" s="14" t="s">
        <v>4240</v>
      </c>
      <c r="E2221" s="14" t="s">
        <v>4427</v>
      </c>
      <c r="F2221" s="14" t="s">
        <v>4225</v>
      </c>
      <c r="G2221" s="14" t="s">
        <v>10799</v>
      </c>
      <c r="H2221" s="44" t="s">
        <v>3466</v>
      </c>
      <c r="I2221" s="45">
        <v>0</v>
      </c>
      <c r="J2221" s="14">
        <v>150000000</v>
      </c>
      <c r="K2221" s="14" t="s">
        <v>3458</v>
      </c>
      <c r="L2221" s="46" t="s">
        <v>5087</v>
      </c>
      <c r="M2221" s="14" t="s">
        <v>12072</v>
      </c>
      <c r="N2221" s="14" t="s">
        <v>3833</v>
      </c>
      <c r="O2221" s="14" t="s">
        <v>12115</v>
      </c>
      <c r="P2221" s="14" t="s">
        <v>12071</v>
      </c>
      <c r="Q2221" s="44" t="s">
        <v>8224</v>
      </c>
      <c r="R2221" s="44" t="s">
        <v>8203</v>
      </c>
      <c r="S2221" s="14">
        <v>2</v>
      </c>
      <c r="T2221" s="5">
        <v>288397.2</v>
      </c>
      <c r="U2221" s="5">
        <f t="shared" si="111"/>
        <v>576794.4</v>
      </c>
      <c r="V2221" s="47">
        <f t="shared" si="112"/>
        <v>646009.72800000012</v>
      </c>
      <c r="W2221" s="48"/>
      <c r="X2221" s="49">
        <v>2017</v>
      </c>
      <c r="Y2221" s="55" t="s">
        <v>12015</v>
      </c>
      <c r="Z2221" s="51">
        <f t="shared" si="113"/>
        <v>1602.2066666666667</v>
      </c>
      <c r="AA2221" s="16">
        <f t="shared" si="114"/>
        <v>1794.4714666666671</v>
      </c>
    </row>
    <row r="2222" spans="2:27" ht="20.25" x14ac:dyDescent="0.3">
      <c r="B2222" s="43" t="s">
        <v>2225</v>
      </c>
      <c r="C2222" s="14" t="s">
        <v>4521</v>
      </c>
      <c r="D2222" s="14" t="s">
        <v>9469</v>
      </c>
      <c r="E2222" s="14" t="s">
        <v>7556</v>
      </c>
      <c r="F2222" s="14" t="s">
        <v>4225</v>
      </c>
      <c r="G2222" s="14" t="s">
        <v>10800</v>
      </c>
      <c r="H2222" s="44" t="s">
        <v>3466</v>
      </c>
      <c r="I2222" s="45">
        <v>0</v>
      </c>
      <c r="J2222" s="14">
        <v>150000000</v>
      </c>
      <c r="K2222" s="14" t="s">
        <v>3458</v>
      </c>
      <c r="L2222" s="46" t="s">
        <v>5087</v>
      </c>
      <c r="M2222" s="14" t="s">
        <v>12072</v>
      </c>
      <c r="N2222" s="14" t="s">
        <v>3833</v>
      </c>
      <c r="O2222" s="14" t="s">
        <v>12115</v>
      </c>
      <c r="P2222" s="14" t="s">
        <v>12071</v>
      </c>
      <c r="Q2222" s="44" t="s">
        <v>8224</v>
      </c>
      <c r="R2222" s="44" t="s">
        <v>8203</v>
      </c>
      <c r="S2222" s="14">
        <v>5</v>
      </c>
      <c r="T2222" s="5">
        <v>1366318.71</v>
      </c>
      <c r="U2222" s="5">
        <f t="shared" si="111"/>
        <v>6831593.5499999998</v>
      </c>
      <c r="V2222" s="47">
        <f t="shared" si="112"/>
        <v>7651384.7760000005</v>
      </c>
      <c r="W2222" s="48"/>
      <c r="X2222" s="49">
        <v>2017</v>
      </c>
      <c r="Y2222" s="55" t="s">
        <v>12015</v>
      </c>
      <c r="Z2222" s="51">
        <f t="shared" si="113"/>
        <v>18976.64875</v>
      </c>
      <c r="AA2222" s="16">
        <f t="shared" si="114"/>
        <v>21253.846600000001</v>
      </c>
    </row>
    <row r="2223" spans="2:27" ht="20.25" x14ac:dyDescent="0.3">
      <c r="B2223" s="43" t="s">
        <v>2226</v>
      </c>
      <c r="C2223" s="14" t="s">
        <v>4521</v>
      </c>
      <c r="D2223" s="14" t="s">
        <v>9469</v>
      </c>
      <c r="E2223" s="14" t="s">
        <v>7556</v>
      </c>
      <c r="F2223" s="14" t="s">
        <v>4225</v>
      </c>
      <c r="G2223" s="14" t="s">
        <v>10801</v>
      </c>
      <c r="H2223" s="44" t="s">
        <v>3466</v>
      </c>
      <c r="I2223" s="45">
        <v>0</v>
      </c>
      <c r="J2223" s="14">
        <v>150000000</v>
      </c>
      <c r="K2223" s="14" t="s">
        <v>3458</v>
      </c>
      <c r="L2223" s="46" t="s">
        <v>5087</v>
      </c>
      <c r="M2223" s="14" t="s">
        <v>12072</v>
      </c>
      <c r="N2223" s="14" t="s">
        <v>3833</v>
      </c>
      <c r="O2223" s="14" t="s">
        <v>12115</v>
      </c>
      <c r="P2223" s="14" t="s">
        <v>12071</v>
      </c>
      <c r="Q2223" s="44" t="s">
        <v>8224</v>
      </c>
      <c r="R2223" s="44" t="s">
        <v>8203</v>
      </c>
      <c r="S2223" s="14">
        <v>2</v>
      </c>
      <c r="T2223" s="5">
        <v>1366318.71</v>
      </c>
      <c r="U2223" s="5">
        <f t="shared" si="111"/>
        <v>2732637.42</v>
      </c>
      <c r="V2223" s="47">
        <f t="shared" si="112"/>
        <v>3060553.9104000004</v>
      </c>
      <c r="W2223" s="48"/>
      <c r="X2223" s="49">
        <v>2017</v>
      </c>
      <c r="Y2223" s="55" t="s">
        <v>12015</v>
      </c>
      <c r="Z2223" s="51">
        <f t="shared" si="113"/>
        <v>7590.6594999999998</v>
      </c>
      <c r="AA2223" s="16">
        <f t="shared" si="114"/>
        <v>8501.5386400000007</v>
      </c>
    </row>
    <row r="2224" spans="2:27" ht="20.25" x14ac:dyDescent="0.3">
      <c r="B2224" s="43" t="s">
        <v>2227</v>
      </c>
      <c r="C2224" s="14" t="s">
        <v>4521</v>
      </c>
      <c r="D2224" s="14" t="s">
        <v>4428</v>
      </c>
      <c r="E2224" s="14" t="s">
        <v>4486</v>
      </c>
      <c r="F2224" s="14" t="s">
        <v>4429</v>
      </c>
      <c r="G2224" s="14" t="s">
        <v>10802</v>
      </c>
      <c r="H2224" s="44" t="s">
        <v>3466</v>
      </c>
      <c r="I2224" s="45">
        <v>0</v>
      </c>
      <c r="J2224" s="14">
        <v>150000000</v>
      </c>
      <c r="K2224" s="14" t="s">
        <v>3458</v>
      </c>
      <c r="L2224" s="46" t="s">
        <v>5087</v>
      </c>
      <c r="M2224" s="14" t="s">
        <v>12072</v>
      </c>
      <c r="N2224" s="14" t="s">
        <v>3833</v>
      </c>
      <c r="O2224" s="14" t="s">
        <v>12115</v>
      </c>
      <c r="P2224" s="14" t="s">
        <v>12071</v>
      </c>
      <c r="Q2224" s="44" t="s">
        <v>8224</v>
      </c>
      <c r="R2224" s="44" t="s">
        <v>8203</v>
      </c>
      <c r="S2224" s="14">
        <v>5</v>
      </c>
      <c r="T2224" s="5">
        <v>27360.76</v>
      </c>
      <c r="U2224" s="5">
        <f t="shared" si="111"/>
        <v>136803.79999999999</v>
      </c>
      <c r="V2224" s="47">
        <f t="shared" si="112"/>
        <v>153220.25599999999</v>
      </c>
      <c r="W2224" s="48"/>
      <c r="X2224" s="49">
        <v>2017</v>
      </c>
      <c r="Y2224" s="55" t="s">
        <v>12015</v>
      </c>
      <c r="Z2224" s="51">
        <f t="shared" si="113"/>
        <v>380.01055555555553</v>
      </c>
      <c r="AA2224" s="16">
        <f t="shared" si="114"/>
        <v>425.6118222222222</v>
      </c>
    </row>
    <row r="2225" spans="2:27" ht="20.25" x14ac:dyDescent="0.3">
      <c r="B2225" s="43" t="s">
        <v>2228</v>
      </c>
      <c r="C2225" s="14" t="s">
        <v>4521</v>
      </c>
      <c r="D2225" s="14" t="s">
        <v>4428</v>
      </c>
      <c r="E2225" s="14" t="s">
        <v>4486</v>
      </c>
      <c r="F2225" s="14" t="s">
        <v>4429</v>
      </c>
      <c r="G2225" s="14" t="s">
        <v>10803</v>
      </c>
      <c r="H2225" s="44" t="s">
        <v>3466</v>
      </c>
      <c r="I2225" s="45">
        <v>0</v>
      </c>
      <c r="J2225" s="14">
        <v>150000000</v>
      </c>
      <c r="K2225" s="14" t="s">
        <v>3458</v>
      </c>
      <c r="L2225" s="46" t="s">
        <v>5087</v>
      </c>
      <c r="M2225" s="14" t="s">
        <v>12072</v>
      </c>
      <c r="N2225" s="14" t="s">
        <v>3833</v>
      </c>
      <c r="O2225" s="14" t="s">
        <v>12115</v>
      </c>
      <c r="P2225" s="14" t="s">
        <v>12071</v>
      </c>
      <c r="Q2225" s="44" t="s">
        <v>8224</v>
      </c>
      <c r="R2225" s="44" t="s">
        <v>8203</v>
      </c>
      <c r="S2225" s="14">
        <v>2</v>
      </c>
      <c r="T2225" s="5">
        <v>26621.279999999999</v>
      </c>
      <c r="U2225" s="5">
        <f t="shared" si="111"/>
        <v>53242.559999999998</v>
      </c>
      <c r="V2225" s="47">
        <f t="shared" si="112"/>
        <v>59631.667200000004</v>
      </c>
      <c r="W2225" s="48"/>
      <c r="X2225" s="49">
        <v>2017</v>
      </c>
      <c r="Y2225" s="55" t="s">
        <v>12015</v>
      </c>
      <c r="Z2225" s="51">
        <f t="shared" si="113"/>
        <v>147.89599999999999</v>
      </c>
      <c r="AA2225" s="16">
        <f t="shared" si="114"/>
        <v>165.64352000000002</v>
      </c>
    </row>
    <row r="2226" spans="2:27" ht="20.25" x14ac:dyDescent="0.3">
      <c r="B2226" s="43" t="s">
        <v>2229</v>
      </c>
      <c r="C2226" s="14" t="s">
        <v>4521</v>
      </c>
      <c r="D2226" s="14" t="s">
        <v>4266</v>
      </c>
      <c r="E2226" s="14" t="s">
        <v>4900</v>
      </c>
      <c r="F2226" s="14" t="s">
        <v>4267</v>
      </c>
      <c r="G2226" s="14" t="s">
        <v>10804</v>
      </c>
      <c r="H2226" s="44" t="s">
        <v>3466</v>
      </c>
      <c r="I2226" s="45">
        <v>0</v>
      </c>
      <c r="J2226" s="14">
        <v>150000000</v>
      </c>
      <c r="K2226" s="14" t="s">
        <v>3458</v>
      </c>
      <c r="L2226" s="46" t="s">
        <v>5087</v>
      </c>
      <c r="M2226" s="14" t="s">
        <v>12072</v>
      </c>
      <c r="N2226" s="14" t="s">
        <v>3833</v>
      </c>
      <c r="O2226" s="14" t="s">
        <v>12115</v>
      </c>
      <c r="P2226" s="14" t="s">
        <v>12071</v>
      </c>
      <c r="Q2226" s="44" t="s">
        <v>8224</v>
      </c>
      <c r="R2226" s="44" t="s">
        <v>8203</v>
      </c>
      <c r="S2226" s="14">
        <v>2</v>
      </c>
      <c r="T2226" s="5">
        <v>104312.9</v>
      </c>
      <c r="U2226" s="5">
        <f t="shared" si="111"/>
        <v>208625.8</v>
      </c>
      <c r="V2226" s="47">
        <f t="shared" si="112"/>
        <v>233660.89600000001</v>
      </c>
      <c r="W2226" s="48"/>
      <c r="X2226" s="49">
        <v>2017</v>
      </c>
      <c r="Y2226" s="55" t="s">
        <v>12015</v>
      </c>
      <c r="Z2226" s="51">
        <f t="shared" si="113"/>
        <v>579.51611111111106</v>
      </c>
      <c r="AA2226" s="16">
        <f t="shared" si="114"/>
        <v>649.05804444444448</v>
      </c>
    </row>
    <row r="2227" spans="2:27" ht="20.25" x14ac:dyDescent="0.3">
      <c r="B2227" s="43" t="s">
        <v>2230</v>
      </c>
      <c r="C2227" s="14" t="s">
        <v>4521</v>
      </c>
      <c r="D2227" s="14" t="s">
        <v>4266</v>
      </c>
      <c r="E2227" s="14" t="s">
        <v>4900</v>
      </c>
      <c r="F2227" s="14" t="s">
        <v>4267</v>
      </c>
      <c r="G2227" s="14" t="s">
        <v>10805</v>
      </c>
      <c r="H2227" s="44" t="s">
        <v>3466</v>
      </c>
      <c r="I2227" s="45">
        <v>0</v>
      </c>
      <c r="J2227" s="14">
        <v>150000000</v>
      </c>
      <c r="K2227" s="14" t="s">
        <v>3458</v>
      </c>
      <c r="L2227" s="46" t="s">
        <v>5087</v>
      </c>
      <c r="M2227" s="14" t="s">
        <v>12072</v>
      </c>
      <c r="N2227" s="14" t="s">
        <v>3833</v>
      </c>
      <c r="O2227" s="14" t="s">
        <v>12115</v>
      </c>
      <c r="P2227" s="14" t="s">
        <v>12071</v>
      </c>
      <c r="Q2227" s="44" t="s">
        <v>8224</v>
      </c>
      <c r="R2227" s="44" t="s">
        <v>8203</v>
      </c>
      <c r="S2227" s="14">
        <v>2</v>
      </c>
      <c r="T2227" s="5">
        <v>104312.9</v>
      </c>
      <c r="U2227" s="5">
        <f t="shared" si="111"/>
        <v>208625.8</v>
      </c>
      <c r="V2227" s="47">
        <f t="shared" si="112"/>
        <v>233660.89600000001</v>
      </c>
      <c r="W2227" s="48"/>
      <c r="X2227" s="49">
        <v>2017</v>
      </c>
      <c r="Y2227" s="55" t="s">
        <v>12015</v>
      </c>
      <c r="Z2227" s="51">
        <f t="shared" si="113"/>
        <v>579.51611111111106</v>
      </c>
      <c r="AA2227" s="16">
        <f t="shared" si="114"/>
        <v>649.05804444444448</v>
      </c>
    </row>
    <row r="2228" spans="2:27" ht="20.25" x14ac:dyDescent="0.3">
      <c r="B2228" s="43" t="s">
        <v>2231</v>
      </c>
      <c r="C2228" s="14" t="s">
        <v>4521</v>
      </c>
      <c r="D2228" s="14" t="s">
        <v>4266</v>
      </c>
      <c r="E2228" s="14" t="s">
        <v>4900</v>
      </c>
      <c r="F2228" s="14" t="s">
        <v>4267</v>
      </c>
      <c r="G2228" s="14" t="s">
        <v>10806</v>
      </c>
      <c r="H2228" s="44" t="s">
        <v>3466</v>
      </c>
      <c r="I2228" s="45">
        <v>0</v>
      </c>
      <c r="J2228" s="14">
        <v>150000000</v>
      </c>
      <c r="K2228" s="14" t="s">
        <v>3458</v>
      </c>
      <c r="L2228" s="46" t="s">
        <v>5087</v>
      </c>
      <c r="M2228" s="14" t="s">
        <v>12072</v>
      </c>
      <c r="N2228" s="14" t="s">
        <v>3833</v>
      </c>
      <c r="O2228" s="14" t="s">
        <v>12115</v>
      </c>
      <c r="P2228" s="14" t="s">
        <v>12071</v>
      </c>
      <c r="Q2228" s="44" t="s">
        <v>8224</v>
      </c>
      <c r="R2228" s="44" t="s">
        <v>8203</v>
      </c>
      <c r="S2228" s="14">
        <v>2</v>
      </c>
      <c r="T2228" s="5">
        <v>104312.9</v>
      </c>
      <c r="U2228" s="5">
        <f t="shared" si="111"/>
        <v>208625.8</v>
      </c>
      <c r="V2228" s="47">
        <f t="shared" si="112"/>
        <v>233660.89600000001</v>
      </c>
      <c r="W2228" s="48"/>
      <c r="X2228" s="49">
        <v>2017</v>
      </c>
      <c r="Y2228" s="55" t="s">
        <v>12015</v>
      </c>
      <c r="Z2228" s="51">
        <f t="shared" si="113"/>
        <v>579.51611111111106</v>
      </c>
      <c r="AA2228" s="16">
        <f t="shared" si="114"/>
        <v>649.05804444444448</v>
      </c>
    </row>
    <row r="2229" spans="2:27" ht="20.25" x14ac:dyDescent="0.3">
      <c r="B2229" s="43" t="s">
        <v>2232</v>
      </c>
      <c r="C2229" s="14" t="s">
        <v>4521</v>
      </c>
      <c r="D2229" s="14" t="s">
        <v>4266</v>
      </c>
      <c r="E2229" s="14" t="s">
        <v>4900</v>
      </c>
      <c r="F2229" s="14" t="s">
        <v>4267</v>
      </c>
      <c r="G2229" s="14" t="s">
        <v>10807</v>
      </c>
      <c r="H2229" s="44" t="s">
        <v>3466</v>
      </c>
      <c r="I2229" s="45">
        <v>0</v>
      </c>
      <c r="J2229" s="14">
        <v>150000000</v>
      </c>
      <c r="K2229" s="14" t="s">
        <v>3458</v>
      </c>
      <c r="L2229" s="46" t="s">
        <v>5087</v>
      </c>
      <c r="M2229" s="14" t="s">
        <v>12072</v>
      </c>
      <c r="N2229" s="14" t="s">
        <v>3833</v>
      </c>
      <c r="O2229" s="14" t="s">
        <v>12115</v>
      </c>
      <c r="P2229" s="14" t="s">
        <v>12071</v>
      </c>
      <c r="Q2229" s="44" t="s">
        <v>8224</v>
      </c>
      <c r="R2229" s="44" t="s">
        <v>8203</v>
      </c>
      <c r="S2229" s="14">
        <v>2</v>
      </c>
      <c r="T2229" s="5">
        <v>104312.9</v>
      </c>
      <c r="U2229" s="5">
        <f t="shared" si="111"/>
        <v>208625.8</v>
      </c>
      <c r="V2229" s="47">
        <f t="shared" si="112"/>
        <v>233660.89600000001</v>
      </c>
      <c r="W2229" s="48"/>
      <c r="X2229" s="49">
        <v>2017</v>
      </c>
      <c r="Y2229" s="55" t="s">
        <v>12015</v>
      </c>
      <c r="Z2229" s="51">
        <f t="shared" si="113"/>
        <v>579.51611111111106</v>
      </c>
      <c r="AA2229" s="16">
        <f t="shared" si="114"/>
        <v>649.05804444444448</v>
      </c>
    </row>
    <row r="2230" spans="2:27" ht="20.25" x14ac:dyDescent="0.3">
      <c r="B2230" s="43" t="s">
        <v>2233</v>
      </c>
      <c r="C2230" s="14" t="s">
        <v>4521</v>
      </c>
      <c r="D2230" s="14" t="s">
        <v>4266</v>
      </c>
      <c r="E2230" s="14" t="s">
        <v>4900</v>
      </c>
      <c r="F2230" s="14" t="s">
        <v>4267</v>
      </c>
      <c r="G2230" s="14" t="s">
        <v>10808</v>
      </c>
      <c r="H2230" s="44" t="s">
        <v>3466</v>
      </c>
      <c r="I2230" s="45">
        <v>0</v>
      </c>
      <c r="J2230" s="14">
        <v>150000000</v>
      </c>
      <c r="K2230" s="14" t="s">
        <v>3458</v>
      </c>
      <c r="L2230" s="46" t="s">
        <v>5087</v>
      </c>
      <c r="M2230" s="14" t="s">
        <v>12072</v>
      </c>
      <c r="N2230" s="14" t="s">
        <v>3833</v>
      </c>
      <c r="O2230" s="14" t="s">
        <v>12115</v>
      </c>
      <c r="P2230" s="14" t="s">
        <v>12071</v>
      </c>
      <c r="Q2230" s="44" t="s">
        <v>8224</v>
      </c>
      <c r="R2230" s="44" t="s">
        <v>8203</v>
      </c>
      <c r="S2230" s="14">
        <v>2</v>
      </c>
      <c r="T2230" s="5">
        <v>104312.9</v>
      </c>
      <c r="U2230" s="5">
        <f t="shared" si="111"/>
        <v>208625.8</v>
      </c>
      <c r="V2230" s="47">
        <f t="shared" si="112"/>
        <v>233660.89600000001</v>
      </c>
      <c r="W2230" s="48"/>
      <c r="X2230" s="49">
        <v>2017</v>
      </c>
      <c r="Y2230" s="55" t="s">
        <v>12015</v>
      </c>
      <c r="Z2230" s="51">
        <f t="shared" si="113"/>
        <v>579.51611111111106</v>
      </c>
      <c r="AA2230" s="16">
        <f t="shared" si="114"/>
        <v>649.05804444444448</v>
      </c>
    </row>
    <row r="2231" spans="2:27" ht="20.25" x14ac:dyDescent="0.3">
      <c r="B2231" s="43" t="s">
        <v>2234</v>
      </c>
      <c r="C2231" s="14" t="s">
        <v>4521</v>
      </c>
      <c r="D2231" s="14" t="s">
        <v>4266</v>
      </c>
      <c r="E2231" s="14" t="s">
        <v>4900</v>
      </c>
      <c r="F2231" s="14" t="s">
        <v>4267</v>
      </c>
      <c r="G2231" s="14" t="s">
        <v>10809</v>
      </c>
      <c r="H2231" s="44" t="s">
        <v>3466</v>
      </c>
      <c r="I2231" s="45">
        <v>0</v>
      </c>
      <c r="J2231" s="14">
        <v>150000000</v>
      </c>
      <c r="K2231" s="14" t="s">
        <v>3458</v>
      </c>
      <c r="L2231" s="46" t="s">
        <v>5087</v>
      </c>
      <c r="M2231" s="14" t="s">
        <v>12072</v>
      </c>
      <c r="N2231" s="14" t="s">
        <v>3833</v>
      </c>
      <c r="O2231" s="14" t="s">
        <v>12115</v>
      </c>
      <c r="P2231" s="14" t="s">
        <v>12071</v>
      </c>
      <c r="Q2231" s="44" t="s">
        <v>8224</v>
      </c>
      <c r="R2231" s="44" t="s">
        <v>8203</v>
      </c>
      <c r="S2231" s="14">
        <v>2</v>
      </c>
      <c r="T2231" s="5">
        <v>104312.9</v>
      </c>
      <c r="U2231" s="5">
        <f t="shared" si="111"/>
        <v>208625.8</v>
      </c>
      <c r="V2231" s="47">
        <f t="shared" si="112"/>
        <v>233660.89600000001</v>
      </c>
      <c r="W2231" s="48"/>
      <c r="X2231" s="49">
        <v>2017</v>
      </c>
      <c r="Y2231" s="55" t="s">
        <v>12015</v>
      </c>
      <c r="Z2231" s="51">
        <f t="shared" si="113"/>
        <v>579.51611111111106</v>
      </c>
      <c r="AA2231" s="16">
        <f t="shared" si="114"/>
        <v>649.05804444444448</v>
      </c>
    </row>
    <row r="2232" spans="2:27" ht="20.25" x14ac:dyDescent="0.3">
      <c r="B2232" s="43" t="s">
        <v>2235</v>
      </c>
      <c r="C2232" s="14" t="s">
        <v>4521</v>
      </c>
      <c r="D2232" s="14" t="s">
        <v>4221</v>
      </c>
      <c r="E2232" s="14" t="s">
        <v>4486</v>
      </c>
      <c r="F2232" s="14" t="s">
        <v>4219</v>
      </c>
      <c r="G2232" s="14" t="s">
        <v>10810</v>
      </c>
      <c r="H2232" s="44" t="s">
        <v>3466</v>
      </c>
      <c r="I2232" s="45">
        <v>0</v>
      </c>
      <c r="J2232" s="14">
        <v>150000000</v>
      </c>
      <c r="K2232" s="14" t="s">
        <v>3458</v>
      </c>
      <c r="L2232" s="46" t="s">
        <v>5087</v>
      </c>
      <c r="M2232" s="14" t="s">
        <v>12072</v>
      </c>
      <c r="N2232" s="14" t="s">
        <v>3833</v>
      </c>
      <c r="O2232" s="14" t="s">
        <v>12115</v>
      </c>
      <c r="P2232" s="14" t="s">
        <v>12071</v>
      </c>
      <c r="Q2232" s="44" t="s">
        <v>8224</v>
      </c>
      <c r="R2232" s="44" t="s">
        <v>8203</v>
      </c>
      <c r="S2232" s="14">
        <v>2</v>
      </c>
      <c r="T2232" s="5">
        <v>87258.64</v>
      </c>
      <c r="U2232" s="5">
        <f t="shared" si="111"/>
        <v>174517.28</v>
      </c>
      <c r="V2232" s="47">
        <f t="shared" si="112"/>
        <v>195459.35360000003</v>
      </c>
      <c r="W2232" s="48"/>
      <c r="X2232" s="49">
        <v>2017</v>
      </c>
      <c r="Y2232" s="55" t="s">
        <v>12015</v>
      </c>
      <c r="Z2232" s="51">
        <f t="shared" si="113"/>
        <v>484.77022222222223</v>
      </c>
      <c r="AA2232" s="16">
        <f t="shared" si="114"/>
        <v>542.94264888888893</v>
      </c>
    </row>
    <row r="2233" spans="2:27" ht="20.25" x14ac:dyDescent="0.3">
      <c r="B2233" s="43" t="s">
        <v>2236</v>
      </c>
      <c r="C2233" s="14" t="s">
        <v>4521</v>
      </c>
      <c r="D2233" s="14" t="s">
        <v>9470</v>
      </c>
      <c r="E2233" s="14" t="s">
        <v>9471</v>
      </c>
      <c r="F2233" s="14" t="s">
        <v>9472</v>
      </c>
      <c r="G2233" s="14" t="s">
        <v>10811</v>
      </c>
      <c r="H2233" s="44" t="s">
        <v>3466</v>
      </c>
      <c r="I2233" s="45">
        <v>0</v>
      </c>
      <c r="J2233" s="14">
        <v>150000000</v>
      </c>
      <c r="K2233" s="14" t="s">
        <v>3458</v>
      </c>
      <c r="L2233" s="46" t="s">
        <v>5087</v>
      </c>
      <c r="M2233" s="14" t="s">
        <v>12072</v>
      </c>
      <c r="N2233" s="14" t="s">
        <v>3833</v>
      </c>
      <c r="O2233" s="14" t="s">
        <v>12115</v>
      </c>
      <c r="P2233" s="14" t="s">
        <v>12071</v>
      </c>
      <c r="Q2233" s="44" t="s">
        <v>8224</v>
      </c>
      <c r="R2233" s="44" t="s">
        <v>8203</v>
      </c>
      <c r="S2233" s="14">
        <v>1</v>
      </c>
      <c r="T2233" s="5">
        <v>910885.3</v>
      </c>
      <c r="U2233" s="5">
        <f t="shared" si="111"/>
        <v>910885.3</v>
      </c>
      <c r="V2233" s="47">
        <f t="shared" si="112"/>
        <v>1020191.5360000002</v>
      </c>
      <c r="W2233" s="48"/>
      <c r="X2233" s="49">
        <v>2017</v>
      </c>
      <c r="Y2233" s="55" t="s">
        <v>12015</v>
      </c>
      <c r="Z2233" s="51">
        <f t="shared" si="113"/>
        <v>2530.2369444444444</v>
      </c>
      <c r="AA2233" s="16">
        <f t="shared" si="114"/>
        <v>2833.8653777777781</v>
      </c>
    </row>
    <row r="2234" spans="2:27" ht="20.25" x14ac:dyDescent="0.3">
      <c r="B2234" s="43" t="s">
        <v>2237</v>
      </c>
      <c r="C2234" s="14" t="s">
        <v>4521</v>
      </c>
      <c r="D2234" s="14" t="s">
        <v>4375</v>
      </c>
      <c r="E2234" s="14" t="s">
        <v>4376</v>
      </c>
      <c r="F2234" s="14" t="s">
        <v>4377</v>
      </c>
      <c r="G2234" s="14" t="s">
        <v>10812</v>
      </c>
      <c r="H2234" s="44" t="s">
        <v>3466</v>
      </c>
      <c r="I2234" s="45">
        <v>0</v>
      </c>
      <c r="J2234" s="14">
        <v>150000000</v>
      </c>
      <c r="K2234" s="14" t="s">
        <v>3458</v>
      </c>
      <c r="L2234" s="46" t="s">
        <v>5087</v>
      </c>
      <c r="M2234" s="14" t="s">
        <v>12072</v>
      </c>
      <c r="N2234" s="14" t="s">
        <v>3833</v>
      </c>
      <c r="O2234" s="14" t="s">
        <v>12115</v>
      </c>
      <c r="P2234" s="14" t="s">
        <v>12071</v>
      </c>
      <c r="Q2234" s="44" t="s">
        <v>8224</v>
      </c>
      <c r="R2234" s="44" t="s">
        <v>8203</v>
      </c>
      <c r="S2234" s="14">
        <v>2</v>
      </c>
      <c r="T2234" s="5">
        <v>2623680</v>
      </c>
      <c r="U2234" s="5">
        <f t="shared" si="111"/>
        <v>5247360</v>
      </c>
      <c r="V2234" s="47">
        <f t="shared" si="112"/>
        <v>5877043.2000000002</v>
      </c>
      <c r="W2234" s="48"/>
      <c r="X2234" s="49">
        <v>2017</v>
      </c>
      <c r="Y2234" s="55" t="s">
        <v>12015</v>
      </c>
      <c r="Z2234" s="51">
        <f t="shared" si="113"/>
        <v>14576</v>
      </c>
      <c r="AA2234" s="16">
        <f t="shared" si="114"/>
        <v>16325.12</v>
      </c>
    </row>
    <row r="2235" spans="2:27" ht="20.25" x14ac:dyDescent="0.3">
      <c r="B2235" s="43" t="s">
        <v>2238</v>
      </c>
      <c r="C2235" s="14" t="s">
        <v>4521</v>
      </c>
      <c r="D2235" s="14" t="s">
        <v>4229</v>
      </c>
      <c r="E2235" s="14" t="s">
        <v>7545</v>
      </c>
      <c r="F2235" s="14" t="s">
        <v>4230</v>
      </c>
      <c r="G2235" s="14" t="s">
        <v>10813</v>
      </c>
      <c r="H2235" s="44" t="s">
        <v>3466</v>
      </c>
      <c r="I2235" s="45">
        <v>0</v>
      </c>
      <c r="J2235" s="14">
        <v>150000000</v>
      </c>
      <c r="K2235" s="14" t="s">
        <v>3458</v>
      </c>
      <c r="L2235" s="46" t="s">
        <v>5087</v>
      </c>
      <c r="M2235" s="14" t="s">
        <v>12072</v>
      </c>
      <c r="N2235" s="14" t="s">
        <v>3833</v>
      </c>
      <c r="O2235" s="14" t="s">
        <v>12115</v>
      </c>
      <c r="P2235" s="14" t="s">
        <v>12071</v>
      </c>
      <c r="Q2235" s="44" t="s">
        <v>8224</v>
      </c>
      <c r="R2235" s="44" t="s">
        <v>8203</v>
      </c>
      <c r="S2235" s="14">
        <v>2</v>
      </c>
      <c r="T2235" s="5">
        <v>4896</v>
      </c>
      <c r="U2235" s="5">
        <f t="shared" si="111"/>
        <v>9792</v>
      </c>
      <c r="V2235" s="47">
        <f t="shared" si="112"/>
        <v>10967.04</v>
      </c>
      <c r="W2235" s="48"/>
      <c r="X2235" s="49">
        <v>2017</v>
      </c>
      <c r="Y2235" s="55" t="s">
        <v>12015</v>
      </c>
      <c r="Z2235" s="51">
        <f t="shared" si="113"/>
        <v>27.2</v>
      </c>
      <c r="AA2235" s="16">
        <f t="shared" si="114"/>
        <v>30.464000000000002</v>
      </c>
    </row>
    <row r="2236" spans="2:27" ht="20.25" x14ac:dyDescent="0.3">
      <c r="B2236" s="43" t="s">
        <v>2239</v>
      </c>
      <c r="C2236" s="14" t="s">
        <v>4521</v>
      </c>
      <c r="D2236" s="14" t="s">
        <v>4229</v>
      </c>
      <c r="E2236" s="14" t="s">
        <v>7545</v>
      </c>
      <c r="F2236" s="14" t="s">
        <v>4230</v>
      </c>
      <c r="G2236" s="14" t="s">
        <v>10814</v>
      </c>
      <c r="H2236" s="44" t="s">
        <v>3466</v>
      </c>
      <c r="I2236" s="45">
        <v>0</v>
      </c>
      <c r="J2236" s="14">
        <v>150000000</v>
      </c>
      <c r="K2236" s="14" t="s">
        <v>3458</v>
      </c>
      <c r="L2236" s="46" t="s">
        <v>5087</v>
      </c>
      <c r="M2236" s="14" t="s">
        <v>12072</v>
      </c>
      <c r="N2236" s="14" t="s">
        <v>3833</v>
      </c>
      <c r="O2236" s="14" t="s">
        <v>12115</v>
      </c>
      <c r="P2236" s="14" t="s">
        <v>12071</v>
      </c>
      <c r="Q2236" s="44" t="s">
        <v>8224</v>
      </c>
      <c r="R2236" s="44" t="s">
        <v>8203</v>
      </c>
      <c r="S2236" s="14">
        <v>2</v>
      </c>
      <c r="T2236" s="5">
        <v>7956</v>
      </c>
      <c r="U2236" s="5">
        <f t="shared" si="111"/>
        <v>15912</v>
      </c>
      <c r="V2236" s="47">
        <f t="shared" si="112"/>
        <v>17821.440000000002</v>
      </c>
      <c r="W2236" s="48"/>
      <c r="X2236" s="49">
        <v>2017</v>
      </c>
      <c r="Y2236" s="55" t="s">
        <v>12015</v>
      </c>
      <c r="Z2236" s="51">
        <f t="shared" si="113"/>
        <v>44.2</v>
      </c>
      <c r="AA2236" s="16">
        <f t="shared" si="114"/>
        <v>49.504000000000005</v>
      </c>
    </row>
    <row r="2237" spans="2:27" ht="20.25" x14ac:dyDescent="0.3">
      <c r="B2237" s="43" t="s">
        <v>2240</v>
      </c>
      <c r="C2237" s="14" t="s">
        <v>4521</v>
      </c>
      <c r="D2237" s="14" t="s">
        <v>4229</v>
      </c>
      <c r="E2237" s="14" t="s">
        <v>7545</v>
      </c>
      <c r="F2237" s="14" t="s">
        <v>4230</v>
      </c>
      <c r="G2237" s="14" t="s">
        <v>10815</v>
      </c>
      <c r="H2237" s="44" t="s">
        <v>3466</v>
      </c>
      <c r="I2237" s="45">
        <v>0</v>
      </c>
      <c r="J2237" s="14">
        <v>150000000</v>
      </c>
      <c r="K2237" s="14" t="s">
        <v>3458</v>
      </c>
      <c r="L2237" s="46" t="s">
        <v>5087</v>
      </c>
      <c r="M2237" s="14" t="s">
        <v>12072</v>
      </c>
      <c r="N2237" s="14" t="s">
        <v>3833</v>
      </c>
      <c r="O2237" s="14" t="s">
        <v>12115</v>
      </c>
      <c r="P2237" s="14" t="s">
        <v>12071</v>
      </c>
      <c r="Q2237" s="44" t="s">
        <v>8224</v>
      </c>
      <c r="R2237" s="44" t="s">
        <v>8203</v>
      </c>
      <c r="S2237" s="14">
        <v>2</v>
      </c>
      <c r="T2237" s="5">
        <v>3672</v>
      </c>
      <c r="U2237" s="5">
        <f t="shared" si="111"/>
        <v>7344</v>
      </c>
      <c r="V2237" s="47">
        <f t="shared" si="112"/>
        <v>8225.2800000000007</v>
      </c>
      <c r="W2237" s="48"/>
      <c r="X2237" s="49">
        <v>2017</v>
      </c>
      <c r="Y2237" s="55" t="s">
        <v>12015</v>
      </c>
      <c r="Z2237" s="51">
        <f t="shared" si="113"/>
        <v>20.399999999999999</v>
      </c>
      <c r="AA2237" s="16">
        <f t="shared" si="114"/>
        <v>22.848000000000003</v>
      </c>
    </row>
    <row r="2238" spans="2:27" ht="20.25" x14ac:dyDescent="0.3">
      <c r="B2238" s="43" t="s">
        <v>2241</v>
      </c>
      <c r="C2238" s="14" t="s">
        <v>4521</v>
      </c>
      <c r="D2238" s="14" t="s">
        <v>9455</v>
      </c>
      <c r="E2238" s="14" t="s">
        <v>7596</v>
      </c>
      <c r="F2238" s="14" t="s">
        <v>9456</v>
      </c>
      <c r="G2238" s="14" t="s">
        <v>10816</v>
      </c>
      <c r="H2238" s="44" t="s">
        <v>3466</v>
      </c>
      <c r="I2238" s="45">
        <v>0</v>
      </c>
      <c r="J2238" s="14">
        <v>150000000</v>
      </c>
      <c r="K2238" s="14" t="s">
        <v>3458</v>
      </c>
      <c r="L2238" s="46" t="s">
        <v>5087</v>
      </c>
      <c r="M2238" s="14" t="s">
        <v>12072</v>
      </c>
      <c r="N2238" s="14" t="s">
        <v>3833</v>
      </c>
      <c r="O2238" s="14" t="s">
        <v>12115</v>
      </c>
      <c r="P2238" s="14" t="s">
        <v>12071</v>
      </c>
      <c r="Q2238" s="44" t="s">
        <v>8224</v>
      </c>
      <c r="R2238" s="44" t="s">
        <v>8203</v>
      </c>
      <c r="S2238" s="14">
        <v>2</v>
      </c>
      <c r="T2238" s="5">
        <v>78336</v>
      </c>
      <c r="U2238" s="5">
        <f t="shared" si="111"/>
        <v>156672</v>
      </c>
      <c r="V2238" s="47">
        <f t="shared" si="112"/>
        <v>175472.64000000001</v>
      </c>
      <c r="W2238" s="48"/>
      <c r="X2238" s="49">
        <v>2017</v>
      </c>
      <c r="Y2238" s="55" t="s">
        <v>12015</v>
      </c>
      <c r="Z2238" s="51">
        <f t="shared" si="113"/>
        <v>435.2</v>
      </c>
      <c r="AA2238" s="16">
        <f t="shared" si="114"/>
        <v>487.42400000000004</v>
      </c>
    </row>
    <row r="2239" spans="2:27" ht="20.25" x14ac:dyDescent="0.3">
      <c r="B2239" s="43" t="s">
        <v>2242</v>
      </c>
      <c r="C2239" s="14" t="s">
        <v>4521</v>
      </c>
      <c r="D2239" s="14" t="s">
        <v>4428</v>
      </c>
      <c r="E2239" s="14" t="s">
        <v>4486</v>
      </c>
      <c r="F2239" s="14" t="s">
        <v>4429</v>
      </c>
      <c r="G2239" s="14" t="s">
        <v>10817</v>
      </c>
      <c r="H2239" s="44" t="s">
        <v>3466</v>
      </c>
      <c r="I2239" s="45">
        <v>0</v>
      </c>
      <c r="J2239" s="14">
        <v>150000000</v>
      </c>
      <c r="K2239" s="14" t="s">
        <v>3458</v>
      </c>
      <c r="L2239" s="46" t="s">
        <v>5087</v>
      </c>
      <c r="M2239" s="14" t="s">
        <v>12072</v>
      </c>
      <c r="N2239" s="14" t="s">
        <v>3833</v>
      </c>
      <c r="O2239" s="14" t="s">
        <v>12115</v>
      </c>
      <c r="P2239" s="14" t="s">
        <v>12071</v>
      </c>
      <c r="Q2239" s="44" t="s">
        <v>8224</v>
      </c>
      <c r="R2239" s="44" t="s">
        <v>8203</v>
      </c>
      <c r="S2239" s="14">
        <v>3</v>
      </c>
      <c r="T2239" s="5">
        <v>3060</v>
      </c>
      <c r="U2239" s="5">
        <f t="shared" si="111"/>
        <v>9180</v>
      </c>
      <c r="V2239" s="47">
        <f t="shared" si="112"/>
        <v>10281.6</v>
      </c>
      <c r="W2239" s="48"/>
      <c r="X2239" s="49">
        <v>2017</v>
      </c>
      <c r="Y2239" s="55" t="s">
        <v>12015</v>
      </c>
      <c r="Z2239" s="51">
        <f t="shared" si="113"/>
        <v>25.5</v>
      </c>
      <c r="AA2239" s="16">
        <f t="shared" si="114"/>
        <v>28.560000000000002</v>
      </c>
    </row>
    <row r="2240" spans="2:27" ht="20.25" x14ac:dyDescent="0.3">
      <c r="B2240" s="43" t="s">
        <v>2243</v>
      </c>
      <c r="C2240" s="14" t="s">
        <v>4521</v>
      </c>
      <c r="D2240" s="14" t="s">
        <v>4428</v>
      </c>
      <c r="E2240" s="14" t="s">
        <v>4486</v>
      </c>
      <c r="F2240" s="14" t="s">
        <v>4429</v>
      </c>
      <c r="G2240" s="14" t="s">
        <v>10818</v>
      </c>
      <c r="H2240" s="44" t="s">
        <v>3466</v>
      </c>
      <c r="I2240" s="45">
        <v>0</v>
      </c>
      <c r="J2240" s="14">
        <v>150000000</v>
      </c>
      <c r="K2240" s="14" t="s">
        <v>3458</v>
      </c>
      <c r="L2240" s="46" t="s">
        <v>5087</v>
      </c>
      <c r="M2240" s="14" t="s">
        <v>12072</v>
      </c>
      <c r="N2240" s="14" t="s">
        <v>3833</v>
      </c>
      <c r="O2240" s="14" t="s">
        <v>12115</v>
      </c>
      <c r="P2240" s="14" t="s">
        <v>12071</v>
      </c>
      <c r="Q2240" s="44" t="s">
        <v>8224</v>
      </c>
      <c r="R2240" s="44" t="s">
        <v>8203</v>
      </c>
      <c r="S2240" s="14">
        <v>3</v>
      </c>
      <c r="T2240" s="5">
        <v>6120</v>
      </c>
      <c r="U2240" s="5">
        <f t="shared" si="111"/>
        <v>18360</v>
      </c>
      <c r="V2240" s="47">
        <f t="shared" si="112"/>
        <v>20563.2</v>
      </c>
      <c r="W2240" s="48"/>
      <c r="X2240" s="49">
        <v>2017</v>
      </c>
      <c r="Y2240" s="55" t="s">
        <v>12015</v>
      </c>
      <c r="Z2240" s="51">
        <f t="shared" si="113"/>
        <v>51</v>
      </c>
      <c r="AA2240" s="16">
        <f t="shared" si="114"/>
        <v>57.120000000000005</v>
      </c>
    </row>
    <row r="2241" spans="2:27" ht="20.25" x14ac:dyDescent="0.3">
      <c r="B2241" s="43" t="s">
        <v>2244</v>
      </c>
      <c r="C2241" s="14" t="s">
        <v>4521</v>
      </c>
      <c r="D2241" s="14" t="s">
        <v>4428</v>
      </c>
      <c r="E2241" s="14" t="s">
        <v>4486</v>
      </c>
      <c r="F2241" s="14" t="s">
        <v>4429</v>
      </c>
      <c r="G2241" s="14" t="s">
        <v>10819</v>
      </c>
      <c r="H2241" s="44" t="s">
        <v>3466</v>
      </c>
      <c r="I2241" s="45">
        <v>0</v>
      </c>
      <c r="J2241" s="14">
        <v>150000000</v>
      </c>
      <c r="K2241" s="14" t="s">
        <v>3458</v>
      </c>
      <c r="L2241" s="46" t="s">
        <v>5087</v>
      </c>
      <c r="M2241" s="14" t="s">
        <v>12072</v>
      </c>
      <c r="N2241" s="14" t="s">
        <v>3833</v>
      </c>
      <c r="O2241" s="14" t="s">
        <v>12115</v>
      </c>
      <c r="P2241" s="14" t="s">
        <v>12071</v>
      </c>
      <c r="Q2241" s="44" t="s">
        <v>8224</v>
      </c>
      <c r="R2241" s="44" t="s">
        <v>8203</v>
      </c>
      <c r="S2241" s="14">
        <v>24</v>
      </c>
      <c r="T2241" s="5">
        <v>10438.15</v>
      </c>
      <c r="U2241" s="5">
        <f t="shared" si="111"/>
        <v>250515.59999999998</v>
      </c>
      <c r="V2241" s="47">
        <f t="shared" si="112"/>
        <v>280577.47200000001</v>
      </c>
      <c r="W2241" s="48"/>
      <c r="X2241" s="49">
        <v>2017</v>
      </c>
      <c r="Y2241" s="55" t="s">
        <v>12015</v>
      </c>
      <c r="Z2241" s="51">
        <f t="shared" si="113"/>
        <v>695.87666666666655</v>
      </c>
      <c r="AA2241" s="16">
        <f t="shared" si="114"/>
        <v>779.38186666666672</v>
      </c>
    </row>
    <row r="2242" spans="2:27" ht="20.25" x14ac:dyDescent="0.3">
      <c r="B2242" s="43" t="s">
        <v>2245</v>
      </c>
      <c r="C2242" s="14" t="s">
        <v>4521</v>
      </c>
      <c r="D2242" s="14" t="s">
        <v>4420</v>
      </c>
      <c r="E2242" s="14" t="s">
        <v>7546</v>
      </c>
      <c r="F2242" s="14" t="s">
        <v>4225</v>
      </c>
      <c r="G2242" s="14" t="s">
        <v>10820</v>
      </c>
      <c r="H2242" s="44" t="s">
        <v>3466</v>
      </c>
      <c r="I2242" s="45">
        <v>0</v>
      </c>
      <c r="J2242" s="14">
        <v>150000000</v>
      </c>
      <c r="K2242" s="14" t="s">
        <v>3458</v>
      </c>
      <c r="L2242" s="46" t="s">
        <v>5087</v>
      </c>
      <c r="M2242" s="14" t="s">
        <v>12072</v>
      </c>
      <c r="N2242" s="14" t="s">
        <v>3833</v>
      </c>
      <c r="O2242" s="14" t="s">
        <v>12115</v>
      </c>
      <c r="P2242" s="14" t="s">
        <v>12071</v>
      </c>
      <c r="Q2242" s="44" t="s">
        <v>8224</v>
      </c>
      <c r="R2242" s="44" t="s">
        <v>8203</v>
      </c>
      <c r="S2242" s="14">
        <v>3</v>
      </c>
      <c r="T2242" s="5">
        <v>66570.45</v>
      </c>
      <c r="U2242" s="5">
        <f t="shared" si="111"/>
        <v>199711.34999999998</v>
      </c>
      <c r="V2242" s="47">
        <f t="shared" si="112"/>
        <v>223676.712</v>
      </c>
      <c r="W2242" s="48"/>
      <c r="X2242" s="49">
        <v>2017</v>
      </c>
      <c r="Y2242" s="55" t="s">
        <v>12015</v>
      </c>
      <c r="Z2242" s="51">
        <f t="shared" si="113"/>
        <v>554.75374999999997</v>
      </c>
      <c r="AA2242" s="16">
        <f t="shared" si="114"/>
        <v>621.32420000000002</v>
      </c>
    </row>
    <row r="2243" spans="2:27" ht="20.25" x14ac:dyDescent="0.3">
      <c r="B2243" s="43" t="s">
        <v>2246</v>
      </c>
      <c r="C2243" s="14" t="s">
        <v>4521</v>
      </c>
      <c r="D2243" s="14" t="s">
        <v>4240</v>
      </c>
      <c r="E2243" s="14" t="s">
        <v>4427</v>
      </c>
      <c r="F2243" s="14" t="s">
        <v>4225</v>
      </c>
      <c r="G2243" s="14" t="s">
        <v>10821</v>
      </c>
      <c r="H2243" s="44" t="s">
        <v>3466</v>
      </c>
      <c r="I2243" s="45">
        <v>0</v>
      </c>
      <c r="J2243" s="14">
        <v>150000000</v>
      </c>
      <c r="K2243" s="14" t="s">
        <v>3458</v>
      </c>
      <c r="L2243" s="46" t="s">
        <v>5087</v>
      </c>
      <c r="M2243" s="14" t="s">
        <v>12072</v>
      </c>
      <c r="N2243" s="14" t="s">
        <v>3833</v>
      </c>
      <c r="O2243" s="14" t="s">
        <v>12115</v>
      </c>
      <c r="P2243" s="14" t="s">
        <v>12071</v>
      </c>
      <c r="Q2243" s="44" t="s">
        <v>8224</v>
      </c>
      <c r="R2243" s="44" t="s">
        <v>8203</v>
      </c>
      <c r="S2243" s="14">
        <v>2</v>
      </c>
      <c r="T2243" s="5">
        <v>3453836.24</v>
      </c>
      <c r="U2243" s="5">
        <f t="shared" si="111"/>
        <v>6907672.4800000004</v>
      </c>
      <c r="V2243" s="47">
        <f t="shared" si="112"/>
        <v>7736593.177600001</v>
      </c>
      <c r="W2243" s="48"/>
      <c r="X2243" s="49">
        <v>2017</v>
      </c>
      <c r="Y2243" s="55" t="s">
        <v>12015</v>
      </c>
      <c r="Z2243" s="51">
        <f t="shared" si="113"/>
        <v>19187.979111111112</v>
      </c>
      <c r="AA2243" s="16">
        <f t="shared" si="114"/>
        <v>21490.536604444445</v>
      </c>
    </row>
    <row r="2244" spans="2:27" ht="20.25" x14ac:dyDescent="0.3">
      <c r="B2244" s="43" t="s">
        <v>2247</v>
      </c>
      <c r="C2244" s="14" t="s">
        <v>4521</v>
      </c>
      <c r="D2244" s="14" t="s">
        <v>4217</v>
      </c>
      <c r="E2244" s="14" t="s">
        <v>4218</v>
      </c>
      <c r="F2244" s="14" t="s">
        <v>4219</v>
      </c>
      <c r="G2244" s="14" t="s">
        <v>10822</v>
      </c>
      <c r="H2244" s="44" t="s">
        <v>3466</v>
      </c>
      <c r="I2244" s="45">
        <v>0</v>
      </c>
      <c r="J2244" s="14">
        <v>150000000</v>
      </c>
      <c r="K2244" s="14" t="s">
        <v>3458</v>
      </c>
      <c r="L2244" s="46" t="s">
        <v>5087</v>
      </c>
      <c r="M2244" s="14" t="s">
        <v>12072</v>
      </c>
      <c r="N2244" s="14" t="s">
        <v>3833</v>
      </c>
      <c r="O2244" s="14" t="s">
        <v>12115</v>
      </c>
      <c r="P2244" s="14" t="s">
        <v>12071</v>
      </c>
      <c r="Q2244" s="44" t="s">
        <v>8224</v>
      </c>
      <c r="R2244" s="44" t="s">
        <v>8203</v>
      </c>
      <c r="S2244" s="14">
        <v>3</v>
      </c>
      <c r="T2244" s="5">
        <v>1282820</v>
      </c>
      <c r="U2244" s="5">
        <f t="shared" si="111"/>
        <v>3848460</v>
      </c>
      <c r="V2244" s="47">
        <f t="shared" si="112"/>
        <v>4310275.2</v>
      </c>
      <c r="W2244" s="48"/>
      <c r="X2244" s="49">
        <v>2017</v>
      </c>
      <c r="Y2244" s="55" t="s">
        <v>12015</v>
      </c>
      <c r="Z2244" s="51">
        <f t="shared" si="113"/>
        <v>10690.166666666666</v>
      </c>
      <c r="AA2244" s="16">
        <f t="shared" si="114"/>
        <v>11972.986666666668</v>
      </c>
    </row>
    <row r="2245" spans="2:27" ht="20.25" x14ac:dyDescent="0.3">
      <c r="B2245" s="43" t="s">
        <v>2248</v>
      </c>
      <c r="C2245" s="14" t="s">
        <v>4521</v>
      </c>
      <c r="D2245" s="14" t="s">
        <v>4428</v>
      </c>
      <c r="E2245" s="14" t="s">
        <v>4486</v>
      </c>
      <c r="F2245" s="14" t="s">
        <v>4429</v>
      </c>
      <c r="G2245" s="14" t="s">
        <v>10823</v>
      </c>
      <c r="H2245" s="44" t="s">
        <v>3466</v>
      </c>
      <c r="I2245" s="45">
        <v>0</v>
      </c>
      <c r="J2245" s="14">
        <v>150000000</v>
      </c>
      <c r="K2245" s="14" t="s">
        <v>3458</v>
      </c>
      <c r="L2245" s="46" t="s">
        <v>5087</v>
      </c>
      <c r="M2245" s="14" t="s">
        <v>12072</v>
      </c>
      <c r="N2245" s="14" t="s">
        <v>3833</v>
      </c>
      <c r="O2245" s="14" t="s">
        <v>12115</v>
      </c>
      <c r="P2245" s="14" t="s">
        <v>12071</v>
      </c>
      <c r="Q2245" s="44" t="s">
        <v>8224</v>
      </c>
      <c r="R2245" s="44" t="s">
        <v>8203</v>
      </c>
      <c r="S2245" s="14">
        <v>3</v>
      </c>
      <c r="T2245" s="5">
        <v>5508</v>
      </c>
      <c r="U2245" s="5">
        <f t="shared" si="111"/>
        <v>16524</v>
      </c>
      <c r="V2245" s="47">
        <f t="shared" si="112"/>
        <v>18506.88</v>
      </c>
      <c r="W2245" s="48"/>
      <c r="X2245" s="49">
        <v>2017</v>
      </c>
      <c r="Y2245" s="55" t="s">
        <v>12015</v>
      </c>
      <c r="Z2245" s="51">
        <f t="shared" si="113"/>
        <v>45.9</v>
      </c>
      <c r="AA2245" s="16">
        <f t="shared" si="114"/>
        <v>51.408000000000001</v>
      </c>
    </row>
    <row r="2246" spans="2:27" ht="20.25" x14ac:dyDescent="0.3">
      <c r="B2246" s="43" t="s">
        <v>2249</v>
      </c>
      <c r="C2246" s="14" t="s">
        <v>4521</v>
      </c>
      <c r="D2246" s="14" t="s">
        <v>4428</v>
      </c>
      <c r="E2246" s="14" t="s">
        <v>4486</v>
      </c>
      <c r="F2246" s="14" t="s">
        <v>4429</v>
      </c>
      <c r="G2246" s="14" t="s">
        <v>10824</v>
      </c>
      <c r="H2246" s="44" t="s">
        <v>3466</v>
      </c>
      <c r="I2246" s="45">
        <v>0</v>
      </c>
      <c r="J2246" s="14">
        <v>150000000</v>
      </c>
      <c r="K2246" s="14" t="s">
        <v>3458</v>
      </c>
      <c r="L2246" s="46" t="s">
        <v>5087</v>
      </c>
      <c r="M2246" s="14" t="s">
        <v>12072</v>
      </c>
      <c r="N2246" s="14" t="s">
        <v>3833</v>
      </c>
      <c r="O2246" s="14" t="s">
        <v>12115</v>
      </c>
      <c r="P2246" s="14" t="s">
        <v>12071</v>
      </c>
      <c r="Q2246" s="44" t="s">
        <v>8224</v>
      </c>
      <c r="R2246" s="44" t="s">
        <v>8203</v>
      </c>
      <c r="S2246" s="14">
        <v>3</v>
      </c>
      <c r="T2246" s="5">
        <v>9360</v>
      </c>
      <c r="U2246" s="5">
        <f t="shared" si="111"/>
        <v>28080</v>
      </c>
      <c r="V2246" s="47">
        <f t="shared" si="112"/>
        <v>31449.600000000002</v>
      </c>
      <c r="W2246" s="48"/>
      <c r="X2246" s="49">
        <v>2017</v>
      </c>
      <c r="Y2246" s="55" t="s">
        <v>12015</v>
      </c>
      <c r="Z2246" s="51">
        <f t="shared" si="113"/>
        <v>78</v>
      </c>
      <c r="AA2246" s="16">
        <f t="shared" si="114"/>
        <v>87.36</v>
      </c>
    </row>
    <row r="2247" spans="2:27" ht="20.25" x14ac:dyDescent="0.3">
      <c r="B2247" s="43" t="s">
        <v>2250</v>
      </c>
      <c r="C2247" s="14" t="s">
        <v>4521</v>
      </c>
      <c r="D2247" s="14" t="s">
        <v>4372</v>
      </c>
      <c r="E2247" s="14" t="s">
        <v>7553</v>
      </c>
      <c r="F2247" s="14" t="s">
        <v>4373</v>
      </c>
      <c r="G2247" s="14" t="s">
        <v>10825</v>
      </c>
      <c r="H2247" s="44" t="s">
        <v>3466</v>
      </c>
      <c r="I2247" s="45">
        <v>0</v>
      </c>
      <c r="J2247" s="14">
        <v>150000000</v>
      </c>
      <c r="K2247" s="14" t="s">
        <v>3458</v>
      </c>
      <c r="L2247" s="46" t="s">
        <v>5087</v>
      </c>
      <c r="M2247" s="14" t="s">
        <v>12072</v>
      </c>
      <c r="N2247" s="14" t="s">
        <v>3833</v>
      </c>
      <c r="O2247" s="14" t="s">
        <v>12115</v>
      </c>
      <c r="P2247" s="14" t="s">
        <v>12071</v>
      </c>
      <c r="Q2247" s="44" t="s">
        <v>8224</v>
      </c>
      <c r="R2247" s="44" t="s">
        <v>8203</v>
      </c>
      <c r="S2247" s="14">
        <v>3</v>
      </c>
      <c r="T2247" s="5">
        <v>28376.49</v>
      </c>
      <c r="U2247" s="5">
        <f t="shared" si="111"/>
        <v>85129.47</v>
      </c>
      <c r="V2247" s="47">
        <f t="shared" si="112"/>
        <v>95345.006400000013</v>
      </c>
      <c r="W2247" s="48"/>
      <c r="X2247" s="49">
        <v>2017</v>
      </c>
      <c r="Y2247" s="55" t="s">
        <v>12015</v>
      </c>
      <c r="Z2247" s="51">
        <f t="shared" si="113"/>
        <v>236.47075000000001</v>
      </c>
      <c r="AA2247" s="16">
        <f t="shared" si="114"/>
        <v>264.84724000000006</v>
      </c>
    </row>
    <row r="2248" spans="2:27" ht="20.25" x14ac:dyDescent="0.3">
      <c r="B2248" s="43" t="s">
        <v>2251</v>
      </c>
      <c r="C2248" s="14" t="s">
        <v>4521</v>
      </c>
      <c r="D2248" s="14" t="s">
        <v>9473</v>
      </c>
      <c r="E2248" s="14" t="s">
        <v>9474</v>
      </c>
      <c r="F2248" s="14" t="s">
        <v>9475</v>
      </c>
      <c r="G2248" s="14" t="s">
        <v>10826</v>
      </c>
      <c r="H2248" s="44" t="s">
        <v>3466</v>
      </c>
      <c r="I2248" s="45">
        <v>0</v>
      </c>
      <c r="J2248" s="14">
        <v>150000000</v>
      </c>
      <c r="K2248" s="14" t="s">
        <v>3458</v>
      </c>
      <c r="L2248" s="46" t="s">
        <v>5087</v>
      </c>
      <c r="M2248" s="14" t="s">
        <v>12072</v>
      </c>
      <c r="N2248" s="14" t="s">
        <v>3833</v>
      </c>
      <c r="O2248" s="14" t="s">
        <v>12115</v>
      </c>
      <c r="P2248" s="14" t="s">
        <v>12071</v>
      </c>
      <c r="Q2248" s="44" t="s">
        <v>8224</v>
      </c>
      <c r="R2248" s="44" t="s">
        <v>8203</v>
      </c>
      <c r="S2248" s="14">
        <v>3</v>
      </c>
      <c r="T2248" s="5">
        <v>88642.81</v>
      </c>
      <c r="U2248" s="5">
        <f t="shared" si="111"/>
        <v>265928.43</v>
      </c>
      <c r="V2248" s="47">
        <f t="shared" si="112"/>
        <v>297839.84160000004</v>
      </c>
      <c r="W2248" s="48"/>
      <c r="X2248" s="49">
        <v>2017</v>
      </c>
      <c r="Y2248" s="55" t="s">
        <v>12015</v>
      </c>
      <c r="Z2248" s="51">
        <f t="shared" si="113"/>
        <v>738.69008333333329</v>
      </c>
      <c r="AA2248" s="16">
        <f t="shared" si="114"/>
        <v>827.33289333333346</v>
      </c>
    </row>
    <row r="2249" spans="2:27" ht="20.25" x14ac:dyDescent="0.3">
      <c r="B2249" s="43" t="s">
        <v>2252</v>
      </c>
      <c r="C2249" s="14" t="s">
        <v>4521</v>
      </c>
      <c r="D2249" s="14" t="s">
        <v>4375</v>
      </c>
      <c r="E2249" s="14" t="s">
        <v>4376</v>
      </c>
      <c r="F2249" s="14" t="s">
        <v>4377</v>
      </c>
      <c r="G2249" s="14" t="s">
        <v>10827</v>
      </c>
      <c r="H2249" s="44" t="s">
        <v>3466</v>
      </c>
      <c r="I2249" s="45">
        <v>0</v>
      </c>
      <c r="J2249" s="14">
        <v>150000000</v>
      </c>
      <c r="K2249" s="14" t="s">
        <v>3458</v>
      </c>
      <c r="L2249" s="46" t="s">
        <v>5087</v>
      </c>
      <c r="M2249" s="14" t="s">
        <v>12072</v>
      </c>
      <c r="N2249" s="14" t="s">
        <v>3833</v>
      </c>
      <c r="O2249" s="14" t="s">
        <v>12115</v>
      </c>
      <c r="P2249" s="14" t="s">
        <v>12071</v>
      </c>
      <c r="Q2249" s="44" t="s">
        <v>8224</v>
      </c>
      <c r="R2249" s="44" t="s">
        <v>8203</v>
      </c>
      <c r="S2249" s="14">
        <v>1</v>
      </c>
      <c r="T2249" s="5">
        <v>3339976.1</v>
      </c>
      <c r="U2249" s="5">
        <f t="shared" si="111"/>
        <v>3339976.1</v>
      </c>
      <c r="V2249" s="47">
        <f t="shared" si="112"/>
        <v>3740773.2320000003</v>
      </c>
      <c r="W2249" s="48"/>
      <c r="X2249" s="49">
        <v>2017</v>
      </c>
      <c r="Y2249" s="55" t="s">
        <v>12015</v>
      </c>
      <c r="Z2249" s="51">
        <f t="shared" si="113"/>
        <v>9277.7113888888889</v>
      </c>
      <c r="AA2249" s="16">
        <f t="shared" si="114"/>
        <v>10391.036755555557</v>
      </c>
    </row>
    <row r="2250" spans="2:27" ht="20.25" x14ac:dyDescent="0.3">
      <c r="B2250" s="43" t="s">
        <v>2253</v>
      </c>
      <c r="C2250" s="14" t="s">
        <v>4521</v>
      </c>
      <c r="D2250" s="14" t="s">
        <v>5066</v>
      </c>
      <c r="E2250" s="14" t="s">
        <v>4406</v>
      </c>
      <c r="F2250" s="14" t="s">
        <v>5067</v>
      </c>
      <c r="G2250" s="14" t="s">
        <v>10828</v>
      </c>
      <c r="H2250" s="44" t="s">
        <v>3466</v>
      </c>
      <c r="I2250" s="45">
        <v>0</v>
      </c>
      <c r="J2250" s="14">
        <v>150000000</v>
      </c>
      <c r="K2250" s="14" t="s">
        <v>3458</v>
      </c>
      <c r="L2250" s="46" t="s">
        <v>5087</v>
      </c>
      <c r="M2250" s="14" t="s">
        <v>12072</v>
      </c>
      <c r="N2250" s="14" t="s">
        <v>3833</v>
      </c>
      <c r="O2250" s="14" t="s">
        <v>12115</v>
      </c>
      <c r="P2250" s="14" t="s">
        <v>12071</v>
      </c>
      <c r="Q2250" s="44" t="s">
        <v>8224</v>
      </c>
      <c r="R2250" s="44" t="s">
        <v>8203</v>
      </c>
      <c r="S2250" s="14">
        <v>2</v>
      </c>
      <c r="T2250" s="5">
        <v>143227</v>
      </c>
      <c r="U2250" s="5">
        <f t="shared" si="111"/>
        <v>286454</v>
      </c>
      <c r="V2250" s="47">
        <f t="shared" si="112"/>
        <v>320828.48000000004</v>
      </c>
      <c r="W2250" s="48"/>
      <c r="X2250" s="49">
        <v>2017</v>
      </c>
      <c r="Y2250" s="55" t="s">
        <v>12015</v>
      </c>
      <c r="Z2250" s="51">
        <f t="shared" si="113"/>
        <v>795.70555555555552</v>
      </c>
      <c r="AA2250" s="16">
        <f t="shared" si="114"/>
        <v>891.19022222222236</v>
      </c>
    </row>
    <row r="2251" spans="2:27" ht="20.25" x14ac:dyDescent="0.3">
      <c r="B2251" s="43" t="s">
        <v>2254</v>
      </c>
      <c r="C2251" s="14" t="s">
        <v>4521</v>
      </c>
      <c r="D2251" s="14" t="s">
        <v>4266</v>
      </c>
      <c r="E2251" s="14" t="s">
        <v>4900</v>
      </c>
      <c r="F2251" s="14" t="s">
        <v>4267</v>
      </c>
      <c r="G2251" s="14" t="s">
        <v>10829</v>
      </c>
      <c r="H2251" s="44" t="s">
        <v>3466</v>
      </c>
      <c r="I2251" s="45">
        <v>0</v>
      </c>
      <c r="J2251" s="14">
        <v>150000000</v>
      </c>
      <c r="K2251" s="14" t="s">
        <v>3458</v>
      </c>
      <c r="L2251" s="46" t="s">
        <v>5087</v>
      </c>
      <c r="M2251" s="14" t="s">
        <v>12072</v>
      </c>
      <c r="N2251" s="14" t="s">
        <v>3833</v>
      </c>
      <c r="O2251" s="14" t="s">
        <v>12115</v>
      </c>
      <c r="P2251" s="14" t="s">
        <v>12071</v>
      </c>
      <c r="Q2251" s="44" t="s">
        <v>8224</v>
      </c>
      <c r="R2251" s="44" t="s">
        <v>8203</v>
      </c>
      <c r="S2251" s="14">
        <v>3</v>
      </c>
      <c r="T2251" s="5">
        <v>15720</v>
      </c>
      <c r="U2251" s="5">
        <f t="shared" si="111"/>
        <v>47160</v>
      </c>
      <c r="V2251" s="47">
        <f t="shared" si="112"/>
        <v>52819.200000000004</v>
      </c>
      <c r="W2251" s="48"/>
      <c r="X2251" s="49">
        <v>2017</v>
      </c>
      <c r="Y2251" s="55" t="s">
        <v>12015</v>
      </c>
      <c r="Z2251" s="51">
        <f t="shared" si="113"/>
        <v>131</v>
      </c>
      <c r="AA2251" s="16">
        <f t="shared" si="114"/>
        <v>146.72</v>
      </c>
    </row>
    <row r="2252" spans="2:27" ht="20.25" x14ac:dyDescent="0.3">
      <c r="B2252" s="43" t="s">
        <v>2255</v>
      </c>
      <c r="C2252" s="14" t="s">
        <v>4521</v>
      </c>
      <c r="D2252" s="14" t="s">
        <v>4266</v>
      </c>
      <c r="E2252" s="14" t="s">
        <v>4900</v>
      </c>
      <c r="F2252" s="14" t="s">
        <v>4267</v>
      </c>
      <c r="G2252" s="14" t="s">
        <v>10830</v>
      </c>
      <c r="H2252" s="44" t="s">
        <v>3466</v>
      </c>
      <c r="I2252" s="45">
        <v>0</v>
      </c>
      <c r="J2252" s="14">
        <v>150000000</v>
      </c>
      <c r="K2252" s="14" t="s">
        <v>3458</v>
      </c>
      <c r="L2252" s="46" t="s">
        <v>5087</v>
      </c>
      <c r="M2252" s="14" t="s">
        <v>12072</v>
      </c>
      <c r="N2252" s="14" t="s">
        <v>3833</v>
      </c>
      <c r="O2252" s="14" t="s">
        <v>12115</v>
      </c>
      <c r="P2252" s="14" t="s">
        <v>12071</v>
      </c>
      <c r="Q2252" s="44" t="s">
        <v>8224</v>
      </c>
      <c r="R2252" s="44" t="s">
        <v>8203</v>
      </c>
      <c r="S2252" s="14">
        <v>3</v>
      </c>
      <c r="T2252" s="5">
        <v>3144</v>
      </c>
      <c r="U2252" s="5">
        <f t="shared" si="111"/>
        <v>9432</v>
      </c>
      <c r="V2252" s="47">
        <f t="shared" si="112"/>
        <v>10563.84</v>
      </c>
      <c r="W2252" s="48"/>
      <c r="X2252" s="49">
        <v>2017</v>
      </c>
      <c r="Y2252" s="55" t="s">
        <v>12015</v>
      </c>
      <c r="Z2252" s="51">
        <f t="shared" si="113"/>
        <v>26.2</v>
      </c>
      <c r="AA2252" s="16">
        <f t="shared" si="114"/>
        <v>29.344000000000001</v>
      </c>
    </row>
    <row r="2253" spans="2:27" ht="20.25" x14ac:dyDescent="0.3">
      <c r="B2253" s="43" t="s">
        <v>2256</v>
      </c>
      <c r="C2253" s="14" t="s">
        <v>4521</v>
      </c>
      <c r="D2253" s="14" t="s">
        <v>4266</v>
      </c>
      <c r="E2253" s="14" t="s">
        <v>4900</v>
      </c>
      <c r="F2253" s="14" t="s">
        <v>4267</v>
      </c>
      <c r="G2253" s="14" t="s">
        <v>10831</v>
      </c>
      <c r="H2253" s="44" t="s">
        <v>3466</v>
      </c>
      <c r="I2253" s="45">
        <v>0</v>
      </c>
      <c r="J2253" s="14">
        <v>150000000</v>
      </c>
      <c r="K2253" s="14" t="s">
        <v>3458</v>
      </c>
      <c r="L2253" s="46" t="s">
        <v>5087</v>
      </c>
      <c r="M2253" s="14" t="s">
        <v>12072</v>
      </c>
      <c r="N2253" s="14" t="s">
        <v>3833</v>
      </c>
      <c r="O2253" s="14" t="s">
        <v>12115</v>
      </c>
      <c r="P2253" s="14" t="s">
        <v>12071</v>
      </c>
      <c r="Q2253" s="44" t="s">
        <v>8224</v>
      </c>
      <c r="R2253" s="44" t="s">
        <v>8203</v>
      </c>
      <c r="S2253" s="14">
        <v>3</v>
      </c>
      <c r="T2253" s="5">
        <v>3494</v>
      </c>
      <c r="U2253" s="5">
        <f t="shared" si="111"/>
        <v>10482</v>
      </c>
      <c r="V2253" s="47">
        <f t="shared" si="112"/>
        <v>11739.840000000002</v>
      </c>
      <c r="W2253" s="48"/>
      <c r="X2253" s="49">
        <v>2017</v>
      </c>
      <c r="Y2253" s="55" t="s">
        <v>12015</v>
      </c>
      <c r="Z2253" s="51">
        <f t="shared" si="113"/>
        <v>29.116666666666667</v>
      </c>
      <c r="AA2253" s="16">
        <f t="shared" si="114"/>
        <v>32.610666666666674</v>
      </c>
    </row>
    <row r="2254" spans="2:27" ht="20.25" x14ac:dyDescent="0.3">
      <c r="B2254" s="43" t="s">
        <v>2257</v>
      </c>
      <c r="C2254" s="14" t="s">
        <v>4521</v>
      </c>
      <c r="D2254" s="14" t="s">
        <v>4266</v>
      </c>
      <c r="E2254" s="14" t="s">
        <v>4900</v>
      </c>
      <c r="F2254" s="14" t="s">
        <v>4267</v>
      </c>
      <c r="G2254" s="14" t="s">
        <v>10832</v>
      </c>
      <c r="H2254" s="44" t="s">
        <v>3466</v>
      </c>
      <c r="I2254" s="45">
        <v>0</v>
      </c>
      <c r="J2254" s="14">
        <v>150000000</v>
      </c>
      <c r="K2254" s="14" t="s">
        <v>3458</v>
      </c>
      <c r="L2254" s="46" t="s">
        <v>5087</v>
      </c>
      <c r="M2254" s="14" t="s">
        <v>12072</v>
      </c>
      <c r="N2254" s="14" t="s">
        <v>3833</v>
      </c>
      <c r="O2254" s="14" t="s">
        <v>12115</v>
      </c>
      <c r="P2254" s="14" t="s">
        <v>12071</v>
      </c>
      <c r="Q2254" s="44" t="s">
        <v>8224</v>
      </c>
      <c r="R2254" s="44" t="s">
        <v>8203</v>
      </c>
      <c r="S2254" s="14">
        <v>6</v>
      </c>
      <c r="T2254" s="5">
        <v>3668</v>
      </c>
      <c r="U2254" s="5">
        <f t="shared" si="111"/>
        <v>22008</v>
      </c>
      <c r="V2254" s="47">
        <f t="shared" si="112"/>
        <v>24648.960000000003</v>
      </c>
      <c r="W2254" s="48"/>
      <c r="X2254" s="49">
        <v>2017</v>
      </c>
      <c r="Y2254" s="55" t="s">
        <v>12015</v>
      </c>
      <c r="Z2254" s="51">
        <f t="shared" si="113"/>
        <v>61.133333333333333</v>
      </c>
      <c r="AA2254" s="16">
        <f t="shared" si="114"/>
        <v>68.469333333333338</v>
      </c>
    </row>
    <row r="2255" spans="2:27" ht="20.25" x14ac:dyDescent="0.3">
      <c r="B2255" s="43" t="s">
        <v>2258</v>
      </c>
      <c r="C2255" s="14" t="s">
        <v>4521</v>
      </c>
      <c r="D2255" s="14" t="s">
        <v>4266</v>
      </c>
      <c r="E2255" s="14" t="s">
        <v>4900</v>
      </c>
      <c r="F2255" s="14" t="s">
        <v>4267</v>
      </c>
      <c r="G2255" s="14" t="s">
        <v>10833</v>
      </c>
      <c r="H2255" s="44" t="s">
        <v>3466</v>
      </c>
      <c r="I2255" s="45">
        <v>0</v>
      </c>
      <c r="J2255" s="14">
        <v>150000000</v>
      </c>
      <c r="K2255" s="14" t="s">
        <v>3458</v>
      </c>
      <c r="L2255" s="46" t="s">
        <v>5087</v>
      </c>
      <c r="M2255" s="14" t="s">
        <v>12072</v>
      </c>
      <c r="N2255" s="14" t="s">
        <v>3833</v>
      </c>
      <c r="O2255" s="14" t="s">
        <v>12115</v>
      </c>
      <c r="P2255" s="14" t="s">
        <v>12071</v>
      </c>
      <c r="Q2255" s="44" t="s">
        <v>8224</v>
      </c>
      <c r="R2255" s="44" t="s">
        <v>8203</v>
      </c>
      <c r="S2255" s="14">
        <v>3</v>
      </c>
      <c r="T2255" s="5">
        <v>3668</v>
      </c>
      <c r="U2255" s="5">
        <f t="shared" si="111"/>
        <v>11004</v>
      </c>
      <c r="V2255" s="47">
        <f t="shared" si="112"/>
        <v>12324.480000000001</v>
      </c>
      <c r="W2255" s="48"/>
      <c r="X2255" s="49">
        <v>2017</v>
      </c>
      <c r="Y2255" s="55" t="s">
        <v>12015</v>
      </c>
      <c r="Z2255" s="51">
        <f t="shared" si="113"/>
        <v>30.566666666666666</v>
      </c>
      <c r="AA2255" s="16">
        <f t="shared" si="114"/>
        <v>34.234666666666669</v>
      </c>
    </row>
    <row r="2256" spans="2:27" ht="20.25" x14ac:dyDescent="0.3">
      <c r="B2256" s="43" t="s">
        <v>2259</v>
      </c>
      <c r="C2256" s="14" t="s">
        <v>4521</v>
      </c>
      <c r="D2256" s="14" t="s">
        <v>4266</v>
      </c>
      <c r="E2256" s="14" t="s">
        <v>4900</v>
      </c>
      <c r="F2256" s="14" t="s">
        <v>4267</v>
      </c>
      <c r="G2256" s="14" t="s">
        <v>10834</v>
      </c>
      <c r="H2256" s="44" t="s">
        <v>3466</v>
      </c>
      <c r="I2256" s="45">
        <v>0</v>
      </c>
      <c r="J2256" s="14">
        <v>150000000</v>
      </c>
      <c r="K2256" s="14" t="s">
        <v>3458</v>
      </c>
      <c r="L2256" s="46" t="s">
        <v>5087</v>
      </c>
      <c r="M2256" s="14" t="s">
        <v>12072</v>
      </c>
      <c r="N2256" s="14" t="s">
        <v>3833</v>
      </c>
      <c r="O2256" s="14" t="s">
        <v>12115</v>
      </c>
      <c r="P2256" s="14" t="s">
        <v>12071</v>
      </c>
      <c r="Q2256" s="44" t="s">
        <v>8224</v>
      </c>
      <c r="R2256" s="44" t="s">
        <v>8203</v>
      </c>
      <c r="S2256" s="14">
        <v>3</v>
      </c>
      <c r="T2256" s="5">
        <v>3494</v>
      </c>
      <c r="U2256" s="5">
        <f t="shared" si="111"/>
        <v>10482</v>
      </c>
      <c r="V2256" s="47">
        <f t="shared" si="112"/>
        <v>11739.840000000002</v>
      </c>
      <c r="W2256" s="48"/>
      <c r="X2256" s="49">
        <v>2017</v>
      </c>
      <c r="Y2256" s="55" t="s">
        <v>12015</v>
      </c>
      <c r="Z2256" s="51">
        <f t="shared" si="113"/>
        <v>29.116666666666667</v>
      </c>
      <c r="AA2256" s="16">
        <f t="shared" si="114"/>
        <v>32.610666666666674</v>
      </c>
    </row>
    <row r="2257" spans="2:27" ht="20.25" x14ac:dyDescent="0.3">
      <c r="B2257" s="43" t="s">
        <v>2260</v>
      </c>
      <c r="C2257" s="14" t="s">
        <v>4521</v>
      </c>
      <c r="D2257" s="14" t="s">
        <v>4266</v>
      </c>
      <c r="E2257" s="14" t="s">
        <v>4900</v>
      </c>
      <c r="F2257" s="14" t="s">
        <v>4267</v>
      </c>
      <c r="G2257" s="14" t="s">
        <v>10835</v>
      </c>
      <c r="H2257" s="44" t="s">
        <v>3466</v>
      </c>
      <c r="I2257" s="45">
        <v>0</v>
      </c>
      <c r="J2257" s="14">
        <v>150000000</v>
      </c>
      <c r="K2257" s="14" t="s">
        <v>3458</v>
      </c>
      <c r="L2257" s="46" t="s">
        <v>5087</v>
      </c>
      <c r="M2257" s="14" t="s">
        <v>12072</v>
      </c>
      <c r="N2257" s="14" t="s">
        <v>3833</v>
      </c>
      <c r="O2257" s="14" t="s">
        <v>12115</v>
      </c>
      <c r="P2257" s="14" t="s">
        <v>12071</v>
      </c>
      <c r="Q2257" s="44" t="s">
        <v>8224</v>
      </c>
      <c r="R2257" s="44" t="s">
        <v>8203</v>
      </c>
      <c r="S2257" s="14">
        <v>3</v>
      </c>
      <c r="T2257" s="5">
        <v>9432</v>
      </c>
      <c r="U2257" s="5">
        <f t="shared" si="111"/>
        <v>28296</v>
      </c>
      <c r="V2257" s="47">
        <f t="shared" si="112"/>
        <v>31691.520000000004</v>
      </c>
      <c r="W2257" s="48"/>
      <c r="X2257" s="49">
        <v>2017</v>
      </c>
      <c r="Y2257" s="55" t="s">
        <v>12015</v>
      </c>
      <c r="Z2257" s="51">
        <f t="shared" si="113"/>
        <v>78.599999999999994</v>
      </c>
      <c r="AA2257" s="16">
        <f t="shared" si="114"/>
        <v>88.032000000000011</v>
      </c>
    </row>
    <row r="2258" spans="2:27" ht="20.25" x14ac:dyDescent="0.3">
      <c r="B2258" s="43" t="s">
        <v>2261</v>
      </c>
      <c r="C2258" s="14" t="s">
        <v>4521</v>
      </c>
      <c r="D2258" s="14" t="s">
        <v>4266</v>
      </c>
      <c r="E2258" s="14" t="s">
        <v>4900</v>
      </c>
      <c r="F2258" s="14" t="s">
        <v>4267</v>
      </c>
      <c r="G2258" s="14" t="s">
        <v>10836</v>
      </c>
      <c r="H2258" s="44" t="s">
        <v>3466</v>
      </c>
      <c r="I2258" s="45">
        <v>0</v>
      </c>
      <c r="J2258" s="14">
        <v>150000000</v>
      </c>
      <c r="K2258" s="14" t="s">
        <v>3458</v>
      </c>
      <c r="L2258" s="46" t="s">
        <v>5087</v>
      </c>
      <c r="M2258" s="14" t="s">
        <v>12072</v>
      </c>
      <c r="N2258" s="14" t="s">
        <v>3833</v>
      </c>
      <c r="O2258" s="14" t="s">
        <v>12115</v>
      </c>
      <c r="P2258" s="14" t="s">
        <v>12071</v>
      </c>
      <c r="Q2258" s="44" t="s">
        <v>8224</v>
      </c>
      <c r="R2258" s="44" t="s">
        <v>8203</v>
      </c>
      <c r="S2258" s="14">
        <v>3</v>
      </c>
      <c r="T2258" s="5">
        <v>3668</v>
      </c>
      <c r="U2258" s="5">
        <f t="shared" si="111"/>
        <v>11004</v>
      </c>
      <c r="V2258" s="47">
        <f t="shared" si="112"/>
        <v>12324.480000000001</v>
      </c>
      <c r="W2258" s="48"/>
      <c r="X2258" s="49">
        <v>2017</v>
      </c>
      <c r="Y2258" s="55" t="s">
        <v>12015</v>
      </c>
      <c r="Z2258" s="51">
        <f t="shared" si="113"/>
        <v>30.566666666666666</v>
      </c>
      <c r="AA2258" s="16">
        <f t="shared" si="114"/>
        <v>34.234666666666669</v>
      </c>
    </row>
    <row r="2259" spans="2:27" ht="20.25" x14ac:dyDescent="0.3">
      <c r="B2259" s="43" t="s">
        <v>2262</v>
      </c>
      <c r="C2259" s="14" t="s">
        <v>4521</v>
      </c>
      <c r="D2259" s="14" t="s">
        <v>4266</v>
      </c>
      <c r="E2259" s="14" t="s">
        <v>4900</v>
      </c>
      <c r="F2259" s="14" t="s">
        <v>4267</v>
      </c>
      <c r="G2259" s="14" t="s">
        <v>10837</v>
      </c>
      <c r="H2259" s="44" t="s">
        <v>3466</v>
      </c>
      <c r="I2259" s="45">
        <v>0</v>
      </c>
      <c r="J2259" s="14">
        <v>150000000</v>
      </c>
      <c r="K2259" s="14" t="s">
        <v>3458</v>
      </c>
      <c r="L2259" s="46" t="s">
        <v>5087</v>
      </c>
      <c r="M2259" s="14" t="s">
        <v>12072</v>
      </c>
      <c r="N2259" s="14" t="s">
        <v>3833</v>
      </c>
      <c r="O2259" s="14" t="s">
        <v>12115</v>
      </c>
      <c r="P2259" s="14" t="s">
        <v>12071</v>
      </c>
      <c r="Q2259" s="44" t="s">
        <v>8224</v>
      </c>
      <c r="R2259" s="44" t="s">
        <v>8203</v>
      </c>
      <c r="S2259" s="14">
        <v>3</v>
      </c>
      <c r="T2259" s="5">
        <v>3668</v>
      </c>
      <c r="U2259" s="5">
        <f t="shared" si="111"/>
        <v>11004</v>
      </c>
      <c r="V2259" s="47">
        <f t="shared" si="112"/>
        <v>12324.480000000001</v>
      </c>
      <c r="W2259" s="48"/>
      <c r="X2259" s="49">
        <v>2017</v>
      </c>
      <c r="Y2259" s="55" t="s">
        <v>12015</v>
      </c>
      <c r="Z2259" s="51">
        <f t="shared" si="113"/>
        <v>30.566666666666666</v>
      </c>
      <c r="AA2259" s="16">
        <f t="shared" si="114"/>
        <v>34.234666666666669</v>
      </c>
    </row>
    <row r="2260" spans="2:27" ht="20.25" x14ac:dyDescent="0.3">
      <c r="B2260" s="43" t="s">
        <v>2263</v>
      </c>
      <c r="C2260" s="14" t="s">
        <v>4521</v>
      </c>
      <c r="D2260" s="14" t="s">
        <v>4266</v>
      </c>
      <c r="E2260" s="14" t="s">
        <v>4900</v>
      </c>
      <c r="F2260" s="14" t="s">
        <v>4267</v>
      </c>
      <c r="G2260" s="14" t="s">
        <v>10838</v>
      </c>
      <c r="H2260" s="44" t="s">
        <v>3466</v>
      </c>
      <c r="I2260" s="45">
        <v>0</v>
      </c>
      <c r="J2260" s="14">
        <v>150000000</v>
      </c>
      <c r="K2260" s="14" t="s">
        <v>3458</v>
      </c>
      <c r="L2260" s="46" t="s">
        <v>5087</v>
      </c>
      <c r="M2260" s="14" t="s">
        <v>12072</v>
      </c>
      <c r="N2260" s="14" t="s">
        <v>3833</v>
      </c>
      <c r="O2260" s="14" t="s">
        <v>12115</v>
      </c>
      <c r="P2260" s="14" t="s">
        <v>12071</v>
      </c>
      <c r="Q2260" s="44" t="s">
        <v>8224</v>
      </c>
      <c r="R2260" s="44" t="s">
        <v>8203</v>
      </c>
      <c r="S2260" s="14">
        <v>3</v>
      </c>
      <c r="T2260" s="5">
        <v>3494</v>
      </c>
      <c r="U2260" s="5">
        <f t="shared" si="111"/>
        <v>10482</v>
      </c>
      <c r="V2260" s="47">
        <f t="shared" si="112"/>
        <v>11739.840000000002</v>
      </c>
      <c r="W2260" s="48"/>
      <c r="X2260" s="49">
        <v>2017</v>
      </c>
      <c r="Y2260" s="55" t="s">
        <v>12015</v>
      </c>
      <c r="Z2260" s="51">
        <f t="shared" si="113"/>
        <v>29.116666666666667</v>
      </c>
      <c r="AA2260" s="16">
        <f t="shared" si="114"/>
        <v>32.610666666666674</v>
      </c>
    </row>
    <row r="2261" spans="2:27" ht="20.25" x14ac:dyDescent="0.3">
      <c r="B2261" s="43" t="s">
        <v>2264</v>
      </c>
      <c r="C2261" s="14" t="s">
        <v>4521</v>
      </c>
      <c r="D2261" s="14" t="s">
        <v>9476</v>
      </c>
      <c r="E2261" s="14" t="s">
        <v>7596</v>
      </c>
      <c r="F2261" s="14" t="s">
        <v>9477</v>
      </c>
      <c r="G2261" s="14" t="s">
        <v>10839</v>
      </c>
      <c r="H2261" s="44" t="s">
        <v>3466</v>
      </c>
      <c r="I2261" s="45">
        <v>0</v>
      </c>
      <c r="J2261" s="14">
        <v>150000000</v>
      </c>
      <c r="K2261" s="14" t="s">
        <v>3458</v>
      </c>
      <c r="L2261" s="46" t="s">
        <v>5087</v>
      </c>
      <c r="M2261" s="14" t="s">
        <v>12072</v>
      </c>
      <c r="N2261" s="14" t="s">
        <v>3833</v>
      </c>
      <c r="O2261" s="14" t="s">
        <v>3489</v>
      </c>
      <c r="P2261" s="14" t="s">
        <v>12071</v>
      </c>
      <c r="Q2261" s="44" t="s">
        <v>8224</v>
      </c>
      <c r="R2261" s="44" t="s">
        <v>8203</v>
      </c>
      <c r="S2261" s="14">
        <v>3</v>
      </c>
      <c r="T2261" s="5">
        <v>1096000</v>
      </c>
      <c r="U2261" s="5">
        <f t="shared" si="111"/>
        <v>3288000</v>
      </c>
      <c r="V2261" s="47">
        <f t="shared" si="112"/>
        <v>3682560.0000000005</v>
      </c>
      <c r="W2261" s="48"/>
      <c r="X2261" s="49">
        <v>2017</v>
      </c>
      <c r="Y2261" s="55" t="s">
        <v>12015</v>
      </c>
      <c r="Z2261" s="51">
        <f t="shared" si="113"/>
        <v>9133.3333333333339</v>
      </c>
      <c r="AA2261" s="16">
        <f t="shared" si="114"/>
        <v>10229.333333333334</v>
      </c>
    </row>
    <row r="2262" spans="2:27" ht="20.25" x14ac:dyDescent="0.3">
      <c r="B2262" s="43" t="s">
        <v>2265</v>
      </c>
      <c r="C2262" s="14" t="s">
        <v>4521</v>
      </c>
      <c r="D2262" s="14" t="s">
        <v>9478</v>
      </c>
      <c r="E2262" s="14" t="s">
        <v>7596</v>
      </c>
      <c r="F2262" s="14" t="s">
        <v>9479</v>
      </c>
      <c r="G2262" s="14" t="s">
        <v>10840</v>
      </c>
      <c r="H2262" s="44" t="s">
        <v>3466</v>
      </c>
      <c r="I2262" s="45">
        <v>0</v>
      </c>
      <c r="J2262" s="14">
        <v>150000000</v>
      </c>
      <c r="K2262" s="14" t="s">
        <v>3458</v>
      </c>
      <c r="L2262" s="46" t="s">
        <v>5087</v>
      </c>
      <c r="M2262" s="14" t="s">
        <v>12072</v>
      </c>
      <c r="N2262" s="14" t="s">
        <v>3833</v>
      </c>
      <c r="O2262" s="14" t="s">
        <v>3489</v>
      </c>
      <c r="P2262" s="14" t="s">
        <v>12071</v>
      </c>
      <c r="Q2262" s="44" t="s">
        <v>8224</v>
      </c>
      <c r="R2262" s="44" t="s">
        <v>8203</v>
      </c>
      <c r="S2262" s="14">
        <v>3</v>
      </c>
      <c r="T2262" s="5">
        <v>1096000</v>
      </c>
      <c r="U2262" s="5">
        <f t="shared" si="111"/>
        <v>3288000</v>
      </c>
      <c r="V2262" s="47">
        <f t="shared" si="112"/>
        <v>3682560.0000000005</v>
      </c>
      <c r="W2262" s="48"/>
      <c r="X2262" s="49">
        <v>2017</v>
      </c>
      <c r="Y2262" s="55" t="s">
        <v>12015</v>
      </c>
      <c r="Z2262" s="51">
        <f t="shared" si="113"/>
        <v>9133.3333333333339</v>
      </c>
      <c r="AA2262" s="16">
        <f t="shared" si="114"/>
        <v>10229.333333333334</v>
      </c>
    </row>
    <row r="2263" spans="2:27" ht="20.25" x14ac:dyDescent="0.3">
      <c r="B2263" s="43" t="s">
        <v>2266</v>
      </c>
      <c r="C2263" s="14" t="s">
        <v>4521</v>
      </c>
      <c r="D2263" s="14" t="s">
        <v>9420</v>
      </c>
      <c r="E2263" s="14" t="s">
        <v>4411</v>
      </c>
      <c r="F2263" s="14" t="s">
        <v>9421</v>
      </c>
      <c r="G2263" s="14" t="s">
        <v>10841</v>
      </c>
      <c r="H2263" s="44" t="s">
        <v>3466</v>
      </c>
      <c r="I2263" s="45">
        <v>0</v>
      </c>
      <c r="J2263" s="14">
        <v>150000000</v>
      </c>
      <c r="K2263" s="14" t="s">
        <v>3458</v>
      </c>
      <c r="L2263" s="46" t="s">
        <v>5087</v>
      </c>
      <c r="M2263" s="14" t="s">
        <v>12072</v>
      </c>
      <c r="N2263" s="14" t="s">
        <v>3833</v>
      </c>
      <c r="O2263" s="14" t="s">
        <v>3489</v>
      </c>
      <c r="P2263" s="14" t="s">
        <v>12071</v>
      </c>
      <c r="Q2263" s="44" t="s">
        <v>8224</v>
      </c>
      <c r="R2263" s="44" t="s">
        <v>8203</v>
      </c>
      <c r="S2263" s="14">
        <v>2</v>
      </c>
      <c r="T2263" s="5">
        <v>1168000</v>
      </c>
      <c r="U2263" s="5">
        <f t="shared" si="111"/>
        <v>2336000</v>
      </c>
      <c r="V2263" s="47">
        <f t="shared" si="112"/>
        <v>2616320.0000000005</v>
      </c>
      <c r="W2263" s="48"/>
      <c r="X2263" s="49">
        <v>2017</v>
      </c>
      <c r="Y2263" s="55" t="s">
        <v>12015</v>
      </c>
      <c r="Z2263" s="51">
        <f t="shared" si="113"/>
        <v>6488.8888888888887</v>
      </c>
      <c r="AA2263" s="16">
        <f t="shared" si="114"/>
        <v>7267.5555555555566</v>
      </c>
    </row>
    <row r="2264" spans="2:27" ht="20.25" x14ac:dyDescent="0.3">
      <c r="B2264" s="43" t="s">
        <v>2267</v>
      </c>
      <c r="C2264" s="14" t="s">
        <v>4521</v>
      </c>
      <c r="D2264" s="14" t="s">
        <v>4428</v>
      </c>
      <c r="E2264" s="14" t="s">
        <v>4486</v>
      </c>
      <c r="F2264" s="14" t="s">
        <v>4429</v>
      </c>
      <c r="G2264" s="14" t="s">
        <v>10842</v>
      </c>
      <c r="H2264" s="44" t="s">
        <v>3466</v>
      </c>
      <c r="I2264" s="45">
        <v>0</v>
      </c>
      <c r="J2264" s="14">
        <v>150000000</v>
      </c>
      <c r="K2264" s="14" t="s">
        <v>3458</v>
      </c>
      <c r="L2264" s="46" t="s">
        <v>5087</v>
      </c>
      <c r="M2264" s="14" t="s">
        <v>12072</v>
      </c>
      <c r="N2264" s="14" t="s">
        <v>3833</v>
      </c>
      <c r="O2264" s="14" t="s">
        <v>3489</v>
      </c>
      <c r="P2264" s="14" t="s">
        <v>12071</v>
      </c>
      <c r="Q2264" s="44" t="s">
        <v>8224</v>
      </c>
      <c r="R2264" s="44" t="s">
        <v>8203</v>
      </c>
      <c r="S2264" s="14">
        <v>3</v>
      </c>
      <c r="T2264" s="5">
        <v>101600</v>
      </c>
      <c r="U2264" s="5">
        <f t="shared" si="111"/>
        <v>304800</v>
      </c>
      <c r="V2264" s="47">
        <f t="shared" si="112"/>
        <v>341376.00000000006</v>
      </c>
      <c r="W2264" s="48"/>
      <c r="X2264" s="49">
        <v>2017</v>
      </c>
      <c r="Y2264" s="55" t="s">
        <v>12015</v>
      </c>
      <c r="Z2264" s="51">
        <f t="shared" si="113"/>
        <v>846.66666666666663</v>
      </c>
      <c r="AA2264" s="16">
        <f t="shared" si="114"/>
        <v>948.26666666666688</v>
      </c>
    </row>
    <row r="2265" spans="2:27" ht="20.25" x14ac:dyDescent="0.3">
      <c r="B2265" s="43" t="s">
        <v>2268</v>
      </c>
      <c r="C2265" s="14" t="s">
        <v>4521</v>
      </c>
      <c r="D2265" s="14" t="s">
        <v>9480</v>
      </c>
      <c r="E2265" s="14" t="s">
        <v>3781</v>
      </c>
      <c r="F2265" s="14" t="s">
        <v>9481</v>
      </c>
      <c r="G2265" s="14" t="s">
        <v>10843</v>
      </c>
      <c r="H2265" s="44" t="s">
        <v>3466</v>
      </c>
      <c r="I2265" s="45">
        <v>0</v>
      </c>
      <c r="J2265" s="14">
        <v>150000000</v>
      </c>
      <c r="K2265" s="14" t="s">
        <v>3458</v>
      </c>
      <c r="L2265" s="46" t="s">
        <v>5087</v>
      </c>
      <c r="M2265" s="14" t="s">
        <v>12072</v>
      </c>
      <c r="N2265" s="14" t="s">
        <v>3833</v>
      </c>
      <c r="O2265" s="14" t="s">
        <v>3489</v>
      </c>
      <c r="P2265" s="14" t="s">
        <v>12071</v>
      </c>
      <c r="Q2265" s="44" t="s">
        <v>8224</v>
      </c>
      <c r="R2265" s="44" t="s">
        <v>8203</v>
      </c>
      <c r="S2265" s="14">
        <v>1</v>
      </c>
      <c r="T2265" s="5">
        <v>1904000</v>
      </c>
      <c r="U2265" s="5">
        <f t="shared" si="111"/>
        <v>1904000</v>
      </c>
      <c r="V2265" s="47">
        <f t="shared" si="112"/>
        <v>2132480</v>
      </c>
      <c r="W2265" s="48"/>
      <c r="X2265" s="49">
        <v>2017</v>
      </c>
      <c r="Y2265" s="55" t="s">
        <v>12015</v>
      </c>
      <c r="Z2265" s="51">
        <f t="shared" si="113"/>
        <v>5288.8888888888887</v>
      </c>
      <c r="AA2265" s="16">
        <f t="shared" si="114"/>
        <v>5923.5555555555557</v>
      </c>
    </row>
    <row r="2266" spans="2:27" ht="20.25" x14ac:dyDescent="0.3">
      <c r="B2266" s="43" t="s">
        <v>2269</v>
      </c>
      <c r="C2266" s="14" t="s">
        <v>4521</v>
      </c>
      <c r="D2266" s="14" t="s">
        <v>4217</v>
      </c>
      <c r="E2266" s="14" t="s">
        <v>4218</v>
      </c>
      <c r="F2266" s="14" t="s">
        <v>4219</v>
      </c>
      <c r="G2266" s="14" t="s">
        <v>10844</v>
      </c>
      <c r="H2266" s="44" t="s">
        <v>3466</v>
      </c>
      <c r="I2266" s="45">
        <v>0</v>
      </c>
      <c r="J2266" s="14">
        <v>150000000</v>
      </c>
      <c r="K2266" s="14" t="s">
        <v>3458</v>
      </c>
      <c r="L2266" s="46" t="s">
        <v>5087</v>
      </c>
      <c r="M2266" s="14" t="s">
        <v>12072</v>
      </c>
      <c r="N2266" s="14" t="s">
        <v>3833</v>
      </c>
      <c r="O2266" s="14" t="s">
        <v>3489</v>
      </c>
      <c r="P2266" s="14" t="s">
        <v>12071</v>
      </c>
      <c r="Q2266" s="44" t="s">
        <v>8224</v>
      </c>
      <c r="R2266" s="44" t="s">
        <v>8203</v>
      </c>
      <c r="S2266" s="14">
        <v>3</v>
      </c>
      <c r="T2266" s="5">
        <v>88000</v>
      </c>
      <c r="U2266" s="5">
        <f t="shared" si="111"/>
        <v>264000</v>
      </c>
      <c r="V2266" s="47">
        <f t="shared" si="112"/>
        <v>295680</v>
      </c>
      <c r="W2266" s="48"/>
      <c r="X2266" s="49">
        <v>2017</v>
      </c>
      <c r="Y2266" s="55" t="s">
        <v>12015</v>
      </c>
      <c r="Z2266" s="51">
        <f t="shared" si="113"/>
        <v>733.33333333333337</v>
      </c>
      <c r="AA2266" s="16">
        <f t="shared" si="114"/>
        <v>821.33333333333337</v>
      </c>
    </row>
    <row r="2267" spans="2:27" ht="20.25" x14ac:dyDescent="0.3">
      <c r="B2267" s="43" t="s">
        <v>2270</v>
      </c>
      <c r="C2267" s="14" t="s">
        <v>4521</v>
      </c>
      <c r="D2267" s="14" t="s">
        <v>9482</v>
      </c>
      <c r="E2267" s="14" t="s">
        <v>4442</v>
      </c>
      <c r="F2267" s="14" t="s">
        <v>9483</v>
      </c>
      <c r="G2267" s="14" t="s">
        <v>10845</v>
      </c>
      <c r="H2267" s="44" t="s">
        <v>3466</v>
      </c>
      <c r="I2267" s="45">
        <v>0</v>
      </c>
      <c r="J2267" s="14">
        <v>150000000</v>
      </c>
      <c r="K2267" s="14" t="s">
        <v>3458</v>
      </c>
      <c r="L2267" s="46" t="s">
        <v>5087</v>
      </c>
      <c r="M2267" s="14" t="s">
        <v>12072</v>
      </c>
      <c r="N2267" s="14" t="s">
        <v>3833</v>
      </c>
      <c r="O2267" s="14" t="s">
        <v>3489</v>
      </c>
      <c r="P2267" s="14" t="s">
        <v>12071</v>
      </c>
      <c r="Q2267" s="44" t="s">
        <v>8224</v>
      </c>
      <c r="R2267" s="44" t="s">
        <v>8203</v>
      </c>
      <c r="S2267" s="14">
        <v>3</v>
      </c>
      <c r="T2267" s="5">
        <v>771200</v>
      </c>
      <c r="U2267" s="5">
        <f t="shared" si="111"/>
        <v>2313600</v>
      </c>
      <c r="V2267" s="47">
        <f t="shared" si="112"/>
        <v>2591232.0000000005</v>
      </c>
      <c r="W2267" s="48"/>
      <c r="X2267" s="49">
        <v>2017</v>
      </c>
      <c r="Y2267" s="55" t="s">
        <v>12015</v>
      </c>
      <c r="Z2267" s="51">
        <f t="shared" si="113"/>
        <v>6426.666666666667</v>
      </c>
      <c r="AA2267" s="16">
        <f t="shared" si="114"/>
        <v>7197.8666666666677</v>
      </c>
    </row>
    <row r="2268" spans="2:27" ht="20.25" x14ac:dyDescent="0.3">
      <c r="B2268" s="43" t="s">
        <v>2271</v>
      </c>
      <c r="C2268" s="14" t="s">
        <v>4521</v>
      </c>
      <c r="D2268" s="14" t="s">
        <v>9482</v>
      </c>
      <c r="E2268" s="14" t="s">
        <v>4442</v>
      </c>
      <c r="F2268" s="14" t="s">
        <v>9483</v>
      </c>
      <c r="G2268" s="14" t="s">
        <v>10846</v>
      </c>
      <c r="H2268" s="44" t="s">
        <v>3466</v>
      </c>
      <c r="I2268" s="45">
        <v>0</v>
      </c>
      <c r="J2268" s="14">
        <v>150000000</v>
      </c>
      <c r="K2268" s="14" t="s">
        <v>3458</v>
      </c>
      <c r="L2268" s="46" t="s">
        <v>5087</v>
      </c>
      <c r="M2268" s="14" t="s">
        <v>12072</v>
      </c>
      <c r="N2268" s="14" t="s">
        <v>3833</v>
      </c>
      <c r="O2268" s="14" t="s">
        <v>3489</v>
      </c>
      <c r="P2268" s="14" t="s">
        <v>12071</v>
      </c>
      <c r="Q2268" s="44" t="s">
        <v>8224</v>
      </c>
      <c r="R2268" s="44" t="s">
        <v>8203</v>
      </c>
      <c r="S2268" s="14">
        <v>3</v>
      </c>
      <c r="T2268" s="5">
        <v>720720</v>
      </c>
      <c r="U2268" s="5">
        <f t="shared" si="111"/>
        <v>2162160</v>
      </c>
      <c r="V2268" s="47">
        <f t="shared" si="112"/>
        <v>2421619.2000000002</v>
      </c>
      <c r="W2268" s="48"/>
      <c r="X2268" s="49">
        <v>2017</v>
      </c>
      <c r="Y2268" s="55" t="s">
        <v>12015</v>
      </c>
      <c r="Z2268" s="51">
        <f t="shared" si="113"/>
        <v>6006</v>
      </c>
      <c r="AA2268" s="16">
        <f t="shared" si="114"/>
        <v>6726.72</v>
      </c>
    </row>
    <row r="2269" spans="2:27" ht="20.25" x14ac:dyDescent="0.3">
      <c r="B2269" s="43" t="s">
        <v>2272</v>
      </c>
      <c r="C2269" s="14" t="s">
        <v>4521</v>
      </c>
      <c r="D2269" s="14" t="s">
        <v>9484</v>
      </c>
      <c r="E2269" s="14" t="s">
        <v>4302</v>
      </c>
      <c r="F2269" s="14" t="s">
        <v>9485</v>
      </c>
      <c r="G2269" s="14" t="s">
        <v>10847</v>
      </c>
      <c r="H2269" s="44" t="s">
        <v>3466</v>
      </c>
      <c r="I2269" s="45">
        <v>0</v>
      </c>
      <c r="J2269" s="14">
        <v>150000000</v>
      </c>
      <c r="K2269" s="14" t="s">
        <v>3458</v>
      </c>
      <c r="L2269" s="46" t="s">
        <v>5087</v>
      </c>
      <c r="M2269" s="14" t="s">
        <v>12072</v>
      </c>
      <c r="N2269" s="14" t="s">
        <v>3833</v>
      </c>
      <c r="O2269" s="14" t="s">
        <v>3489</v>
      </c>
      <c r="P2269" s="14" t="s">
        <v>12071</v>
      </c>
      <c r="Q2269" s="44" t="s">
        <v>8224</v>
      </c>
      <c r="R2269" s="44" t="s">
        <v>8203</v>
      </c>
      <c r="S2269" s="14">
        <v>4</v>
      </c>
      <c r="T2269" s="5">
        <v>14400</v>
      </c>
      <c r="U2269" s="5">
        <f t="shared" si="111"/>
        <v>57600</v>
      </c>
      <c r="V2269" s="47">
        <f t="shared" si="112"/>
        <v>64512.000000000007</v>
      </c>
      <c r="W2269" s="48"/>
      <c r="X2269" s="49">
        <v>2017</v>
      </c>
      <c r="Y2269" s="55" t="s">
        <v>12015</v>
      </c>
      <c r="Z2269" s="51">
        <f t="shared" si="113"/>
        <v>160</v>
      </c>
      <c r="AA2269" s="16">
        <f t="shared" si="114"/>
        <v>179.20000000000002</v>
      </c>
    </row>
    <row r="2270" spans="2:27" ht="20.25" x14ac:dyDescent="0.3">
      <c r="B2270" s="43" t="s">
        <v>2273</v>
      </c>
      <c r="C2270" s="14" t="s">
        <v>4521</v>
      </c>
      <c r="D2270" s="14" t="s">
        <v>4217</v>
      </c>
      <c r="E2270" s="14" t="s">
        <v>4218</v>
      </c>
      <c r="F2270" s="14" t="s">
        <v>4219</v>
      </c>
      <c r="G2270" s="14" t="s">
        <v>10848</v>
      </c>
      <c r="H2270" s="44" t="s">
        <v>3466</v>
      </c>
      <c r="I2270" s="45">
        <v>0</v>
      </c>
      <c r="J2270" s="14">
        <v>150000000</v>
      </c>
      <c r="K2270" s="14" t="s">
        <v>3458</v>
      </c>
      <c r="L2270" s="46" t="s">
        <v>5087</v>
      </c>
      <c r="M2270" s="14" t="s">
        <v>12072</v>
      </c>
      <c r="N2270" s="14" t="s">
        <v>3833</v>
      </c>
      <c r="O2270" s="14" t="s">
        <v>12115</v>
      </c>
      <c r="P2270" s="14" t="s">
        <v>12071</v>
      </c>
      <c r="Q2270" s="44" t="s">
        <v>8224</v>
      </c>
      <c r="R2270" s="44" t="s">
        <v>8203</v>
      </c>
      <c r="S2270" s="14">
        <v>3</v>
      </c>
      <c r="T2270" s="5">
        <v>860000</v>
      </c>
      <c r="U2270" s="5">
        <f t="shared" si="111"/>
        <v>2580000</v>
      </c>
      <c r="V2270" s="47">
        <f t="shared" si="112"/>
        <v>2889600.0000000005</v>
      </c>
      <c r="W2270" s="48"/>
      <c r="X2270" s="49">
        <v>2017</v>
      </c>
      <c r="Y2270" s="55" t="s">
        <v>12015</v>
      </c>
      <c r="Z2270" s="51">
        <f t="shared" si="113"/>
        <v>7166.666666666667</v>
      </c>
      <c r="AA2270" s="16">
        <f t="shared" si="114"/>
        <v>8026.6666666666679</v>
      </c>
    </row>
    <row r="2271" spans="2:27" ht="20.25" x14ac:dyDescent="0.3">
      <c r="B2271" s="43" t="s">
        <v>2274</v>
      </c>
      <c r="C2271" s="14" t="s">
        <v>4521</v>
      </c>
      <c r="D2271" s="14" t="s">
        <v>4217</v>
      </c>
      <c r="E2271" s="14" t="s">
        <v>4218</v>
      </c>
      <c r="F2271" s="14" t="s">
        <v>4219</v>
      </c>
      <c r="G2271" s="14" t="s">
        <v>10849</v>
      </c>
      <c r="H2271" s="44" t="s">
        <v>3466</v>
      </c>
      <c r="I2271" s="45">
        <v>0</v>
      </c>
      <c r="J2271" s="14">
        <v>150000000</v>
      </c>
      <c r="K2271" s="14" t="s">
        <v>3458</v>
      </c>
      <c r="L2271" s="46" t="s">
        <v>5087</v>
      </c>
      <c r="M2271" s="14" t="s">
        <v>12072</v>
      </c>
      <c r="N2271" s="14" t="s">
        <v>3833</v>
      </c>
      <c r="O2271" s="14" t="s">
        <v>12115</v>
      </c>
      <c r="P2271" s="14" t="s">
        <v>12071</v>
      </c>
      <c r="Q2271" s="44" t="s">
        <v>8224</v>
      </c>
      <c r="R2271" s="44" t="s">
        <v>8203</v>
      </c>
      <c r="S2271" s="14">
        <v>3</v>
      </c>
      <c r="T2271" s="5">
        <v>900000</v>
      </c>
      <c r="U2271" s="5">
        <f t="shared" si="111"/>
        <v>2700000</v>
      </c>
      <c r="V2271" s="47">
        <f t="shared" si="112"/>
        <v>3024000.0000000005</v>
      </c>
      <c r="W2271" s="48"/>
      <c r="X2271" s="49">
        <v>2017</v>
      </c>
      <c r="Y2271" s="55" t="s">
        <v>12015</v>
      </c>
      <c r="Z2271" s="51">
        <f t="shared" si="113"/>
        <v>7500</v>
      </c>
      <c r="AA2271" s="16">
        <f t="shared" si="114"/>
        <v>8400.0000000000018</v>
      </c>
    </row>
    <row r="2272" spans="2:27" ht="20.25" x14ac:dyDescent="0.3">
      <c r="B2272" s="43" t="s">
        <v>2275</v>
      </c>
      <c r="C2272" s="14" t="s">
        <v>4521</v>
      </c>
      <c r="D2272" s="14" t="s">
        <v>4266</v>
      </c>
      <c r="E2272" s="14" t="s">
        <v>4900</v>
      </c>
      <c r="F2272" s="14" t="s">
        <v>4267</v>
      </c>
      <c r="G2272" s="14" t="s">
        <v>10850</v>
      </c>
      <c r="H2272" s="44" t="s">
        <v>3466</v>
      </c>
      <c r="I2272" s="45">
        <v>0</v>
      </c>
      <c r="J2272" s="14">
        <v>150000000</v>
      </c>
      <c r="K2272" s="14" t="s">
        <v>3458</v>
      </c>
      <c r="L2272" s="46" t="s">
        <v>5087</v>
      </c>
      <c r="M2272" s="14" t="s">
        <v>12072</v>
      </c>
      <c r="N2272" s="14" t="s">
        <v>3833</v>
      </c>
      <c r="O2272" s="14" t="s">
        <v>12115</v>
      </c>
      <c r="P2272" s="14" t="s">
        <v>12071</v>
      </c>
      <c r="Q2272" s="44" t="s">
        <v>8224</v>
      </c>
      <c r="R2272" s="44" t="s">
        <v>8203</v>
      </c>
      <c r="S2272" s="14">
        <v>4</v>
      </c>
      <c r="T2272" s="5">
        <v>197024</v>
      </c>
      <c r="U2272" s="5">
        <f t="shared" si="111"/>
        <v>788096</v>
      </c>
      <c r="V2272" s="47">
        <f t="shared" si="112"/>
        <v>882667.52000000014</v>
      </c>
      <c r="W2272" s="48"/>
      <c r="X2272" s="49">
        <v>2017</v>
      </c>
      <c r="Y2272" s="55" t="s">
        <v>12015</v>
      </c>
      <c r="Z2272" s="51">
        <f t="shared" si="113"/>
        <v>2189.1555555555556</v>
      </c>
      <c r="AA2272" s="16">
        <f t="shared" si="114"/>
        <v>2451.8542222222227</v>
      </c>
    </row>
    <row r="2273" spans="2:27" ht="20.25" x14ac:dyDescent="0.3">
      <c r="B2273" s="43" t="s">
        <v>2276</v>
      </c>
      <c r="C2273" s="14" t="s">
        <v>4521</v>
      </c>
      <c r="D2273" s="14" t="s">
        <v>4428</v>
      </c>
      <c r="E2273" s="14" t="s">
        <v>4486</v>
      </c>
      <c r="F2273" s="14" t="s">
        <v>4429</v>
      </c>
      <c r="G2273" s="14" t="s">
        <v>10851</v>
      </c>
      <c r="H2273" s="44" t="s">
        <v>3466</v>
      </c>
      <c r="I2273" s="45">
        <v>0</v>
      </c>
      <c r="J2273" s="14">
        <v>150000000</v>
      </c>
      <c r="K2273" s="14" t="s">
        <v>3458</v>
      </c>
      <c r="L2273" s="46" t="s">
        <v>5087</v>
      </c>
      <c r="M2273" s="14" t="s">
        <v>12072</v>
      </c>
      <c r="N2273" s="14" t="s">
        <v>3833</v>
      </c>
      <c r="O2273" s="14" t="s">
        <v>12115</v>
      </c>
      <c r="P2273" s="14" t="s">
        <v>12071</v>
      </c>
      <c r="Q2273" s="44" t="s">
        <v>8224</v>
      </c>
      <c r="R2273" s="44" t="s">
        <v>8203</v>
      </c>
      <c r="S2273" s="14">
        <v>4</v>
      </c>
      <c r="T2273" s="5">
        <v>78941</v>
      </c>
      <c r="U2273" s="5">
        <f t="shared" si="111"/>
        <v>315764</v>
      </c>
      <c r="V2273" s="47">
        <f t="shared" si="112"/>
        <v>353655.68000000005</v>
      </c>
      <c r="W2273" s="48"/>
      <c r="X2273" s="49">
        <v>2017</v>
      </c>
      <c r="Y2273" s="55" t="s">
        <v>12015</v>
      </c>
      <c r="Z2273" s="51">
        <f t="shared" si="113"/>
        <v>877.12222222222226</v>
      </c>
      <c r="AA2273" s="16">
        <f t="shared" si="114"/>
        <v>982.37688888888908</v>
      </c>
    </row>
    <row r="2274" spans="2:27" ht="20.25" x14ac:dyDescent="0.3">
      <c r="B2274" s="43" t="s">
        <v>2277</v>
      </c>
      <c r="C2274" s="14" t="s">
        <v>4521</v>
      </c>
      <c r="D2274" s="14" t="s">
        <v>9476</v>
      </c>
      <c r="E2274" s="14" t="s">
        <v>7596</v>
      </c>
      <c r="F2274" s="14" t="s">
        <v>9477</v>
      </c>
      <c r="G2274" s="14" t="s">
        <v>10852</v>
      </c>
      <c r="H2274" s="44" t="s">
        <v>3466</v>
      </c>
      <c r="I2274" s="45">
        <v>0</v>
      </c>
      <c r="J2274" s="14">
        <v>150000000</v>
      </c>
      <c r="K2274" s="14" t="s">
        <v>3458</v>
      </c>
      <c r="L2274" s="46" t="s">
        <v>5087</v>
      </c>
      <c r="M2274" s="14" t="s">
        <v>12072</v>
      </c>
      <c r="N2274" s="14" t="s">
        <v>3833</v>
      </c>
      <c r="O2274" s="14" t="s">
        <v>12115</v>
      </c>
      <c r="P2274" s="14" t="s">
        <v>12071</v>
      </c>
      <c r="Q2274" s="44" t="s">
        <v>8224</v>
      </c>
      <c r="R2274" s="44" t="s">
        <v>8203</v>
      </c>
      <c r="S2274" s="14">
        <v>6</v>
      </c>
      <c r="T2274" s="5">
        <v>365999</v>
      </c>
      <c r="U2274" s="5">
        <f t="shared" ref="U2274:U2337" si="115">S2274*T2274</f>
        <v>2195994</v>
      </c>
      <c r="V2274" s="47">
        <f t="shared" ref="V2274:V2337" si="116">U2274*1.12</f>
        <v>2459513.2800000003</v>
      </c>
      <c r="W2274" s="48"/>
      <c r="X2274" s="49">
        <v>2017</v>
      </c>
      <c r="Y2274" s="55" t="s">
        <v>12015</v>
      </c>
      <c r="Z2274" s="51">
        <f t="shared" ref="Z2274:Z2337" si="117">U2274/360</f>
        <v>6099.9833333333336</v>
      </c>
      <c r="AA2274" s="16">
        <f t="shared" ref="AA2274:AA2337" si="118">V2274/360</f>
        <v>6831.9813333333341</v>
      </c>
    </row>
    <row r="2275" spans="2:27" ht="20.25" x14ac:dyDescent="0.3">
      <c r="B2275" s="43" t="s">
        <v>2278</v>
      </c>
      <c r="C2275" s="14" t="s">
        <v>4521</v>
      </c>
      <c r="D2275" s="14" t="s">
        <v>9478</v>
      </c>
      <c r="E2275" s="14" t="s">
        <v>7596</v>
      </c>
      <c r="F2275" s="14" t="s">
        <v>9479</v>
      </c>
      <c r="G2275" s="14" t="s">
        <v>10853</v>
      </c>
      <c r="H2275" s="44" t="s">
        <v>3466</v>
      </c>
      <c r="I2275" s="45">
        <v>0</v>
      </c>
      <c r="J2275" s="14">
        <v>150000000</v>
      </c>
      <c r="K2275" s="14" t="s">
        <v>3458</v>
      </c>
      <c r="L2275" s="46" t="s">
        <v>5087</v>
      </c>
      <c r="M2275" s="14" t="s">
        <v>12072</v>
      </c>
      <c r="N2275" s="14" t="s">
        <v>3833</v>
      </c>
      <c r="O2275" s="14" t="s">
        <v>12115</v>
      </c>
      <c r="P2275" s="14" t="s">
        <v>12071</v>
      </c>
      <c r="Q2275" s="44" t="s">
        <v>8224</v>
      </c>
      <c r="R2275" s="44" t="s">
        <v>8203</v>
      </c>
      <c r="S2275" s="14">
        <v>2</v>
      </c>
      <c r="T2275" s="5">
        <v>636312</v>
      </c>
      <c r="U2275" s="5">
        <f t="shared" si="115"/>
        <v>1272624</v>
      </c>
      <c r="V2275" s="47">
        <f t="shared" si="116"/>
        <v>1425338.8800000001</v>
      </c>
      <c r="W2275" s="48"/>
      <c r="X2275" s="49">
        <v>2017</v>
      </c>
      <c r="Y2275" s="55" t="s">
        <v>12015</v>
      </c>
      <c r="Z2275" s="51">
        <f t="shared" si="117"/>
        <v>3535.0666666666666</v>
      </c>
      <c r="AA2275" s="16">
        <f t="shared" si="118"/>
        <v>3959.2746666666671</v>
      </c>
    </row>
    <row r="2276" spans="2:27" ht="20.25" x14ac:dyDescent="0.3">
      <c r="B2276" s="43" t="s">
        <v>2279</v>
      </c>
      <c r="C2276" s="14" t="s">
        <v>4521</v>
      </c>
      <c r="D2276" s="14" t="s">
        <v>4428</v>
      </c>
      <c r="E2276" s="14" t="s">
        <v>4486</v>
      </c>
      <c r="F2276" s="14" t="s">
        <v>4429</v>
      </c>
      <c r="G2276" s="14" t="s">
        <v>10854</v>
      </c>
      <c r="H2276" s="44" t="s">
        <v>3466</v>
      </c>
      <c r="I2276" s="45">
        <v>0</v>
      </c>
      <c r="J2276" s="14">
        <v>150000000</v>
      </c>
      <c r="K2276" s="14" t="s">
        <v>3458</v>
      </c>
      <c r="L2276" s="46" t="s">
        <v>5087</v>
      </c>
      <c r="M2276" s="14" t="s">
        <v>12072</v>
      </c>
      <c r="N2276" s="14" t="s">
        <v>3833</v>
      </c>
      <c r="O2276" s="14" t="s">
        <v>12115</v>
      </c>
      <c r="P2276" s="14" t="s">
        <v>12071</v>
      </c>
      <c r="Q2276" s="44" t="s">
        <v>8224</v>
      </c>
      <c r="R2276" s="44" t="s">
        <v>8203</v>
      </c>
      <c r="S2276" s="14">
        <v>4</v>
      </c>
      <c r="T2276" s="5">
        <v>34846</v>
      </c>
      <c r="U2276" s="5">
        <f t="shared" si="115"/>
        <v>139384</v>
      </c>
      <c r="V2276" s="47">
        <f t="shared" si="116"/>
        <v>156110.08000000002</v>
      </c>
      <c r="W2276" s="48"/>
      <c r="X2276" s="49">
        <v>2017</v>
      </c>
      <c r="Y2276" s="55" t="s">
        <v>12015</v>
      </c>
      <c r="Z2276" s="51">
        <f t="shared" si="117"/>
        <v>387.17777777777781</v>
      </c>
      <c r="AA2276" s="16">
        <f t="shared" si="118"/>
        <v>433.63911111111116</v>
      </c>
    </row>
    <row r="2277" spans="2:27" ht="20.25" x14ac:dyDescent="0.3">
      <c r="B2277" s="43" t="s">
        <v>2280</v>
      </c>
      <c r="C2277" s="14" t="s">
        <v>4521</v>
      </c>
      <c r="D2277" s="14" t="s">
        <v>4428</v>
      </c>
      <c r="E2277" s="14" t="s">
        <v>4486</v>
      </c>
      <c r="F2277" s="14" t="s">
        <v>4429</v>
      </c>
      <c r="G2277" s="14" t="s">
        <v>10855</v>
      </c>
      <c r="H2277" s="44" t="s">
        <v>3466</v>
      </c>
      <c r="I2277" s="45">
        <v>0</v>
      </c>
      <c r="J2277" s="14">
        <v>150000000</v>
      </c>
      <c r="K2277" s="14" t="s">
        <v>3458</v>
      </c>
      <c r="L2277" s="46" t="s">
        <v>5087</v>
      </c>
      <c r="M2277" s="14" t="s">
        <v>12072</v>
      </c>
      <c r="N2277" s="14" t="s">
        <v>3833</v>
      </c>
      <c r="O2277" s="14" t="s">
        <v>12115</v>
      </c>
      <c r="P2277" s="14" t="s">
        <v>12071</v>
      </c>
      <c r="Q2277" s="44" t="s">
        <v>8224</v>
      </c>
      <c r="R2277" s="44" t="s">
        <v>8203</v>
      </c>
      <c r="S2277" s="14">
        <v>4</v>
      </c>
      <c r="T2277" s="5">
        <v>78941</v>
      </c>
      <c r="U2277" s="5">
        <f t="shared" si="115"/>
        <v>315764</v>
      </c>
      <c r="V2277" s="47">
        <f t="shared" si="116"/>
        <v>353655.68000000005</v>
      </c>
      <c r="W2277" s="48"/>
      <c r="X2277" s="49">
        <v>2017</v>
      </c>
      <c r="Y2277" s="55" t="s">
        <v>12015</v>
      </c>
      <c r="Z2277" s="51">
        <f t="shared" si="117"/>
        <v>877.12222222222226</v>
      </c>
      <c r="AA2277" s="16">
        <f t="shared" si="118"/>
        <v>982.37688888888908</v>
      </c>
    </row>
    <row r="2278" spans="2:27" ht="20.25" x14ac:dyDescent="0.3">
      <c r="B2278" s="43" t="s">
        <v>2281</v>
      </c>
      <c r="C2278" s="14" t="s">
        <v>4521</v>
      </c>
      <c r="D2278" s="14" t="s">
        <v>4428</v>
      </c>
      <c r="E2278" s="14" t="s">
        <v>4486</v>
      </c>
      <c r="F2278" s="14" t="s">
        <v>4429</v>
      </c>
      <c r="G2278" s="14" t="s">
        <v>10856</v>
      </c>
      <c r="H2278" s="44" t="s">
        <v>3466</v>
      </c>
      <c r="I2278" s="45">
        <v>0</v>
      </c>
      <c r="J2278" s="14">
        <v>150000000</v>
      </c>
      <c r="K2278" s="14" t="s">
        <v>3458</v>
      </c>
      <c r="L2278" s="46" t="s">
        <v>5087</v>
      </c>
      <c r="M2278" s="14" t="s">
        <v>12072</v>
      </c>
      <c r="N2278" s="14" t="s">
        <v>3833</v>
      </c>
      <c r="O2278" s="14" t="s">
        <v>12115</v>
      </c>
      <c r="P2278" s="14" t="s">
        <v>12071</v>
      </c>
      <c r="Q2278" s="44" t="s">
        <v>8224</v>
      </c>
      <c r="R2278" s="44" t="s">
        <v>8203</v>
      </c>
      <c r="S2278" s="14">
        <v>4</v>
      </c>
      <c r="T2278" s="5">
        <v>30301</v>
      </c>
      <c r="U2278" s="5">
        <f t="shared" si="115"/>
        <v>121204</v>
      </c>
      <c r="V2278" s="47">
        <f t="shared" si="116"/>
        <v>135748.48000000001</v>
      </c>
      <c r="W2278" s="48"/>
      <c r="X2278" s="49">
        <v>2017</v>
      </c>
      <c r="Y2278" s="55" t="s">
        <v>12015</v>
      </c>
      <c r="Z2278" s="51">
        <f t="shared" si="117"/>
        <v>336.67777777777781</v>
      </c>
      <c r="AA2278" s="16">
        <f t="shared" si="118"/>
        <v>377.07911111111116</v>
      </c>
    </row>
    <row r="2279" spans="2:27" ht="20.25" x14ac:dyDescent="0.3">
      <c r="B2279" s="43" t="s">
        <v>2282</v>
      </c>
      <c r="C2279" s="14" t="s">
        <v>4521</v>
      </c>
      <c r="D2279" s="14" t="s">
        <v>4266</v>
      </c>
      <c r="E2279" s="14" t="s">
        <v>4900</v>
      </c>
      <c r="F2279" s="14" t="s">
        <v>4267</v>
      </c>
      <c r="G2279" s="14" t="s">
        <v>10857</v>
      </c>
      <c r="H2279" s="44" t="s">
        <v>3466</v>
      </c>
      <c r="I2279" s="45">
        <v>0</v>
      </c>
      <c r="J2279" s="14">
        <v>150000000</v>
      </c>
      <c r="K2279" s="14" t="s">
        <v>3458</v>
      </c>
      <c r="L2279" s="46" t="s">
        <v>5087</v>
      </c>
      <c r="M2279" s="14" t="s">
        <v>12072</v>
      </c>
      <c r="N2279" s="14" t="s">
        <v>3833</v>
      </c>
      <c r="O2279" s="14" t="s">
        <v>3489</v>
      </c>
      <c r="P2279" s="14" t="s">
        <v>12071</v>
      </c>
      <c r="Q2279" s="44" t="s">
        <v>8224</v>
      </c>
      <c r="R2279" s="44" t="s">
        <v>8203</v>
      </c>
      <c r="S2279" s="14">
        <v>1</v>
      </c>
      <c r="T2279" s="5">
        <v>3900440</v>
      </c>
      <c r="U2279" s="5">
        <f t="shared" si="115"/>
        <v>3900440</v>
      </c>
      <c r="V2279" s="47">
        <f t="shared" si="116"/>
        <v>4368492.8000000007</v>
      </c>
      <c r="W2279" s="48"/>
      <c r="X2279" s="49">
        <v>2017</v>
      </c>
      <c r="Y2279" s="55" t="s">
        <v>12015</v>
      </c>
      <c r="Z2279" s="51">
        <f t="shared" si="117"/>
        <v>10834.555555555555</v>
      </c>
      <c r="AA2279" s="16">
        <f t="shared" si="118"/>
        <v>12134.702222222224</v>
      </c>
    </row>
    <row r="2280" spans="2:27" ht="20.25" x14ac:dyDescent="0.3">
      <c r="B2280" s="43" t="s">
        <v>2283</v>
      </c>
      <c r="C2280" s="14" t="s">
        <v>4521</v>
      </c>
      <c r="D2280" s="14" t="s">
        <v>4266</v>
      </c>
      <c r="E2280" s="14" t="s">
        <v>4900</v>
      </c>
      <c r="F2280" s="14" t="s">
        <v>4267</v>
      </c>
      <c r="G2280" s="14" t="s">
        <v>10858</v>
      </c>
      <c r="H2280" s="44" t="s">
        <v>3466</v>
      </c>
      <c r="I2280" s="45">
        <v>0</v>
      </c>
      <c r="J2280" s="14">
        <v>150000000</v>
      </c>
      <c r="K2280" s="14" t="s">
        <v>3458</v>
      </c>
      <c r="L2280" s="46" t="s">
        <v>5087</v>
      </c>
      <c r="M2280" s="14" t="s">
        <v>12072</v>
      </c>
      <c r="N2280" s="14" t="s">
        <v>3833</v>
      </c>
      <c r="O2280" s="14" t="s">
        <v>3489</v>
      </c>
      <c r="P2280" s="14" t="s">
        <v>12071</v>
      </c>
      <c r="Q2280" s="44" t="s">
        <v>8224</v>
      </c>
      <c r="R2280" s="44" t="s">
        <v>8203</v>
      </c>
      <c r="S2280" s="14">
        <v>3</v>
      </c>
      <c r="T2280" s="5">
        <v>89500</v>
      </c>
      <c r="U2280" s="5">
        <f t="shared" si="115"/>
        <v>268500</v>
      </c>
      <c r="V2280" s="47">
        <f t="shared" si="116"/>
        <v>300720</v>
      </c>
      <c r="W2280" s="48"/>
      <c r="X2280" s="49">
        <v>2017</v>
      </c>
      <c r="Y2280" s="55" t="s">
        <v>12015</v>
      </c>
      <c r="Z2280" s="51">
        <f t="shared" si="117"/>
        <v>745.83333333333337</v>
      </c>
      <c r="AA2280" s="16">
        <f t="shared" si="118"/>
        <v>835.33333333333337</v>
      </c>
    </row>
    <row r="2281" spans="2:27" ht="20.25" x14ac:dyDescent="0.3">
      <c r="B2281" s="43" t="s">
        <v>2284</v>
      </c>
      <c r="C2281" s="14" t="s">
        <v>4521</v>
      </c>
      <c r="D2281" s="14" t="s">
        <v>4266</v>
      </c>
      <c r="E2281" s="14" t="s">
        <v>4900</v>
      </c>
      <c r="F2281" s="14" t="s">
        <v>4267</v>
      </c>
      <c r="G2281" s="14" t="s">
        <v>10859</v>
      </c>
      <c r="H2281" s="44" t="s">
        <v>3466</v>
      </c>
      <c r="I2281" s="45">
        <v>0</v>
      </c>
      <c r="J2281" s="14">
        <v>150000000</v>
      </c>
      <c r="K2281" s="14" t="s">
        <v>3458</v>
      </c>
      <c r="L2281" s="46" t="s">
        <v>5087</v>
      </c>
      <c r="M2281" s="14" t="s">
        <v>12072</v>
      </c>
      <c r="N2281" s="14" t="s">
        <v>3833</v>
      </c>
      <c r="O2281" s="14" t="s">
        <v>3489</v>
      </c>
      <c r="P2281" s="14" t="s">
        <v>12071</v>
      </c>
      <c r="Q2281" s="44" t="s">
        <v>8224</v>
      </c>
      <c r="R2281" s="44" t="s">
        <v>8203</v>
      </c>
      <c r="S2281" s="14">
        <v>4</v>
      </c>
      <c r="T2281" s="5">
        <v>91750</v>
      </c>
      <c r="U2281" s="5">
        <f t="shared" si="115"/>
        <v>367000</v>
      </c>
      <c r="V2281" s="47">
        <f t="shared" si="116"/>
        <v>411040.00000000006</v>
      </c>
      <c r="W2281" s="48"/>
      <c r="X2281" s="49">
        <v>2017</v>
      </c>
      <c r="Y2281" s="55" t="s">
        <v>12015</v>
      </c>
      <c r="Z2281" s="51">
        <f t="shared" si="117"/>
        <v>1019.4444444444445</v>
      </c>
      <c r="AA2281" s="16">
        <f t="shared" si="118"/>
        <v>1141.7777777777778</v>
      </c>
    </row>
    <row r="2282" spans="2:27" ht="20.25" x14ac:dyDescent="0.3">
      <c r="B2282" s="43" t="s">
        <v>2285</v>
      </c>
      <c r="C2282" s="14" t="s">
        <v>4521</v>
      </c>
      <c r="D2282" s="14" t="s">
        <v>4266</v>
      </c>
      <c r="E2282" s="14" t="s">
        <v>4900</v>
      </c>
      <c r="F2282" s="14" t="s">
        <v>4267</v>
      </c>
      <c r="G2282" s="14" t="s">
        <v>10860</v>
      </c>
      <c r="H2282" s="44" t="s">
        <v>3466</v>
      </c>
      <c r="I2282" s="45">
        <v>0</v>
      </c>
      <c r="J2282" s="14">
        <v>150000000</v>
      </c>
      <c r="K2282" s="14" t="s">
        <v>3458</v>
      </c>
      <c r="L2282" s="46" t="s">
        <v>5087</v>
      </c>
      <c r="M2282" s="14" t="s">
        <v>12072</v>
      </c>
      <c r="N2282" s="14" t="s">
        <v>3833</v>
      </c>
      <c r="O2282" s="14" t="s">
        <v>3489</v>
      </c>
      <c r="P2282" s="14" t="s">
        <v>12071</v>
      </c>
      <c r="Q2282" s="44" t="s">
        <v>8224</v>
      </c>
      <c r="R2282" s="44" t="s">
        <v>8203</v>
      </c>
      <c r="S2282" s="14">
        <v>4</v>
      </c>
      <c r="T2282" s="5">
        <v>92830</v>
      </c>
      <c r="U2282" s="5">
        <f t="shared" si="115"/>
        <v>371320</v>
      </c>
      <c r="V2282" s="47">
        <f t="shared" si="116"/>
        <v>415878.40000000002</v>
      </c>
      <c r="W2282" s="48"/>
      <c r="X2282" s="49">
        <v>2017</v>
      </c>
      <c r="Y2282" s="55" t="s">
        <v>12015</v>
      </c>
      <c r="Z2282" s="51">
        <f t="shared" si="117"/>
        <v>1031.4444444444443</v>
      </c>
      <c r="AA2282" s="16">
        <f t="shared" si="118"/>
        <v>1155.2177777777779</v>
      </c>
    </row>
    <row r="2283" spans="2:27" ht="20.25" x14ac:dyDescent="0.3">
      <c r="B2283" s="43" t="s">
        <v>2286</v>
      </c>
      <c r="C2283" s="14" t="s">
        <v>4521</v>
      </c>
      <c r="D2283" s="14" t="s">
        <v>4266</v>
      </c>
      <c r="E2283" s="14" t="s">
        <v>4900</v>
      </c>
      <c r="F2283" s="14" t="s">
        <v>4267</v>
      </c>
      <c r="G2283" s="14" t="s">
        <v>10861</v>
      </c>
      <c r="H2283" s="44" t="s">
        <v>3466</v>
      </c>
      <c r="I2283" s="45">
        <v>0</v>
      </c>
      <c r="J2283" s="14">
        <v>150000000</v>
      </c>
      <c r="K2283" s="14" t="s">
        <v>3458</v>
      </c>
      <c r="L2283" s="46" t="s">
        <v>5087</v>
      </c>
      <c r="M2283" s="14" t="s">
        <v>12072</v>
      </c>
      <c r="N2283" s="14" t="s">
        <v>3833</v>
      </c>
      <c r="O2283" s="14" t="s">
        <v>3489</v>
      </c>
      <c r="P2283" s="14" t="s">
        <v>12071</v>
      </c>
      <c r="Q2283" s="44" t="s">
        <v>8224</v>
      </c>
      <c r="R2283" s="44" t="s">
        <v>8203</v>
      </c>
      <c r="S2283" s="14">
        <v>2</v>
      </c>
      <c r="T2283" s="5">
        <v>91760</v>
      </c>
      <c r="U2283" s="5">
        <f t="shared" si="115"/>
        <v>183520</v>
      </c>
      <c r="V2283" s="47">
        <f t="shared" si="116"/>
        <v>205542.40000000002</v>
      </c>
      <c r="W2283" s="48"/>
      <c r="X2283" s="49">
        <v>2017</v>
      </c>
      <c r="Y2283" s="55" t="s">
        <v>12015</v>
      </c>
      <c r="Z2283" s="51">
        <f t="shared" si="117"/>
        <v>509.77777777777777</v>
      </c>
      <c r="AA2283" s="16">
        <f t="shared" si="118"/>
        <v>570.95111111111123</v>
      </c>
    </row>
    <row r="2284" spans="2:27" ht="20.25" x14ac:dyDescent="0.3">
      <c r="B2284" s="43" t="s">
        <v>2287</v>
      </c>
      <c r="C2284" s="14" t="s">
        <v>4521</v>
      </c>
      <c r="D2284" s="14" t="s">
        <v>4266</v>
      </c>
      <c r="E2284" s="14" t="s">
        <v>4900</v>
      </c>
      <c r="F2284" s="14" t="s">
        <v>4267</v>
      </c>
      <c r="G2284" s="14" t="s">
        <v>10862</v>
      </c>
      <c r="H2284" s="44" t="s">
        <v>3466</v>
      </c>
      <c r="I2284" s="45">
        <v>0</v>
      </c>
      <c r="J2284" s="14">
        <v>150000000</v>
      </c>
      <c r="K2284" s="14" t="s">
        <v>3458</v>
      </c>
      <c r="L2284" s="46" t="s">
        <v>5087</v>
      </c>
      <c r="M2284" s="14" t="s">
        <v>12072</v>
      </c>
      <c r="N2284" s="14" t="s">
        <v>3833</v>
      </c>
      <c r="O2284" s="14" t="s">
        <v>3489</v>
      </c>
      <c r="P2284" s="14" t="s">
        <v>12071</v>
      </c>
      <c r="Q2284" s="44" t="s">
        <v>8224</v>
      </c>
      <c r="R2284" s="44" t="s">
        <v>8203</v>
      </c>
      <c r="S2284" s="14">
        <v>2</v>
      </c>
      <c r="T2284" s="5">
        <v>67840</v>
      </c>
      <c r="U2284" s="5">
        <f t="shared" si="115"/>
        <v>135680</v>
      </c>
      <c r="V2284" s="47">
        <f t="shared" si="116"/>
        <v>151961.60000000001</v>
      </c>
      <c r="W2284" s="48"/>
      <c r="X2284" s="49">
        <v>2017</v>
      </c>
      <c r="Y2284" s="55" t="s">
        <v>12015</v>
      </c>
      <c r="Z2284" s="51">
        <f t="shared" si="117"/>
        <v>376.88888888888891</v>
      </c>
      <c r="AA2284" s="16">
        <f t="shared" si="118"/>
        <v>422.11555555555555</v>
      </c>
    </row>
    <row r="2285" spans="2:27" ht="20.25" x14ac:dyDescent="0.3">
      <c r="B2285" s="43" t="s">
        <v>2288</v>
      </c>
      <c r="C2285" s="14" t="s">
        <v>4521</v>
      </c>
      <c r="D2285" s="14" t="s">
        <v>4266</v>
      </c>
      <c r="E2285" s="14" t="s">
        <v>4900</v>
      </c>
      <c r="F2285" s="14" t="s">
        <v>4267</v>
      </c>
      <c r="G2285" s="14" t="s">
        <v>10863</v>
      </c>
      <c r="H2285" s="44" t="s">
        <v>3466</v>
      </c>
      <c r="I2285" s="45">
        <v>0</v>
      </c>
      <c r="J2285" s="14">
        <v>150000000</v>
      </c>
      <c r="K2285" s="14" t="s">
        <v>3458</v>
      </c>
      <c r="L2285" s="46" t="s">
        <v>5087</v>
      </c>
      <c r="M2285" s="14" t="s">
        <v>12072</v>
      </c>
      <c r="N2285" s="14" t="s">
        <v>3833</v>
      </c>
      <c r="O2285" s="14" t="s">
        <v>3489</v>
      </c>
      <c r="P2285" s="14" t="s">
        <v>12071</v>
      </c>
      <c r="Q2285" s="44" t="s">
        <v>8224</v>
      </c>
      <c r="R2285" s="44" t="s">
        <v>8203</v>
      </c>
      <c r="S2285" s="14">
        <v>2</v>
      </c>
      <c r="T2285" s="5">
        <v>79648</v>
      </c>
      <c r="U2285" s="5">
        <f t="shared" si="115"/>
        <v>159296</v>
      </c>
      <c r="V2285" s="47">
        <f t="shared" si="116"/>
        <v>178411.52000000002</v>
      </c>
      <c r="W2285" s="48"/>
      <c r="X2285" s="49">
        <v>2017</v>
      </c>
      <c r="Y2285" s="55" t="s">
        <v>12015</v>
      </c>
      <c r="Z2285" s="51">
        <f t="shared" si="117"/>
        <v>442.48888888888888</v>
      </c>
      <c r="AA2285" s="16">
        <f t="shared" si="118"/>
        <v>495.58755555555558</v>
      </c>
    </row>
    <row r="2286" spans="2:27" ht="20.25" x14ac:dyDescent="0.3">
      <c r="B2286" s="43" t="s">
        <v>2289</v>
      </c>
      <c r="C2286" s="14" t="s">
        <v>4521</v>
      </c>
      <c r="D2286" s="14" t="s">
        <v>9426</v>
      </c>
      <c r="E2286" s="14" t="s">
        <v>9427</v>
      </c>
      <c r="F2286" s="14" t="s">
        <v>9428</v>
      </c>
      <c r="G2286" s="14" t="s">
        <v>10864</v>
      </c>
      <c r="H2286" s="44" t="s">
        <v>3466</v>
      </c>
      <c r="I2286" s="45">
        <v>0</v>
      </c>
      <c r="J2286" s="14">
        <v>150000000</v>
      </c>
      <c r="K2286" s="14" t="s">
        <v>3458</v>
      </c>
      <c r="L2286" s="46" t="s">
        <v>5087</v>
      </c>
      <c r="M2286" s="14" t="s">
        <v>12072</v>
      </c>
      <c r="N2286" s="14" t="s">
        <v>3833</v>
      </c>
      <c r="O2286" s="14" t="s">
        <v>12115</v>
      </c>
      <c r="P2286" s="14" t="s">
        <v>12071</v>
      </c>
      <c r="Q2286" s="44" t="s">
        <v>8224</v>
      </c>
      <c r="R2286" s="44" t="s">
        <v>8203</v>
      </c>
      <c r="S2286" s="14">
        <v>2</v>
      </c>
      <c r="T2286" s="5">
        <v>738377</v>
      </c>
      <c r="U2286" s="5">
        <f t="shared" si="115"/>
        <v>1476754</v>
      </c>
      <c r="V2286" s="47">
        <f t="shared" si="116"/>
        <v>1653964.4800000002</v>
      </c>
      <c r="W2286" s="48"/>
      <c r="X2286" s="49">
        <v>2017</v>
      </c>
      <c r="Y2286" s="55" t="s">
        <v>12015</v>
      </c>
      <c r="Z2286" s="51">
        <f t="shared" si="117"/>
        <v>4102.0944444444449</v>
      </c>
      <c r="AA2286" s="16">
        <f t="shared" si="118"/>
        <v>4594.3457777777785</v>
      </c>
    </row>
    <row r="2287" spans="2:27" ht="20.25" x14ac:dyDescent="0.3">
      <c r="B2287" s="43" t="s">
        <v>2290</v>
      </c>
      <c r="C2287" s="14" t="s">
        <v>4521</v>
      </c>
      <c r="D2287" s="14" t="s">
        <v>9426</v>
      </c>
      <c r="E2287" s="14" t="s">
        <v>9427</v>
      </c>
      <c r="F2287" s="14" t="s">
        <v>9428</v>
      </c>
      <c r="G2287" s="14" t="s">
        <v>10865</v>
      </c>
      <c r="H2287" s="44" t="s">
        <v>3466</v>
      </c>
      <c r="I2287" s="45">
        <v>0</v>
      </c>
      <c r="J2287" s="14">
        <v>150000000</v>
      </c>
      <c r="K2287" s="14" t="s">
        <v>3458</v>
      </c>
      <c r="L2287" s="46" t="s">
        <v>5087</v>
      </c>
      <c r="M2287" s="14" t="s">
        <v>12072</v>
      </c>
      <c r="N2287" s="14" t="s">
        <v>3833</v>
      </c>
      <c r="O2287" s="14" t="s">
        <v>12115</v>
      </c>
      <c r="P2287" s="14" t="s">
        <v>12071</v>
      </c>
      <c r="Q2287" s="44" t="s">
        <v>8224</v>
      </c>
      <c r="R2287" s="44" t="s">
        <v>8203</v>
      </c>
      <c r="S2287" s="14">
        <v>2</v>
      </c>
      <c r="T2287" s="5">
        <v>600430</v>
      </c>
      <c r="U2287" s="5">
        <f t="shared" si="115"/>
        <v>1200860</v>
      </c>
      <c r="V2287" s="47">
        <f t="shared" si="116"/>
        <v>1344963.2000000002</v>
      </c>
      <c r="W2287" s="48"/>
      <c r="X2287" s="49">
        <v>2017</v>
      </c>
      <c r="Y2287" s="55" t="s">
        <v>12015</v>
      </c>
      <c r="Z2287" s="51">
        <f t="shared" si="117"/>
        <v>3335.7222222222222</v>
      </c>
      <c r="AA2287" s="16">
        <f t="shared" si="118"/>
        <v>3736.0088888888895</v>
      </c>
    </row>
    <row r="2288" spans="2:27" ht="20.25" x14ac:dyDescent="0.3">
      <c r="B2288" s="43" t="s">
        <v>2291</v>
      </c>
      <c r="C2288" s="14" t="s">
        <v>4521</v>
      </c>
      <c r="D2288" s="14" t="s">
        <v>4217</v>
      </c>
      <c r="E2288" s="14" t="s">
        <v>4218</v>
      </c>
      <c r="F2288" s="14" t="s">
        <v>4219</v>
      </c>
      <c r="G2288" s="14" t="s">
        <v>10795</v>
      </c>
      <c r="H2288" s="44" t="s">
        <v>3466</v>
      </c>
      <c r="I2288" s="45">
        <v>0</v>
      </c>
      <c r="J2288" s="14">
        <v>150000000</v>
      </c>
      <c r="K2288" s="14" t="s">
        <v>3458</v>
      </c>
      <c r="L2288" s="46" t="s">
        <v>5087</v>
      </c>
      <c r="M2288" s="14" t="s">
        <v>12072</v>
      </c>
      <c r="N2288" s="14" t="s">
        <v>3833</v>
      </c>
      <c r="O2288" s="14" t="s">
        <v>12115</v>
      </c>
      <c r="P2288" s="14" t="s">
        <v>12071</v>
      </c>
      <c r="Q2288" s="44" t="s">
        <v>8224</v>
      </c>
      <c r="R2288" s="44" t="s">
        <v>8203</v>
      </c>
      <c r="S2288" s="14">
        <v>2</v>
      </c>
      <c r="T2288" s="5">
        <v>1274900</v>
      </c>
      <c r="U2288" s="5">
        <f t="shared" si="115"/>
        <v>2549800</v>
      </c>
      <c r="V2288" s="47">
        <f t="shared" si="116"/>
        <v>2855776.0000000005</v>
      </c>
      <c r="W2288" s="48"/>
      <c r="X2288" s="49">
        <v>2017</v>
      </c>
      <c r="Y2288" s="55" t="s">
        <v>12015</v>
      </c>
      <c r="Z2288" s="51">
        <f t="shared" si="117"/>
        <v>7082.7777777777774</v>
      </c>
      <c r="AA2288" s="16">
        <f t="shared" si="118"/>
        <v>7932.7111111111126</v>
      </c>
    </row>
    <row r="2289" spans="2:27" ht="20.25" x14ac:dyDescent="0.3">
      <c r="B2289" s="43" t="s">
        <v>2292</v>
      </c>
      <c r="C2289" s="14" t="s">
        <v>4521</v>
      </c>
      <c r="D2289" s="14" t="s">
        <v>9486</v>
      </c>
      <c r="E2289" s="14" t="s">
        <v>4427</v>
      </c>
      <c r="F2289" s="14" t="s">
        <v>9487</v>
      </c>
      <c r="G2289" s="14" t="s">
        <v>10866</v>
      </c>
      <c r="H2289" s="44" t="s">
        <v>3466</v>
      </c>
      <c r="I2289" s="45">
        <v>0</v>
      </c>
      <c r="J2289" s="14">
        <v>150000000</v>
      </c>
      <c r="K2289" s="14" t="s">
        <v>3458</v>
      </c>
      <c r="L2289" s="46" t="s">
        <v>5087</v>
      </c>
      <c r="M2289" s="14" t="s">
        <v>12072</v>
      </c>
      <c r="N2289" s="14" t="s">
        <v>3833</v>
      </c>
      <c r="O2289" s="14" t="s">
        <v>12115</v>
      </c>
      <c r="P2289" s="14" t="s">
        <v>12071</v>
      </c>
      <c r="Q2289" s="44" t="s">
        <v>8224</v>
      </c>
      <c r="R2289" s="44" t="s">
        <v>8203</v>
      </c>
      <c r="S2289" s="14">
        <v>1</v>
      </c>
      <c r="T2289" s="5">
        <v>371581</v>
      </c>
      <c r="U2289" s="5">
        <f t="shared" si="115"/>
        <v>371581</v>
      </c>
      <c r="V2289" s="47">
        <f t="shared" si="116"/>
        <v>416170.72000000003</v>
      </c>
      <c r="W2289" s="48"/>
      <c r="X2289" s="49">
        <v>2017</v>
      </c>
      <c r="Y2289" s="55" t="s">
        <v>12015</v>
      </c>
      <c r="Z2289" s="51">
        <f t="shared" si="117"/>
        <v>1032.1694444444445</v>
      </c>
      <c r="AA2289" s="16">
        <f t="shared" si="118"/>
        <v>1156.0297777777778</v>
      </c>
    </row>
    <row r="2290" spans="2:27" ht="20.25" x14ac:dyDescent="0.3">
      <c r="B2290" s="43" t="s">
        <v>2293</v>
      </c>
      <c r="C2290" s="14" t="s">
        <v>4521</v>
      </c>
      <c r="D2290" s="14" t="s">
        <v>4266</v>
      </c>
      <c r="E2290" s="14" t="s">
        <v>4900</v>
      </c>
      <c r="F2290" s="14" t="s">
        <v>4267</v>
      </c>
      <c r="G2290" s="14" t="s">
        <v>4461</v>
      </c>
      <c r="H2290" s="44" t="s">
        <v>3466</v>
      </c>
      <c r="I2290" s="45">
        <v>0</v>
      </c>
      <c r="J2290" s="14">
        <v>150000000</v>
      </c>
      <c r="K2290" s="14" t="s">
        <v>3458</v>
      </c>
      <c r="L2290" s="46" t="s">
        <v>5087</v>
      </c>
      <c r="M2290" s="14" t="s">
        <v>12072</v>
      </c>
      <c r="N2290" s="14" t="s">
        <v>3833</v>
      </c>
      <c r="O2290" s="14" t="s">
        <v>12115</v>
      </c>
      <c r="P2290" s="14" t="s">
        <v>12071</v>
      </c>
      <c r="Q2290" s="44" t="s">
        <v>8224</v>
      </c>
      <c r="R2290" s="44" t="s">
        <v>8203</v>
      </c>
      <c r="S2290" s="14">
        <v>1</v>
      </c>
      <c r="T2290" s="5">
        <v>446535</v>
      </c>
      <c r="U2290" s="5">
        <f t="shared" si="115"/>
        <v>446535</v>
      </c>
      <c r="V2290" s="47">
        <f t="shared" si="116"/>
        <v>500119.20000000007</v>
      </c>
      <c r="W2290" s="48"/>
      <c r="X2290" s="49">
        <v>2017</v>
      </c>
      <c r="Y2290" s="55" t="s">
        <v>12015</v>
      </c>
      <c r="Z2290" s="51">
        <f t="shared" si="117"/>
        <v>1240.375</v>
      </c>
      <c r="AA2290" s="16">
        <f t="shared" si="118"/>
        <v>1389.2200000000003</v>
      </c>
    </row>
    <row r="2291" spans="2:27" ht="20.25" x14ac:dyDescent="0.3">
      <c r="B2291" s="43" t="s">
        <v>2294</v>
      </c>
      <c r="C2291" s="14" t="s">
        <v>4521</v>
      </c>
      <c r="D2291" s="14" t="s">
        <v>4266</v>
      </c>
      <c r="E2291" s="14" t="s">
        <v>4900</v>
      </c>
      <c r="F2291" s="14" t="s">
        <v>4267</v>
      </c>
      <c r="G2291" s="14" t="s">
        <v>10867</v>
      </c>
      <c r="H2291" s="44" t="s">
        <v>3466</v>
      </c>
      <c r="I2291" s="45">
        <v>0</v>
      </c>
      <c r="J2291" s="14">
        <v>150000000</v>
      </c>
      <c r="K2291" s="14" t="s">
        <v>3458</v>
      </c>
      <c r="L2291" s="46" t="s">
        <v>5087</v>
      </c>
      <c r="M2291" s="14" t="s">
        <v>12072</v>
      </c>
      <c r="N2291" s="14" t="s">
        <v>3833</v>
      </c>
      <c r="O2291" s="14" t="s">
        <v>12115</v>
      </c>
      <c r="P2291" s="14" t="s">
        <v>12071</v>
      </c>
      <c r="Q2291" s="44" t="s">
        <v>8224</v>
      </c>
      <c r="R2291" s="44" t="s">
        <v>8203</v>
      </c>
      <c r="S2291" s="14">
        <v>2</v>
      </c>
      <c r="T2291" s="5">
        <v>401881</v>
      </c>
      <c r="U2291" s="5">
        <f t="shared" si="115"/>
        <v>803762</v>
      </c>
      <c r="V2291" s="47">
        <f t="shared" si="116"/>
        <v>900213.44000000006</v>
      </c>
      <c r="W2291" s="48"/>
      <c r="X2291" s="49">
        <v>2017</v>
      </c>
      <c r="Y2291" s="55" t="s">
        <v>12015</v>
      </c>
      <c r="Z2291" s="51">
        <f t="shared" si="117"/>
        <v>2232.6722222222224</v>
      </c>
      <c r="AA2291" s="16">
        <f t="shared" si="118"/>
        <v>2500.5928888888889</v>
      </c>
    </row>
    <row r="2292" spans="2:27" ht="20.25" x14ac:dyDescent="0.3">
      <c r="B2292" s="43" t="s">
        <v>2295</v>
      </c>
      <c r="C2292" s="14" t="s">
        <v>4521</v>
      </c>
      <c r="D2292" s="14" t="s">
        <v>4266</v>
      </c>
      <c r="E2292" s="14" t="s">
        <v>4900</v>
      </c>
      <c r="F2292" s="14" t="s">
        <v>4267</v>
      </c>
      <c r="G2292" s="14" t="s">
        <v>10868</v>
      </c>
      <c r="H2292" s="44" t="s">
        <v>3466</v>
      </c>
      <c r="I2292" s="45">
        <v>0</v>
      </c>
      <c r="J2292" s="14">
        <v>150000000</v>
      </c>
      <c r="K2292" s="14" t="s">
        <v>3458</v>
      </c>
      <c r="L2292" s="46" t="s">
        <v>5087</v>
      </c>
      <c r="M2292" s="14" t="s">
        <v>12072</v>
      </c>
      <c r="N2292" s="14" t="s">
        <v>3833</v>
      </c>
      <c r="O2292" s="14" t="s">
        <v>12115</v>
      </c>
      <c r="P2292" s="14" t="s">
        <v>12071</v>
      </c>
      <c r="Q2292" s="44" t="s">
        <v>8224</v>
      </c>
      <c r="R2292" s="44" t="s">
        <v>8203</v>
      </c>
      <c r="S2292" s="14">
        <v>2</v>
      </c>
      <c r="T2292" s="5">
        <v>377162</v>
      </c>
      <c r="U2292" s="5">
        <f t="shared" si="115"/>
        <v>754324</v>
      </c>
      <c r="V2292" s="47">
        <f t="shared" si="116"/>
        <v>844842.88000000012</v>
      </c>
      <c r="W2292" s="48"/>
      <c r="X2292" s="49">
        <v>2017</v>
      </c>
      <c r="Y2292" s="55" t="s">
        <v>12015</v>
      </c>
      <c r="Z2292" s="51">
        <f t="shared" si="117"/>
        <v>2095.3444444444444</v>
      </c>
      <c r="AA2292" s="16">
        <f t="shared" si="118"/>
        <v>2346.7857777777781</v>
      </c>
    </row>
    <row r="2293" spans="2:27" ht="20.25" x14ac:dyDescent="0.3">
      <c r="B2293" s="43" t="s">
        <v>2296</v>
      </c>
      <c r="C2293" s="14" t="s">
        <v>4521</v>
      </c>
      <c r="D2293" s="14" t="s">
        <v>4266</v>
      </c>
      <c r="E2293" s="14" t="s">
        <v>4900</v>
      </c>
      <c r="F2293" s="14" t="s">
        <v>4267</v>
      </c>
      <c r="G2293" s="14" t="s">
        <v>10869</v>
      </c>
      <c r="H2293" s="44" t="s">
        <v>3466</v>
      </c>
      <c r="I2293" s="45">
        <v>0</v>
      </c>
      <c r="J2293" s="14">
        <v>150000000</v>
      </c>
      <c r="K2293" s="14" t="s">
        <v>3458</v>
      </c>
      <c r="L2293" s="46" t="s">
        <v>5087</v>
      </c>
      <c r="M2293" s="14" t="s">
        <v>12072</v>
      </c>
      <c r="N2293" s="14" t="s">
        <v>3833</v>
      </c>
      <c r="O2293" s="14" t="s">
        <v>12115</v>
      </c>
      <c r="P2293" s="14" t="s">
        <v>12071</v>
      </c>
      <c r="Q2293" s="44" t="s">
        <v>8224</v>
      </c>
      <c r="R2293" s="44" t="s">
        <v>8203</v>
      </c>
      <c r="S2293" s="14">
        <v>2</v>
      </c>
      <c r="T2293" s="5">
        <v>55020</v>
      </c>
      <c r="U2293" s="5">
        <f t="shared" si="115"/>
        <v>110040</v>
      </c>
      <c r="V2293" s="47">
        <f t="shared" si="116"/>
        <v>123244.80000000002</v>
      </c>
      <c r="W2293" s="48"/>
      <c r="X2293" s="49">
        <v>2017</v>
      </c>
      <c r="Y2293" s="55" t="s">
        <v>12015</v>
      </c>
      <c r="Z2293" s="51">
        <f t="shared" si="117"/>
        <v>305.66666666666669</v>
      </c>
      <c r="AA2293" s="16">
        <f t="shared" si="118"/>
        <v>342.34666666666669</v>
      </c>
    </row>
    <row r="2294" spans="2:27" ht="20.25" x14ac:dyDescent="0.3">
      <c r="B2294" s="43" t="s">
        <v>2297</v>
      </c>
      <c r="C2294" s="14" t="s">
        <v>4521</v>
      </c>
      <c r="D2294" s="14" t="s">
        <v>4266</v>
      </c>
      <c r="E2294" s="14" t="s">
        <v>4900</v>
      </c>
      <c r="F2294" s="14" t="s">
        <v>4267</v>
      </c>
      <c r="G2294" s="14" t="s">
        <v>10870</v>
      </c>
      <c r="H2294" s="44" t="s">
        <v>3466</v>
      </c>
      <c r="I2294" s="45">
        <v>0</v>
      </c>
      <c r="J2294" s="14">
        <v>150000000</v>
      </c>
      <c r="K2294" s="14" t="s">
        <v>3458</v>
      </c>
      <c r="L2294" s="46" t="s">
        <v>5087</v>
      </c>
      <c r="M2294" s="14" t="s">
        <v>12072</v>
      </c>
      <c r="N2294" s="14" t="s">
        <v>3833</v>
      </c>
      <c r="O2294" s="14" t="s">
        <v>12115</v>
      </c>
      <c r="P2294" s="14" t="s">
        <v>12071</v>
      </c>
      <c r="Q2294" s="44" t="s">
        <v>8224</v>
      </c>
      <c r="R2294" s="44" t="s">
        <v>8203</v>
      </c>
      <c r="S2294" s="14">
        <v>2</v>
      </c>
      <c r="T2294" s="5">
        <v>53425</v>
      </c>
      <c r="U2294" s="5">
        <f t="shared" si="115"/>
        <v>106850</v>
      </c>
      <c r="V2294" s="47">
        <f t="shared" si="116"/>
        <v>119672.00000000001</v>
      </c>
      <c r="W2294" s="48"/>
      <c r="X2294" s="49">
        <v>2017</v>
      </c>
      <c r="Y2294" s="55" t="s">
        <v>12015</v>
      </c>
      <c r="Z2294" s="51">
        <f t="shared" si="117"/>
        <v>296.80555555555554</v>
      </c>
      <c r="AA2294" s="16">
        <f t="shared" si="118"/>
        <v>332.42222222222227</v>
      </c>
    </row>
    <row r="2295" spans="2:27" ht="20.25" x14ac:dyDescent="0.3">
      <c r="B2295" s="43" t="s">
        <v>2298</v>
      </c>
      <c r="C2295" s="14" t="s">
        <v>4521</v>
      </c>
      <c r="D2295" s="14" t="s">
        <v>4266</v>
      </c>
      <c r="E2295" s="14" t="s">
        <v>4900</v>
      </c>
      <c r="F2295" s="14" t="s">
        <v>4267</v>
      </c>
      <c r="G2295" s="14" t="s">
        <v>10871</v>
      </c>
      <c r="H2295" s="44" t="s">
        <v>3466</v>
      </c>
      <c r="I2295" s="45">
        <v>0</v>
      </c>
      <c r="J2295" s="14">
        <v>150000000</v>
      </c>
      <c r="K2295" s="14" t="s">
        <v>3458</v>
      </c>
      <c r="L2295" s="46" t="s">
        <v>5087</v>
      </c>
      <c r="M2295" s="14" t="s">
        <v>12072</v>
      </c>
      <c r="N2295" s="14" t="s">
        <v>3833</v>
      </c>
      <c r="O2295" s="14" t="s">
        <v>12115</v>
      </c>
      <c r="P2295" s="14" t="s">
        <v>12071</v>
      </c>
      <c r="Q2295" s="44" t="s">
        <v>8224</v>
      </c>
      <c r="R2295" s="44" t="s">
        <v>8203</v>
      </c>
      <c r="S2295" s="14">
        <v>2</v>
      </c>
      <c r="T2295" s="5">
        <v>42262</v>
      </c>
      <c r="U2295" s="5">
        <f t="shared" si="115"/>
        <v>84524</v>
      </c>
      <c r="V2295" s="47">
        <f t="shared" si="116"/>
        <v>94666.880000000005</v>
      </c>
      <c r="W2295" s="48"/>
      <c r="X2295" s="49">
        <v>2017</v>
      </c>
      <c r="Y2295" s="55" t="s">
        <v>12015</v>
      </c>
      <c r="Z2295" s="51">
        <f t="shared" si="117"/>
        <v>234.78888888888889</v>
      </c>
      <c r="AA2295" s="16">
        <f t="shared" si="118"/>
        <v>262.96355555555556</v>
      </c>
    </row>
    <row r="2296" spans="2:27" ht="20.25" x14ac:dyDescent="0.3">
      <c r="B2296" s="43" t="s">
        <v>2299</v>
      </c>
      <c r="C2296" s="14" t="s">
        <v>4521</v>
      </c>
      <c r="D2296" s="14" t="s">
        <v>4238</v>
      </c>
      <c r="E2296" s="14" t="s">
        <v>4239</v>
      </c>
      <c r="F2296" s="14" t="s">
        <v>4225</v>
      </c>
      <c r="G2296" s="14" t="s">
        <v>10872</v>
      </c>
      <c r="H2296" s="44" t="s">
        <v>3466</v>
      </c>
      <c r="I2296" s="45">
        <v>0</v>
      </c>
      <c r="J2296" s="14">
        <v>150000000</v>
      </c>
      <c r="K2296" s="14" t="s">
        <v>3458</v>
      </c>
      <c r="L2296" s="46" t="s">
        <v>5087</v>
      </c>
      <c r="M2296" s="14" t="s">
        <v>12072</v>
      </c>
      <c r="N2296" s="14" t="s">
        <v>3833</v>
      </c>
      <c r="O2296" s="14" t="s">
        <v>3489</v>
      </c>
      <c r="P2296" s="14" t="s">
        <v>12071</v>
      </c>
      <c r="Q2296" s="44" t="s">
        <v>8224</v>
      </c>
      <c r="R2296" s="44" t="s">
        <v>8203</v>
      </c>
      <c r="S2296" s="14">
        <v>2</v>
      </c>
      <c r="T2296" s="5">
        <v>324055</v>
      </c>
      <c r="U2296" s="5">
        <f t="shared" si="115"/>
        <v>648110</v>
      </c>
      <c r="V2296" s="47">
        <f t="shared" si="116"/>
        <v>725883.20000000007</v>
      </c>
      <c r="W2296" s="48"/>
      <c r="X2296" s="49">
        <v>2017</v>
      </c>
      <c r="Y2296" s="55" t="s">
        <v>12015</v>
      </c>
      <c r="Z2296" s="51">
        <f t="shared" si="117"/>
        <v>1800.3055555555557</v>
      </c>
      <c r="AA2296" s="16">
        <f t="shared" si="118"/>
        <v>2016.3422222222225</v>
      </c>
    </row>
    <row r="2297" spans="2:27" ht="20.25" x14ac:dyDescent="0.3">
      <c r="B2297" s="43" t="s">
        <v>2300</v>
      </c>
      <c r="C2297" s="14" t="s">
        <v>4521</v>
      </c>
      <c r="D2297" s="14" t="s">
        <v>4221</v>
      </c>
      <c r="E2297" s="14" t="s">
        <v>4486</v>
      </c>
      <c r="F2297" s="14" t="s">
        <v>4219</v>
      </c>
      <c r="G2297" s="14" t="s">
        <v>10873</v>
      </c>
      <c r="H2297" s="44" t="s">
        <v>3466</v>
      </c>
      <c r="I2297" s="45">
        <v>0</v>
      </c>
      <c r="J2297" s="14">
        <v>150000000</v>
      </c>
      <c r="K2297" s="14" t="s">
        <v>3458</v>
      </c>
      <c r="L2297" s="46" t="s">
        <v>5087</v>
      </c>
      <c r="M2297" s="14" t="s">
        <v>12072</v>
      </c>
      <c r="N2297" s="14" t="s">
        <v>3833</v>
      </c>
      <c r="O2297" s="14" t="s">
        <v>3489</v>
      </c>
      <c r="P2297" s="14" t="s">
        <v>12071</v>
      </c>
      <c r="Q2297" s="44" t="s">
        <v>8224</v>
      </c>
      <c r="R2297" s="44" t="s">
        <v>8203</v>
      </c>
      <c r="S2297" s="14">
        <v>2</v>
      </c>
      <c r="T2297" s="5">
        <v>57600.4</v>
      </c>
      <c r="U2297" s="5">
        <f t="shared" si="115"/>
        <v>115200.8</v>
      </c>
      <c r="V2297" s="47">
        <f t="shared" si="116"/>
        <v>129024.89600000002</v>
      </c>
      <c r="W2297" s="48"/>
      <c r="X2297" s="49">
        <v>2017</v>
      </c>
      <c r="Y2297" s="55" t="s">
        <v>12015</v>
      </c>
      <c r="Z2297" s="51">
        <f t="shared" si="117"/>
        <v>320.00222222222226</v>
      </c>
      <c r="AA2297" s="16">
        <f t="shared" si="118"/>
        <v>358.40248888888897</v>
      </c>
    </row>
    <row r="2298" spans="2:27" ht="20.25" x14ac:dyDescent="0.3">
      <c r="B2298" s="43" t="s">
        <v>2301</v>
      </c>
      <c r="C2298" s="14" t="s">
        <v>4521</v>
      </c>
      <c r="D2298" s="14" t="s">
        <v>4221</v>
      </c>
      <c r="E2298" s="14" t="s">
        <v>4486</v>
      </c>
      <c r="F2298" s="14" t="s">
        <v>4219</v>
      </c>
      <c r="G2298" s="14" t="s">
        <v>10874</v>
      </c>
      <c r="H2298" s="44" t="s">
        <v>3466</v>
      </c>
      <c r="I2298" s="45">
        <v>0</v>
      </c>
      <c r="J2298" s="14">
        <v>150000000</v>
      </c>
      <c r="K2298" s="14" t="s">
        <v>3458</v>
      </c>
      <c r="L2298" s="46" t="s">
        <v>5087</v>
      </c>
      <c r="M2298" s="14" t="s">
        <v>12072</v>
      </c>
      <c r="N2298" s="14" t="s">
        <v>3833</v>
      </c>
      <c r="O2298" s="14" t="s">
        <v>3489</v>
      </c>
      <c r="P2298" s="14" t="s">
        <v>12071</v>
      </c>
      <c r="Q2298" s="44" t="s">
        <v>8224</v>
      </c>
      <c r="R2298" s="44" t="s">
        <v>8203</v>
      </c>
      <c r="S2298" s="14">
        <v>2</v>
      </c>
      <c r="T2298" s="5">
        <v>49705.66</v>
      </c>
      <c r="U2298" s="5">
        <f t="shared" si="115"/>
        <v>99411.32</v>
      </c>
      <c r="V2298" s="47">
        <f t="shared" si="116"/>
        <v>111340.67840000002</v>
      </c>
      <c r="W2298" s="48"/>
      <c r="X2298" s="49">
        <v>2017</v>
      </c>
      <c r="Y2298" s="55" t="s">
        <v>12015</v>
      </c>
      <c r="Z2298" s="51">
        <f t="shared" si="117"/>
        <v>276.14255555555559</v>
      </c>
      <c r="AA2298" s="16">
        <f t="shared" si="118"/>
        <v>309.27966222222227</v>
      </c>
    </row>
    <row r="2299" spans="2:27" ht="20.25" x14ac:dyDescent="0.3">
      <c r="B2299" s="43" t="s">
        <v>2302</v>
      </c>
      <c r="C2299" s="14" t="s">
        <v>4521</v>
      </c>
      <c r="D2299" s="14" t="s">
        <v>4375</v>
      </c>
      <c r="E2299" s="14" t="s">
        <v>4376</v>
      </c>
      <c r="F2299" s="14" t="s">
        <v>4377</v>
      </c>
      <c r="G2299" s="14" t="s">
        <v>10875</v>
      </c>
      <c r="H2299" s="44" t="s">
        <v>3466</v>
      </c>
      <c r="I2299" s="45">
        <v>0</v>
      </c>
      <c r="J2299" s="14">
        <v>150000000</v>
      </c>
      <c r="K2299" s="14" t="s">
        <v>3458</v>
      </c>
      <c r="L2299" s="46" t="s">
        <v>5087</v>
      </c>
      <c r="M2299" s="14" t="s">
        <v>12072</v>
      </c>
      <c r="N2299" s="14" t="s">
        <v>3833</v>
      </c>
      <c r="O2299" s="14" t="s">
        <v>3489</v>
      </c>
      <c r="P2299" s="14" t="s">
        <v>12071</v>
      </c>
      <c r="Q2299" s="44" t="s">
        <v>8224</v>
      </c>
      <c r="R2299" s="44" t="s">
        <v>8203</v>
      </c>
      <c r="S2299" s="14">
        <v>1</v>
      </c>
      <c r="T2299" s="5">
        <v>4310506</v>
      </c>
      <c r="U2299" s="5">
        <f t="shared" si="115"/>
        <v>4310506</v>
      </c>
      <c r="V2299" s="47">
        <f t="shared" si="116"/>
        <v>4827766.7200000007</v>
      </c>
      <c r="W2299" s="48"/>
      <c r="X2299" s="49">
        <v>2017</v>
      </c>
      <c r="Y2299" s="55" t="s">
        <v>12015</v>
      </c>
      <c r="Z2299" s="51">
        <f t="shared" si="117"/>
        <v>11973.627777777778</v>
      </c>
      <c r="AA2299" s="16">
        <f t="shared" si="118"/>
        <v>13410.463111111112</v>
      </c>
    </row>
    <row r="2300" spans="2:27" ht="20.25" x14ac:dyDescent="0.3">
      <c r="B2300" s="43" t="s">
        <v>2303</v>
      </c>
      <c r="C2300" s="14" t="s">
        <v>4521</v>
      </c>
      <c r="D2300" s="14" t="s">
        <v>4238</v>
      </c>
      <c r="E2300" s="14" t="s">
        <v>4239</v>
      </c>
      <c r="F2300" s="14" t="s">
        <v>4225</v>
      </c>
      <c r="G2300" s="14" t="s">
        <v>10876</v>
      </c>
      <c r="H2300" s="44" t="s">
        <v>3466</v>
      </c>
      <c r="I2300" s="45">
        <v>0</v>
      </c>
      <c r="J2300" s="14">
        <v>150000000</v>
      </c>
      <c r="K2300" s="14" t="s">
        <v>3458</v>
      </c>
      <c r="L2300" s="46" t="s">
        <v>5087</v>
      </c>
      <c r="M2300" s="14" t="s">
        <v>12072</v>
      </c>
      <c r="N2300" s="14" t="s">
        <v>3833</v>
      </c>
      <c r="O2300" s="14" t="s">
        <v>3489</v>
      </c>
      <c r="P2300" s="14" t="s">
        <v>12071</v>
      </c>
      <c r="Q2300" s="44" t="s">
        <v>8224</v>
      </c>
      <c r="R2300" s="44" t="s">
        <v>8203</v>
      </c>
      <c r="S2300" s="14">
        <v>1</v>
      </c>
      <c r="T2300" s="5">
        <v>387510</v>
      </c>
      <c r="U2300" s="5">
        <f t="shared" si="115"/>
        <v>387510</v>
      </c>
      <c r="V2300" s="47">
        <f t="shared" si="116"/>
        <v>434011.20000000007</v>
      </c>
      <c r="W2300" s="48"/>
      <c r="X2300" s="49">
        <v>2017</v>
      </c>
      <c r="Y2300" s="55" t="s">
        <v>12015</v>
      </c>
      <c r="Z2300" s="51">
        <f t="shared" si="117"/>
        <v>1076.4166666666667</v>
      </c>
      <c r="AA2300" s="16">
        <f t="shared" si="118"/>
        <v>1205.5866666666668</v>
      </c>
    </row>
    <row r="2301" spans="2:27" ht="20.25" x14ac:dyDescent="0.3">
      <c r="B2301" s="43" t="s">
        <v>2304</v>
      </c>
      <c r="C2301" s="14" t="s">
        <v>4521</v>
      </c>
      <c r="D2301" s="14" t="s">
        <v>4217</v>
      </c>
      <c r="E2301" s="14" t="s">
        <v>4218</v>
      </c>
      <c r="F2301" s="14" t="s">
        <v>4219</v>
      </c>
      <c r="G2301" s="14" t="s">
        <v>10877</v>
      </c>
      <c r="H2301" s="44" t="s">
        <v>3466</v>
      </c>
      <c r="I2301" s="45">
        <v>0</v>
      </c>
      <c r="J2301" s="14">
        <v>150000000</v>
      </c>
      <c r="K2301" s="14" t="s">
        <v>3458</v>
      </c>
      <c r="L2301" s="46" t="s">
        <v>5087</v>
      </c>
      <c r="M2301" s="14" t="s">
        <v>12072</v>
      </c>
      <c r="N2301" s="14" t="s">
        <v>3833</v>
      </c>
      <c r="O2301" s="14" t="s">
        <v>3489</v>
      </c>
      <c r="P2301" s="14" t="s">
        <v>12071</v>
      </c>
      <c r="Q2301" s="44" t="s">
        <v>8224</v>
      </c>
      <c r="R2301" s="44" t="s">
        <v>8203</v>
      </c>
      <c r="S2301" s="14">
        <v>2</v>
      </c>
      <c r="T2301" s="5">
        <v>774279</v>
      </c>
      <c r="U2301" s="5">
        <f t="shared" si="115"/>
        <v>1548558</v>
      </c>
      <c r="V2301" s="47">
        <f t="shared" si="116"/>
        <v>1734384.9600000002</v>
      </c>
      <c r="W2301" s="48"/>
      <c r="X2301" s="49">
        <v>2017</v>
      </c>
      <c r="Y2301" s="55" t="s">
        <v>12015</v>
      </c>
      <c r="Z2301" s="51">
        <f t="shared" si="117"/>
        <v>4301.55</v>
      </c>
      <c r="AA2301" s="16">
        <f t="shared" si="118"/>
        <v>4817.7360000000008</v>
      </c>
    </row>
    <row r="2302" spans="2:27" ht="20.25" x14ac:dyDescent="0.3">
      <c r="B2302" s="43" t="s">
        <v>2305</v>
      </c>
      <c r="C2302" s="14" t="s">
        <v>4521</v>
      </c>
      <c r="D2302" s="14" t="s">
        <v>9078</v>
      </c>
      <c r="E2302" s="14" t="s">
        <v>4900</v>
      </c>
      <c r="F2302" s="14" t="s">
        <v>9079</v>
      </c>
      <c r="G2302" s="14" t="s">
        <v>10878</v>
      </c>
      <c r="H2302" s="44" t="s">
        <v>3466</v>
      </c>
      <c r="I2302" s="45">
        <v>0</v>
      </c>
      <c r="J2302" s="14">
        <v>150000000</v>
      </c>
      <c r="K2302" s="14" t="s">
        <v>3458</v>
      </c>
      <c r="L2302" s="46" t="s">
        <v>5087</v>
      </c>
      <c r="M2302" s="14" t="s">
        <v>12072</v>
      </c>
      <c r="N2302" s="14" t="s">
        <v>3833</v>
      </c>
      <c r="O2302" s="14" t="s">
        <v>3489</v>
      </c>
      <c r="P2302" s="14" t="s">
        <v>12071</v>
      </c>
      <c r="Q2302" s="44" t="s">
        <v>8224</v>
      </c>
      <c r="R2302" s="44" t="s">
        <v>8203</v>
      </c>
      <c r="S2302" s="14">
        <v>2</v>
      </c>
      <c r="T2302" s="5">
        <v>134620</v>
      </c>
      <c r="U2302" s="5">
        <f t="shared" si="115"/>
        <v>269240</v>
      </c>
      <c r="V2302" s="47">
        <f t="shared" si="116"/>
        <v>301548.80000000005</v>
      </c>
      <c r="W2302" s="48"/>
      <c r="X2302" s="49">
        <v>2017</v>
      </c>
      <c r="Y2302" s="55" t="s">
        <v>12015</v>
      </c>
      <c r="Z2302" s="51">
        <f t="shared" si="117"/>
        <v>747.88888888888891</v>
      </c>
      <c r="AA2302" s="16">
        <f t="shared" si="118"/>
        <v>837.6355555555557</v>
      </c>
    </row>
    <row r="2303" spans="2:27" ht="20.25" x14ac:dyDescent="0.3">
      <c r="B2303" s="43" t="s">
        <v>2306</v>
      </c>
      <c r="C2303" s="14" t="s">
        <v>4521</v>
      </c>
      <c r="D2303" s="14" t="s">
        <v>9459</v>
      </c>
      <c r="E2303" s="14" t="s">
        <v>9460</v>
      </c>
      <c r="F2303" s="14" t="s">
        <v>9461</v>
      </c>
      <c r="G2303" s="14" t="s">
        <v>10879</v>
      </c>
      <c r="H2303" s="44" t="s">
        <v>3466</v>
      </c>
      <c r="I2303" s="45">
        <v>0</v>
      </c>
      <c r="J2303" s="14">
        <v>150000000</v>
      </c>
      <c r="K2303" s="14" t="s">
        <v>3458</v>
      </c>
      <c r="L2303" s="46" t="s">
        <v>5087</v>
      </c>
      <c r="M2303" s="14" t="s">
        <v>12072</v>
      </c>
      <c r="N2303" s="14" t="s">
        <v>3833</v>
      </c>
      <c r="O2303" s="14" t="s">
        <v>12115</v>
      </c>
      <c r="P2303" s="14" t="s">
        <v>12071</v>
      </c>
      <c r="Q2303" s="44" t="s">
        <v>8224</v>
      </c>
      <c r="R2303" s="44" t="s">
        <v>8203</v>
      </c>
      <c r="S2303" s="14">
        <v>2</v>
      </c>
      <c r="T2303" s="5">
        <v>277490</v>
      </c>
      <c r="U2303" s="5">
        <f t="shared" si="115"/>
        <v>554980</v>
      </c>
      <c r="V2303" s="47">
        <f t="shared" si="116"/>
        <v>621577.60000000009</v>
      </c>
      <c r="W2303" s="48"/>
      <c r="X2303" s="49">
        <v>2017</v>
      </c>
      <c r="Y2303" s="55" t="s">
        <v>12015</v>
      </c>
      <c r="Z2303" s="51">
        <f t="shared" si="117"/>
        <v>1541.6111111111111</v>
      </c>
      <c r="AA2303" s="16">
        <f t="shared" si="118"/>
        <v>1726.6044444444447</v>
      </c>
    </row>
    <row r="2304" spans="2:27" ht="20.25" x14ac:dyDescent="0.3">
      <c r="B2304" s="43" t="s">
        <v>2307</v>
      </c>
      <c r="C2304" s="14" t="s">
        <v>4521</v>
      </c>
      <c r="D2304" s="14" t="s">
        <v>9488</v>
      </c>
      <c r="E2304" s="14" t="s">
        <v>7596</v>
      </c>
      <c r="F2304" s="14" t="s">
        <v>9489</v>
      </c>
      <c r="G2304" s="14" t="s">
        <v>10880</v>
      </c>
      <c r="H2304" s="44" t="s">
        <v>3466</v>
      </c>
      <c r="I2304" s="45">
        <v>0</v>
      </c>
      <c r="J2304" s="14">
        <v>150000000</v>
      </c>
      <c r="K2304" s="14" t="s">
        <v>3458</v>
      </c>
      <c r="L2304" s="46" t="s">
        <v>5087</v>
      </c>
      <c r="M2304" s="14" t="s">
        <v>12072</v>
      </c>
      <c r="N2304" s="14" t="s">
        <v>3833</v>
      </c>
      <c r="O2304" s="14" t="s">
        <v>12115</v>
      </c>
      <c r="P2304" s="14" t="s">
        <v>12071</v>
      </c>
      <c r="Q2304" s="44" t="s">
        <v>8224</v>
      </c>
      <c r="R2304" s="44" t="s">
        <v>8203</v>
      </c>
      <c r="S2304" s="14">
        <v>2</v>
      </c>
      <c r="T2304" s="5">
        <v>184196</v>
      </c>
      <c r="U2304" s="5">
        <f t="shared" si="115"/>
        <v>368392</v>
      </c>
      <c r="V2304" s="47">
        <f t="shared" si="116"/>
        <v>412599.04000000004</v>
      </c>
      <c r="W2304" s="48"/>
      <c r="X2304" s="49">
        <v>2017</v>
      </c>
      <c r="Y2304" s="55" t="s">
        <v>12015</v>
      </c>
      <c r="Z2304" s="51">
        <f t="shared" si="117"/>
        <v>1023.3111111111111</v>
      </c>
      <c r="AA2304" s="16">
        <f t="shared" si="118"/>
        <v>1146.1084444444446</v>
      </c>
    </row>
    <row r="2305" spans="2:27" ht="20.25" x14ac:dyDescent="0.3">
      <c r="B2305" s="43" t="s">
        <v>2308</v>
      </c>
      <c r="C2305" s="14" t="s">
        <v>4521</v>
      </c>
      <c r="D2305" s="14" t="s">
        <v>9455</v>
      </c>
      <c r="E2305" s="14" t="s">
        <v>7596</v>
      </c>
      <c r="F2305" s="14" t="s">
        <v>9456</v>
      </c>
      <c r="G2305" s="14" t="s">
        <v>10881</v>
      </c>
      <c r="H2305" s="44" t="s">
        <v>3466</v>
      </c>
      <c r="I2305" s="45">
        <v>0</v>
      </c>
      <c r="J2305" s="14">
        <v>150000000</v>
      </c>
      <c r="K2305" s="14" t="s">
        <v>3458</v>
      </c>
      <c r="L2305" s="46" t="s">
        <v>5087</v>
      </c>
      <c r="M2305" s="14" t="s">
        <v>12072</v>
      </c>
      <c r="N2305" s="14" t="s">
        <v>3833</v>
      </c>
      <c r="O2305" s="14" t="s">
        <v>12115</v>
      </c>
      <c r="P2305" s="14" t="s">
        <v>12071</v>
      </c>
      <c r="Q2305" s="44" t="s">
        <v>8224</v>
      </c>
      <c r="R2305" s="44" t="s">
        <v>8203</v>
      </c>
      <c r="S2305" s="14">
        <v>2</v>
      </c>
      <c r="T2305" s="5">
        <v>108445</v>
      </c>
      <c r="U2305" s="5">
        <f t="shared" si="115"/>
        <v>216890</v>
      </c>
      <c r="V2305" s="47">
        <f t="shared" si="116"/>
        <v>242916.80000000002</v>
      </c>
      <c r="W2305" s="48"/>
      <c r="X2305" s="49">
        <v>2017</v>
      </c>
      <c r="Y2305" s="55" t="s">
        <v>12015</v>
      </c>
      <c r="Z2305" s="51">
        <f t="shared" si="117"/>
        <v>602.47222222222217</v>
      </c>
      <c r="AA2305" s="16">
        <f t="shared" si="118"/>
        <v>674.76888888888891</v>
      </c>
    </row>
    <row r="2306" spans="2:27" ht="20.25" x14ac:dyDescent="0.3">
      <c r="B2306" s="43" t="s">
        <v>2309</v>
      </c>
      <c r="C2306" s="14" t="s">
        <v>4521</v>
      </c>
      <c r="D2306" s="14" t="s">
        <v>4428</v>
      </c>
      <c r="E2306" s="14" t="s">
        <v>4486</v>
      </c>
      <c r="F2306" s="14" t="s">
        <v>4429</v>
      </c>
      <c r="G2306" s="14" t="s">
        <v>10882</v>
      </c>
      <c r="H2306" s="44" t="s">
        <v>3466</v>
      </c>
      <c r="I2306" s="45">
        <v>0</v>
      </c>
      <c r="J2306" s="14">
        <v>150000000</v>
      </c>
      <c r="K2306" s="14" t="s">
        <v>3458</v>
      </c>
      <c r="L2306" s="46" t="s">
        <v>5087</v>
      </c>
      <c r="M2306" s="14" t="s">
        <v>12072</v>
      </c>
      <c r="N2306" s="14" t="s">
        <v>3833</v>
      </c>
      <c r="O2306" s="14" t="s">
        <v>12115</v>
      </c>
      <c r="P2306" s="14" t="s">
        <v>12071</v>
      </c>
      <c r="Q2306" s="44" t="s">
        <v>8224</v>
      </c>
      <c r="R2306" s="44" t="s">
        <v>8203</v>
      </c>
      <c r="S2306" s="14">
        <v>2</v>
      </c>
      <c r="T2306" s="5">
        <v>303803</v>
      </c>
      <c r="U2306" s="5">
        <f t="shared" si="115"/>
        <v>607606</v>
      </c>
      <c r="V2306" s="47">
        <f t="shared" si="116"/>
        <v>680518.72000000009</v>
      </c>
      <c r="W2306" s="48"/>
      <c r="X2306" s="49">
        <v>2017</v>
      </c>
      <c r="Y2306" s="55" t="s">
        <v>12015</v>
      </c>
      <c r="Z2306" s="51">
        <f t="shared" si="117"/>
        <v>1687.7944444444445</v>
      </c>
      <c r="AA2306" s="16">
        <f t="shared" si="118"/>
        <v>1890.329777777778</v>
      </c>
    </row>
    <row r="2307" spans="2:27" ht="20.25" x14ac:dyDescent="0.3">
      <c r="B2307" s="43" t="s">
        <v>2310</v>
      </c>
      <c r="C2307" s="14" t="s">
        <v>4521</v>
      </c>
      <c r="D2307" s="14" t="s">
        <v>9426</v>
      </c>
      <c r="E2307" s="14" t="s">
        <v>9427</v>
      </c>
      <c r="F2307" s="14" t="s">
        <v>9428</v>
      </c>
      <c r="G2307" s="14" t="s">
        <v>10883</v>
      </c>
      <c r="H2307" s="44" t="s">
        <v>3466</v>
      </c>
      <c r="I2307" s="45">
        <v>0</v>
      </c>
      <c r="J2307" s="14">
        <v>150000000</v>
      </c>
      <c r="K2307" s="14" t="s">
        <v>3458</v>
      </c>
      <c r="L2307" s="46" t="s">
        <v>5087</v>
      </c>
      <c r="M2307" s="14" t="s">
        <v>12072</v>
      </c>
      <c r="N2307" s="14" t="s">
        <v>3833</v>
      </c>
      <c r="O2307" s="14" t="s">
        <v>12115</v>
      </c>
      <c r="P2307" s="14" t="s">
        <v>12071</v>
      </c>
      <c r="Q2307" s="44" t="s">
        <v>8224</v>
      </c>
      <c r="R2307" s="44" t="s">
        <v>8203</v>
      </c>
      <c r="S2307" s="14">
        <v>4</v>
      </c>
      <c r="T2307" s="5">
        <v>531855</v>
      </c>
      <c r="U2307" s="5">
        <f t="shared" si="115"/>
        <v>2127420</v>
      </c>
      <c r="V2307" s="47">
        <f t="shared" si="116"/>
        <v>2382710.4000000004</v>
      </c>
      <c r="W2307" s="48"/>
      <c r="X2307" s="49">
        <v>2017</v>
      </c>
      <c r="Y2307" s="55" t="s">
        <v>12015</v>
      </c>
      <c r="Z2307" s="51">
        <f t="shared" si="117"/>
        <v>5909.5</v>
      </c>
      <c r="AA2307" s="16">
        <f t="shared" si="118"/>
        <v>6618.6400000000012</v>
      </c>
    </row>
    <row r="2308" spans="2:27" ht="20.25" x14ac:dyDescent="0.3">
      <c r="B2308" s="43" t="s">
        <v>2311</v>
      </c>
      <c r="C2308" s="14" t="s">
        <v>4521</v>
      </c>
      <c r="D2308" s="14" t="s">
        <v>9426</v>
      </c>
      <c r="E2308" s="14" t="s">
        <v>9427</v>
      </c>
      <c r="F2308" s="14" t="s">
        <v>9428</v>
      </c>
      <c r="G2308" s="14" t="s">
        <v>10760</v>
      </c>
      <c r="H2308" s="44" t="s">
        <v>3466</v>
      </c>
      <c r="I2308" s="45">
        <v>0</v>
      </c>
      <c r="J2308" s="14">
        <v>150000000</v>
      </c>
      <c r="K2308" s="14" t="s">
        <v>3458</v>
      </c>
      <c r="L2308" s="46" t="s">
        <v>5087</v>
      </c>
      <c r="M2308" s="14" t="s">
        <v>12072</v>
      </c>
      <c r="N2308" s="14" t="s">
        <v>3833</v>
      </c>
      <c r="O2308" s="14" t="s">
        <v>12115</v>
      </c>
      <c r="P2308" s="14" t="s">
        <v>12071</v>
      </c>
      <c r="Q2308" s="44" t="s">
        <v>8224</v>
      </c>
      <c r="R2308" s="44" t="s">
        <v>8203</v>
      </c>
      <c r="S2308" s="14">
        <v>4</v>
      </c>
      <c r="T2308" s="5">
        <v>594051</v>
      </c>
      <c r="U2308" s="5">
        <f t="shared" si="115"/>
        <v>2376204</v>
      </c>
      <c r="V2308" s="47">
        <f t="shared" si="116"/>
        <v>2661348.4800000004</v>
      </c>
      <c r="W2308" s="48"/>
      <c r="X2308" s="49">
        <v>2017</v>
      </c>
      <c r="Y2308" s="55" t="s">
        <v>12015</v>
      </c>
      <c r="Z2308" s="51">
        <f t="shared" si="117"/>
        <v>6600.5666666666666</v>
      </c>
      <c r="AA2308" s="16">
        <f t="shared" si="118"/>
        <v>7392.6346666666677</v>
      </c>
    </row>
    <row r="2309" spans="2:27" ht="20.25" x14ac:dyDescent="0.3">
      <c r="B2309" s="43" t="s">
        <v>2312</v>
      </c>
      <c r="C2309" s="14" t="s">
        <v>4521</v>
      </c>
      <c r="D2309" s="14" t="s">
        <v>4428</v>
      </c>
      <c r="E2309" s="14" t="s">
        <v>4486</v>
      </c>
      <c r="F2309" s="14" t="s">
        <v>4429</v>
      </c>
      <c r="G2309" s="14" t="s">
        <v>10884</v>
      </c>
      <c r="H2309" s="44" t="s">
        <v>3466</v>
      </c>
      <c r="I2309" s="45">
        <v>0</v>
      </c>
      <c r="J2309" s="14">
        <v>150000000</v>
      </c>
      <c r="K2309" s="14" t="s">
        <v>3458</v>
      </c>
      <c r="L2309" s="46" t="s">
        <v>5087</v>
      </c>
      <c r="M2309" s="14" t="s">
        <v>12072</v>
      </c>
      <c r="N2309" s="14" t="s">
        <v>3833</v>
      </c>
      <c r="O2309" s="14" t="s">
        <v>12115</v>
      </c>
      <c r="P2309" s="14" t="s">
        <v>12071</v>
      </c>
      <c r="Q2309" s="44" t="s">
        <v>8224</v>
      </c>
      <c r="R2309" s="44" t="s">
        <v>8203</v>
      </c>
      <c r="S2309" s="14">
        <v>4</v>
      </c>
      <c r="T2309" s="5">
        <v>30301</v>
      </c>
      <c r="U2309" s="5">
        <f t="shared" si="115"/>
        <v>121204</v>
      </c>
      <c r="V2309" s="47">
        <f t="shared" si="116"/>
        <v>135748.48000000001</v>
      </c>
      <c r="W2309" s="48"/>
      <c r="X2309" s="49">
        <v>2017</v>
      </c>
      <c r="Y2309" s="55" t="s">
        <v>12015</v>
      </c>
      <c r="Z2309" s="51">
        <f t="shared" si="117"/>
        <v>336.67777777777781</v>
      </c>
      <c r="AA2309" s="16">
        <f t="shared" si="118"/>
        <v>377.07911111111116</v>
      </c>
    </row>
    <row r="2310" spans="2:27" ht="20.25" x14ac:dyDescent="0.3">
      <c r="B2310" s="43" t="s">
        <v>2313</v>
      </c>
      <c r="C2310" s="14" t="s">
        <v>4521</v>
      </c>
      <c r="D2310" s="14" t="s">
        <v>4236</v>
      </c>
      <c r="E2310" s="14" t="s">
        <v>4237</v>
      </c>
      <c r="F2310" s="14" t="s">
        <v>4225</v>
      </c>
      <c r="G2310" s="14" t="s">
        <v>10885</v>
      </c>
      <c r="H2310" s="44" t="s">
        <v>3466</v>
      </c>
      <c r="I2310" s="45">
        <v>0</v>
      </c>
      <c r="J2310" s="14">
        <v>150000000</v>
      </c>
      <c r="K2310" s="14" t="s">
        <v>3458</v>
      </c>
      <c r="L2310" s="46" t="s">
        <v>5087</v>
      </c>
      <c r="M2310" s="14" t="s">
        <v>12072</v>
      </c>
      <c r="N2310" s="14" t="s">
        <v>3833</v>
      </c>
      <c r="O2310" s="14" t="s">
        <v>3489</v>
      </c>
      <c r="P2310" s="14" t="s">
        <v>12071</v>
      </c>
      <c r="Q2310" s="44" t="s">
        <v>8224</v>
      </c>
      <c r="R2310" s="44" t="s">
        <v>8203</v>
      </c>
      <c r="S2310" s="14">
        <v>3</v>
      </c>
      <c r="T2310" s="5">
        <v>425000</v>
      </c>
      <c r="U2310" s="5">
        <f t="shared" si="115"/>
        <v>1275000</v>
      </c>
      <c r="V2310" s="47">
        <f t="shared" si="116"/>
        <v>1428000.0000000002</v>
      </c>
      <c r="W2310" s="48"/>
      <c r="X2310" s="49">
        <v>2017</v>
      </c>
      <c r="Y2310" s="55" t="s">
        <v>12015</v>
      </c>
      <c r="Z2310" s="51">
        <f t="shared" si="117"/>
        <v>3541.6666666666665</v>
      </c>
      <c r="AA2310" s="16">
        <f t="shared" si="118"/>
        <v>3966.6666666666674</v>
      </c>
    </row>
    <row r="2311" spans="2:27" ht="20.25" x14ac:dyDescent="0.3">
      <c r="B2311" s="43" t="s">
        <v>2314</v>
      </c>
      <c r="C2311" s="14" t="s">
        <v>4521</v>
      </c>
      <c r="D2311" s="14" t="s">
        <v>4375</v>
      </c>
      <c r="E2311" s="14" t="s">
        <v>4376</v>
      </c>
      <c r="F2311" s="14" t="s">
        <v>4377</v>
      </c>
      <c r="G2311" s="14" t="s">
        <v>10886</v>
      </c>
      <c r="H2311" s="44" t="s">
        <v>3466</v>
      </c>
      <c r="I2311" s="45">
        <v>0</v>
      </c>
      <c r="J2311" s="14">
        <v>150000000</v>
      </c>
      <c r="K2311" s="14" t="s">
        <v>3458</v>
      </c>
      <c r="L2311" s="46" t="s">
        <v>5087</v>
      </c>
      <c r="M2311" s="14" t="s">
        <v>12072</v>
      </c>
      <c r="N2311" s="14" t="s">
        <v>3833</v>
      </c>
      <c r="O2311" s="14" t="s">
        <v>3489</v>
      </c>
      <c r="P2311" s="14" t="s">
        <v>12071</v>
      </c>
      <c r="Q2311" s="44" t="s">
        <v>8224</v>
      </c>
      <c r="R2311" s="44" t="s">
        <v>8203</v>
      </c>
      <c r="S2311" s="14">
        <v>1</v>
      </c>
      <c r="T2311" s="5">
        <v>2272033</v>
      </c>
      <c r="U2311" s="5">
        <f t="shared" si="115"/>
        <v>2272033</v>
      </c>
      <c r="V2311" s="47">
        <f t="shared" si="116"/>
        <v>2544676.9600000004</v>
      </c>
      <c r="W2311" s="48"/>
      <c r="X2311" s="49">
        <v>2017</v>
      </c>
      <c r="Y2311" s="55" t="s">
        <v>12015</v>
      </c>
      <c r="Z2311" s="51">
        <f t="shared" si="117"/>
        <v>6311.2027777777776</v>
      </c>
      <c r="AA2311" s="16">
        <f t="shared" si="118"/>
        <v>7068.5471111111119</v>
      </c>
    </row>
    <row r="2312" spans="2:27" ht="20.25" x14ac:dyDescent="0.3">
      <c r="B2312" s="43" t="s">
        <v>2315</v>
      </c>
      <c r="C2312" s="14" t="s">
        <v>4521</v>
      </c>
      <c r="D2312" s="14" t="s">
        <v>4428</v>
      </c>
      <c r="E2312" s="14" t="s">
        <v>4486</v>
      </c>
      <c r="F2312" s="14" t="s">
        <v>4429</v>
      </c>
      <c r="G2312" s="14" t="s">
        <v>10887</v>
      </c>
      <c r="H2312" s="44" t="s">
        <v>3466</v>
      </c>
      <c r="I2312" s="45">
        <v>0</v>
      </c>
      <c r="J2312" s="14">
        <v>150000000</v>
      </c>
      <c r="K2312" s="14" t="s">
        <v>3458</v>
      </c>
      <c r="L2312" s="46" t="s">
        <v>5087</v>
      </c>
      <c r="M2312" s="14" t="s">
        <v>12072</v>
      </c>
      <c r="N2312" s="14" t="s">
        <v>3833</v>
      </c>
      <c r="O2312" s="14" t="s">
        <v>12115</v>
      </c>
      <c r="P2312" s="14" t="s">
        <v>12071</v>
      </c>
      <c r="Q2312" s="44" t="s">
        <v>8224</v>
      </c>
      <c r="R2312" s="44" t="s">
        <v>8203</v>
      </c>
      <c r="S2312" s="14">
        <v>4</v>
      </c>
      <c r="T2312" s="5">
        <v>29504</v>
      </c>
      <c r="U2312" s="5">
        <f t="shared" si="115"/>
        <v>118016</v>
      </c>
      <c r="V2312" s="47">
        <f t="shared" si="116"/>
        <v>132177.92000000001</v>
      </c>
      <c r="W2312" s="48"/>
      <c r="X2312" s="49">
        <v>2017</v>
      </c>
      <c r="Y2312" s="55" t="s">
        <v>12015</v>
      </c>
      <c r="Z2312" s="51">
        <f t="shared" si="117"/>
        <v>327.82222222222219</v>
      </c>
      <c r="AA2312" s="16">
        <f t="shared" si="118"/>
        <v>367.16088888888891</v>
      </c>
    </row>
    <row r="2313" spans="2:27" ht="20.25" x14ac:dyDescent="0.3">
      <c r="B2313" s="43" t="s">
        <v>2316</v>
      </c>
      <c r="C2313" s="14" t="s">
        <v>4521</v>
      </c>
      <c r="D2313" s="14" t="s">
        <v>4266</v>
      </c>
      <c r="E2313" s="14" t="s">
        <v>4900</v>
      </c>
      <c r="F2313" s="14" t="s">
        <v>4267</v>
      </c>
      <c r="G2313" s="14" t="s">
        <v>10888</v>
      </c>
      <c r="H2313" s="44" t="s">
        <v>3466</v>
      </c>
      <c r="I2313" s="45">
        <v>0</v>
      </c>
      <c r="J2313" s="14">
        <v>150000000</v>
      </c>
      <c r="K2313" s="14" t="s">
        <v>3458</v>
      </c>
      <c r="L2313" s="46" t="s">
        <v>5087</v>
      </c>
      <c r="M2313" s="14" t="s">
        <v>12072</v>
      </c>
      <c r="N2313" s="14" t="s">
        <v>3833</v>
      </c>
      <c r="O2313" s="14" t="s">
        <v>12115</v>
      </c>
      <c r="P2313" s="14" t="s">
        <v>12071</v>
      </c>
      <c r="Q2313" s="44" t="s">
        <v>8224</v>
      </c>
      <c r="R2313" s="44" t="s">
        <v>8203</v>
      </c>
      <c r="S2313" s="14">
        <v>3</v>
      </c>
      <c r="T2313" s="5">
        <v>57811</v>
      </c>
      <c r="U2313" s="5">
        <f t="shared" si="115"/>
        <v>173433</v>
      </c>
      <c r="V2313" s="47">
        <f t="shared" si="116"/>
        <v>194244.96000000002</v>
      </c>
      <c r="W2313" s="48"/>
      <c r="X2313" s="49">
        <v>2017</v>
      </c>
      <c r="Y2313" s="55" t="s">
        <v>12015</v>
      </c>
      <c r="Z2313" s="51">
        <f t="shared" si="117"/>
        <v>481.75833333333333</v>
      </c>
      <c r="AA2313" s="16">
        <f t="shared" si="118"/>
        <v>539.56933333333336</v>
      </c>
    </row>
    <row r="2314" spans="2:27" ht="20.25" x14ac:dyDescent="0.3">
      <c r="B2314" s="43" t="s">
        <v>2317</v>
      </c>
      <c r="C2314" s="14" t="s">
        <v>4521</v>
      </c>
      <c r="D2314" s="14" t="s">
        <v>4428</v>
      </c>
      <c r="E2314" s="14" t="s">
        <v>4486</v>
      </c>
      <c r="F2314" s="14" t="s">
        <v>4429</v>
      </c>
      <c r="G2314" s="14" t="s">
        <v>10889</v>
      </c>
      <c r="H2314" s="44" t="s">
        <v>3466</v>
      </c>
      <c r="I2314" s="45">
        <v>0</v>
      </c>
      <c r="J2314" s="14">
        <v>150000000</v>
      </c>
      <c r="K2314" s="14" t="s">
        <v>3458</v>
      </c>
      <c r="L2314" s="46" t="s">
        <v>5087</v>
      </c>
      <c r="M2314" s="14" t="s">
        <v>12072</v>
      </c>
      <c r="N2314" s="14" t="s">
        <v>3833</v>
      </c>
      <c r="O2314" s="14" t="s">
        <v>12115</v>
      </c>
      <c r="P2314" s="14" t="s">
        <v>12071</v>
      </c>
      <c r="Q2314" s="44" t="s">
        <v>8224</v>
      </c>
      <c r="R2314" s="44" t="s">
        <v>8203</v>
      </c>
      <c r="S2314" s="14">
        <v>4</v>
      </c>
      <c r="T2314" s="5">
        <v>28706</v>
      </c>
      <c r="U2314" s="5">
        <f t="shared" si="115"/>
        <v>114824</v>
      </c>
      <c r="V2314" s="47">
        <f t="shared" si="116"/>
        <v>128602.88000000002</v>
      </c>
      <c r="W2314" s="48"/>
      <c r="X2314" s="49">
        <v>2017</v>
      </c>
      <c r="Y2314" s="55" t="s">
        <v>12015</v>
      </c>
      <c r="Z2314" s="51">
        <f t="shared" si="117"/>
        <v>318.95555555555558</v>
      </c>
      <c r="AA2314" s="16">
        <f t="shared" si="118"/>
        <v>357.23022222222227</v>
      </c>
    </row>
    <row r="2315" spans="2:27" ht="20.25" x14ac:dyDescent="0.3">
      <c r="B2315" s="43" t="s">
        <v>2318</v>
      </c>
      <c r="C2315" s="14" t="s">
        <v>4521</v>
      </c>
      <c r="D2315" s="14" t="s">
        <v>9488</v>
      </c>
      <c r="E2315" s="14" t="s">
        <v>7596</v>
      </c>
      <c r="F2315" s="14" t="s">
        <v>9489</v>
      </c>
      <c r="G2315" s="14" t="s">
        <v>10890</v>
      </c>
      <c r="H2315" s="44" t="s">
        <v>3466</v>
      </c>
      <c r="I2315" s="45">
        <v>0</v>
      </c>
      <c r="J2315" s="14">
        <v>150000000</v>
      </c>
      <c r="K2315" s="14" t="s">
        <v>3458</v>
      </c>
      <c r="L2315" s="46" t="s">
        <v>5087</v>
      </c>
      <c r="M2315" s="14" t="s">
        <v>12072</v>
      </c>
      <c r="N2315" s="14" t="s">
        <v>3833</v>
      </c>
      <c r="O2315" s="14" t="s">
        <v>12115</v>
      </c>
      <c r="P2315" s="14" t="s">
        <v>12071</v>
      </c>
      <c r="Q2315" s="44" t="s">
        <v>8224</v>
      </c>
      <c r="R2315" s="44" t="s">
        <v>8203</v>
      </c>
      <c r="S2315" s="14">
        <v>2</v>
      </c>
      <c r="T2315" s="5">
        <v>168282.3</v>
      </c>
      <c r="U2315" s="5">
        <f t="shared" si="115"/>
        <v>336564.6</v>
      </c>
      <c r="V2315" s="47">
        <f t="shared" si="116"/>
        <v>376952.35200000001</v>
      </c>
      <c r="W2315" s="48"/>
      <c r="X2315" s="49">
        <v>2017</v>
      </c>
      <c r="Y2315" s="55" t="s">
        <v>12015</v>
      </c>
      <c r="Z2315" s="51">
        <f t="shared" si="117"/>
        <v>934.90166666666664</v>
      </c>
      <c r="AA2315" s="16">
        <f t="shared" si="118"/>
        <v>1047.0898666666667</v>
      </c>
    </row>
    <row r="2316" spans="2:27" ht="20.25" x14ac:dyDescent="0.3">
      <c r="B2316" s="43" t="s">
        <v>2319</v>
      </c>
      <c r="C2316" s="14" t="s">
        <v>4521</v>
      </c>
      <c r="D2316" s="14" t="s">
        <v>4217</v>
      </c>
      <c r="E2316" s="14" t="s">
        <v>4218</v>
      </c>
      <c r="F2316" s="14" t="s">
        <v>4219</v>
      </c>
      <c r="G2316" s="14" t="s">
        <v>10891</v>
      </c>
      <c r="H2316" s="44" t="s">
        <v>3466</v>
      </c>
      <c r="I2316" s="45">
        <v>0</v>
      </c>
      <c r="J2316" s="14">
        <v>150000000</v>
      </c>
      <c r="K2316" s="14" t="s">
        <v>3458</v>
      </c>
      <c r="L2316" s="46" t="s">
        <v>5087</v>
      </c>
      <c r="M2316" s="14" t="s">
        <v>12072</v>
      </c>
      <c r="N2316" s="14" t="s">
        <v>3833</v>
      </c>
      <c r="O2316" s="14" t="s">
        <v>12115</v>
      </c>
      <c r="P2316" s="14" t="s">
        <v>12071</v>
      </c>
      <c r="Q2316" s="44" t="s">
        <v>8224</v>
      </c>
      <c r="R2316" s="44" t="s">
        <v>8203</v>
      </c>
      <c r="S2316" s="14">
        <v>2</v>
      </c>
      <c r="T2316" s="5">
        <v>594000</v>
      </c>
      <c r="U2316" s="5">
        <f t="shared" si="115"/>
        <v>1188000</v>
      </c>
      <c r="V2316" s="47">
        <f t="shared" si="116"/>
        <v>1330560.0000000002</v>
      </c>
      <c r="W2316" s="48"/>
      <c r="X2316" s="49">
        <v>2017</v>
      </c>
      <c r="Y2316" s="55" t="s">
        <v>12015</v>
      </c>
      <c r="Z2316" s="51">
        <f t="shared" si="117"/>
        <v>3300</v>
      </c>
      <c r="AA2316" s="16">
        <f t="shared" si="118"/>
        <v>3696.0000000000005</v>
      </c>
    </row>
    <row r="2317" spans="2:27" ht="20.25" x14ac:dyDescent="0.3">
      <c r="B2317" s="43" t="s">
        <v>2320</v>
      </c>
      <c r="C2317" s="14" t="s">
        <v>4521</v>
      </c>
      <c r="D2317" s="14" t="s">
        <v>4375</v>
      </c>
      <c r="E2317" s="14" t="s">
        <v>4376</v>
      </c>
      <c r="F2317" s="14" t="s">
        <v>4377</v>
      </c>
      <c r="G2317" s="14" t="s">
        <v>10892</v>
      </c>
      <c r="H2317" s="44" t="s">
        <v>3466</v>
      </c>
      <c r="I2317" s="45">
        <v>0</v>
      </c>
      <c r="J2317" s="14">
        <v>150000000</v>
      </c>
      <c r="K2317" s="14" t="s">
        <v>3458</v>
      </c>
      <c r="L2317" s="46" t="s">
        <v>5087</v>
      </c>
      <c r="M2317" s="14" t="s">
        <v>12072</v>
      </c>
      <c r="N2317" s="14" t="s">
        <v>3833</v>
      </c>
      <c r="O2317" s="14" t="s">
        <v>12115</v>
      </c>
      <c r="P2317" s="14" t="s">
        <v>12071</v>
      </c>
      <c r="Q2317" s="44" t="s">
        <v>8224</v>
      </c>
      <c r="R2317" s="44" t="s">
        <v>8203</v>
      </c>
      <c r="S2317" s="14">
        <v>1</v>
      </c>
      <c r="T2317" s="5">
        <v>1355329.82</v>
      </c>
      <c r="U2317" s="5">
        <f t="shared" si="115"/>
        <v>1355329.82</v>
      </c>
      <c r="V2317" s="47">
        <f t="shared" si="116"/>
        <v>1517969.3984000003</v>
      </c>
      <c r="W2317" s="48"/>
      <c r="X2317" s="49">
        <v>2017</v>
      </c>
      <c r="Y2317" s="55" t="s">
        <v>12015</v>
      </c>
      <c r="Z2317" s="51">
        <f t="shared" si="117"/>
        <v>3764.8050555555556</v>
      </c>
      <c r="AA2317" s="16">
        <f t="shared" si="118"/>
        <v>4216.5816622222228</v>
      </c>
    </row>
    <row r="2318" spans="2:27" ht="20.25" x14ac:dyDescent="0.3">
      <c r="B2318" s="43" t="s">
        <v>2321</v>
      </c>
      <c r="C2318" s="14" t="s">
        <v>4521</v>
      </c>
      <c r="D2318" s="14" t="s">
        <v>4266</v>
      </c>
      <c r="E2318" s="14" t="s">
        <v>4900</v>
      </c>
      <c r="F2318" s="14" t="s">
        <v>4267</v>
      </c>
      <c r="G2318" s="14" t="s">
        <v>10893</v>
      </c>
      <c r="H2318" s="44" t="s">
        <v>3466</v>
      </c>
      <c r="I2318" s="45">
        <v>0</v>
      </c>
      <c r="J2318" s="14">
        <v>150000000</v>
      </c>
      <c r="K2318" s="14" t="s">
        <v>3458</v>
      </c>
      <c r="L2318" s="46" t="s">
        <v>5087</v>
      </c>
      <c r="M2318" s="14" t="s">
        <v>12072</v>
      </c>
      <c r="N2318" s="14" t="s">
        <v>3833</v>
      </c>
      <c r="O2318" s="14" t="s">
        <v>12115</v>
      </c>
      <c r="P2318" s="14" t="s">
        <v>12071</v>
      </c>
      <c r="Q2318" s="44" t="s">
        <v>8224</v>
      </c>
      <c r="R2318" s="44" t="s">
        <v>8203</v>
      </c>
      <c r="S2318" s="14">
        <v>4</v>
      </c>
      <c r="T2318" s="5">
        <v>32116.59</v>
      </c>
      <c r="U2318" s="5">
        <f t="shared" si="115"/>
        <v>128466.36</v>
      </c>
      <c r="V2318" s="47">
        <f t="shared" si="116"/>
        <v>143882.32320000001</v>
      </c>
      <c r="W2318" s="48"/>
      <c r="X2318" s="49">
        <v>2017</v>
      </c>
      <c r="Y2318" s="55" t="s">
        <v>12015</v>
      </c>
      <c r="Z2318" s="51">
        <f t="shared" si="117"/>
        <v>356.851</v>
      </c>
      <c r="AA2318" s="16">
        <f t="shared" si="118"/>
        <v>399.67312000000004</v>
      </c>
    </row>
    <row r="2319" spans="2:27" ht="20.25" x14ac:dyDescent="0.3">
      <c r="B2319" s="43" t="s">
        <v>2322</v>
      </c>
      <c r="C2319" s="14" t="s">
        <v>4521</v>
      </c>
      <c r="D2319" s="14" t="s">
        <v>4428</v>
      </c>
      <c r="E2319" s="14" t="s">
        <v>4486</v>
      </c>
      <c r="F2319" s="14" t="s">
        <v>4429</v>
      </c>
      <c r="G2319" s="14" t="s">
        <v>10894</v>
      </c>
      <c r="H2319" s="44" t="s">
        <v>3466</v>
      </c>
      <c r="I2319" s="45">
        <v>0</v>
      </c>
      <c r="J2319" s="14">
        <v>150000000</v>
      </c>
      <c r="K2319" s="14" t="s">
        <v>3458</v>
      </c>
      <c r="L2319" s="46" t="s">
        <v>5087</v>
      </c>
      <c r="M2319" s="14" t="s">
        <v>12072</v>
      </c>
      <c r="N2319" s="14" t="s">
        <v>3833</v>
      </c>
      <c r="O2319" s="14" t="s">
        <v>12115</v>
      </c>
      <c r="P2319" s="14" t="s">
        <v>12071</v>
      </c>
      <c r="Q2319" s="44" t="s">
        <v>8224</v>
      </c>
      <c r="R2319" s="44" t="s">
        <v>8203</v>
      </c>
      <c r="S2319" s="14">
        <v>4</v>
      </c>
      <c r="T2319" s="5">
        <v>124472.1</v>
      </c>
      <c r="U2319" s="5">
        <f t="shared" si="115"/>
        <v>497888.4</v>
      </c>
      <c r="V2319" s="47">
        <f t="shared" si="116"/>
        <v>557635.00800000003</v>
      </c>
      <c r="W2319" s="48"/>
      <c r="X2319" s="49">
        <v>2017</v>
      </c>
      <c r="Y2319" s="55" t="s">
        <v>12015</v>
      </c>
      <c r="Z2319" s="51">
        <f t="shared" si="117"/>
        <v>1383.0233333333333</v>
      </c>
      <c r="AA2319" s="16">
        <f t="shared" si="118"/>
        <v>1548.9861333333333</v>
      </c>
    </row>
    <row r="2320" spans="2:27" ht="20.25" x14ac:dyDescent="0.3">
      <c r="B2320" s="43" t="s">
        <v>2323</v>
      </c>
      <c r="C2320" s="14" t="s">
        <v>4521</v>
      </c>
      <c r="D2320" s="14" t="s">
        <v>4221</v>
      </c>
      <c r="E2320" s="14" t="s">
        <v>4486</v>
      </c>
      <c r="F2320" s="14" t="s">
        <v>4219</v>
      </c>
      <c r="G2320" s="14" t="s">
        <v>10895</v>
      </c>
      <c r="H2320" s="44" t="s">
        <v>3466</v>
      </c>
      <c r="I2320" s="45">
        <v>0</v>
      </c>
      <c r="J2320" s="14">
        <v>150000000</v>
      </c>
      <c r="K2320" s="14" t="s">
        <v>3458</v>
      </c>
      <c r="L2320" s="46" t="s">
        <v>5087</v>
      </c>
      <c r="M2320" s="14" t="s">
        <v>12072</v>
      </c>
      <c r="N2320" s="14" t="s">
        <v>3833</v>
      </c>
      <c r="O2320" s="14" t="s">
        <v>12115</v>
      </c>
      <c r="P2320" s="14" t="s">
        <v>12071</v>
      </c>
      <c r="Q2320" s="44" t="s">
        <v>8224</v>
      </c>
      <c r="R2320" s="44" t="s">
        <v>8203</v>
      </c>
      <c r="S2320" s="14">
        <v>3</v>
      </c>
      <c r="T2320" s="5">
        <v>8468.8799999999992</v>
      </c>
      <c r="U2320" s="5">
        <f t="shared" si="115"/>
        <v>25406.639999999999</v>
      </c>
      <c r="V2320" s="47">
        <f t="shared" si="116"/>
        <v>28455.436800000003</v>
      </c>
      <c r="W2320" s="48"/>
      <c r="X2320" s="49">
        <v>2017</v>
      </c>
      <c r="Y2320" s="55" t="s">
        <v>12015</v>
      </c>
      <c r="Z2320" s="51">
        <f t="shared" si="117"/>
        <v>70.573999999999998</v>
      </c>
      <c r="AA2320" s="16">
        <f t="shared" si="118"/>
        <v>79.042880000000011</v>
      </c>
    </row>
    <row r="2321" spans="2:27" ht="20.25" x14ac:dyDescent="0.3">
      <c r="B2321" s="43" t="s">
        <v>2324</v>
      </c>
      <c r="C2321" s="14" t="s">
        <v>4521</v>
      </c>
      <c r="D2321" s="14" t="s">
        <v>9490</v>
      </c>
      <c r="E2321" s="14" t="s">
        <v>4900</v>
      </c>
      <c r="F2321" s="14" t="s">
        <v>9491</v>
      </c>
      <c r="G2321" s="14" t="s">
        <v>10896</v>
      </c>
      <c r="H2321" s="44" t="s">
        <v>3466</v>
      </c>
      <c r="I2321" s="45">
        <v>0</v>
      </c>
      <c r="J2321" s="14">
        <v>150000000</v>
      </c>
      <c r="K2321" s="14" t="s">
        <v>3458</v>
      </c>
      <c r="L2321" s="46" t="s">
        <v>5087</v>
      </c>
      <c r="M2321" s="14" t="s">
        <v>12072</v>
      </c>
      <c r="N2321" s="14" t="s">
        <v>3833</v>
      </c>
      <c r="O2321" s="14" t="s">
        <v>12115</v>
      </c>
      <c r="P2321" s="14" t="s">
        <v>12071</v>
      </c>
      <c r="Q2321" s="44" t="s">
        <v>8224</v>
      </c>
      <c r="R2321" s="44" t="s">
        <v>8203</v>
      </c>
      <c r="S2321" s="14">
        <v>3</v>
      </c>
      <c r="T2321" s="5">
        <v>6586.47</v>
      </c>
      <c r="U2321" s="5">
        <f t="shared" si="115"/>
        <v>19759.41</v>
      </c>
      <c r="V2321" s="47">
        <f t="shared" si="116"/>
        <v>22130.539200000003</v>
      </c>
      <c r="W2321" s="48"/>
      <c r="X2321" s="49">
        <v>2017</v>
      </c>
      <c r="Y2321" s="55" t="s">
        <v>12015</v>
      </c>
      <c r="Z2321" s="51">
        <f t="shared" si="117"/>
        <v>54.887250000000002</v>
      </c>
      <c r="AA2321" s="16">
        <f t="shared" si="118"/>
        <v>61.473720000000007</v>
      </c>
    </row>
    <row r="2322" spans="2:27" ht="20.25" x14ac:dyDescent="0.3">
      <c r="B2322" s="43" t="s">
        <v>2325</v>
      </c>
      <c r="C2322" s="14" t="s">
        <v>4521</v>
      </c>
      <c r="D2322" s="14" t="s">
        <v>4266</v>
      </c>
      <c r="E2322" s="14" t="s">
        <v>4900</v>
      </c>
      <c r="F2322" s="14" t="s">
        <v>4267</v>
      </c>
      <c r="G2322" s="14" t="s">
        <v>10897</v>
      </c>
      <c r="H2322" s="44" t="s">
        <v>3466</v>
      </c>
      <c r="I2322" s="45">
        <v>0</v>
      </c>
      <c r="J2322" s="14">
        <v>150000000</v>
      </c>
      <c r="K2322" s="14" t="s">
        <v>3458</v>
      </c>
      <c r="L2322" s="46" t="s">
        <v>5087</v>
      </c>
      <c r="M2322" s="14" t="s">
        <v>12072</v>
      </c>
      <c r="N2322" s="14" t="s">
        <v>3833</v>
      </c>
      <c r="O2322" s="14" t="s">
        <v>12115</v>
      </c>
      <c r="P2322" s="14" t="s">
        <v>12071</v>
      </c>
      <c r="Q2322" s="44" t="s">
        <v>8224</v>
      </c>
      <c r="R2322" s="44" t="s">
        <v>8203</v>
      </c>
      <c r="S2322" s="14">
        <v>3</v>
      </c>
      <c r="T2322" s="5">
        <v>15057.29</v>
      </c>
      <c r="U2322" s="5">
        <f t="shared" si="115"/>
        <v>45171.87</v>
      </c>
      <c r="V2322" s="47">
        <f t="shared" si="116"/>
        <v>50592.494400000011</v>
      </c>
      <c r="W2322" s="48"/>
      <c r="X2322" s="49">
        <v>2017</v>
      </c>
      <c r="Y2322" s="55" t="s">
        <v>12015</v>
      </c>
      <c r="Z2322" s="51">
        <f t="shared" si="117"/>
        <v>125.47741666666667</v>
      </c>
      <c r="AA2322" s="16">
        <f t="shared" si="118"/>
        <v>140.53470666666669</v>
      </c>
    </row>
    <row r="2323" spans="2:27" ht="20.25" x14ac:dyDescent="0.3">
      <c r="B2323" s="43" t="s">
        <v>2326</v>
      </c>
      <c r="C2323" s="14" t="s">
        <v>4521</v>
      </c>
      <c r="D2323" s="14" t="s">
        <v>4221</v>
      </c>
      <c r="E2323" s="14" t="s">
        <v>4486</v>
      </c>
      <c r="F2323" s="14" t="s">
        <v>4219</v>
      </c>
      <c r="G2323" s="14" t="s">
        <v>10898</v>
      </c>
      <c r="H2323" s="44" t="s">
        <v>3466</v>
      </c>
      <c r="I2323" s="45">
        <v>0</v>
      </c>
      <c r="J2323" s="14">
        <v>150000000</v>
      </c>
      <c r="K2323" s="14" t="s">
        <v>3458</v>
      </c>
      <c r="L2323" s="46" t="s">
        <v>5087</v>
      </c>
      <c r="M2323" s="14" t="s">
        <v>12072</v>
      </c>
      <c r="N2323" s="14" t="s">
        <v>3833</v>
      </c>
      <c r="O2323" s="14" t="s">
        <v>12115</v>
      </c>
      <c r="P2323" s="14" t="s">
        <v>12071</v>
      </c>
      <c r="Q2323" s="44" t="s">
        <v>8224</v>
      </c>
      <c r="R2323" s="44" t="s">
        <v>8203</v>
      </c>
      <c r="S2323" s="14">
        <v>3</v>
      </c>
      <c r="T2323" s="5">
        <v>3998.17</v>
      </c>
      <c r="U2323" s="5">
        <f t="shared" si="115"/>
        <v>11994.51</v>
      </c>
      <c r="V2323" s="47">
        <f t="shared" si="116"/>
        <v>13433.851200000001</v>
      </c>
      <c r="W2323" s="48"/>
      <c r="X2323" s="49">
        <v>2017</v>
      </c>
      <c r="Y2323" s="55" t="s">
        <v>12015</v>
      </c>
      <c r="Z2323" s="51">
        <f t="shared" si="117"/>
        <v>33.318083333333334</v>
      </c>
      <c r="AA2323" s="16">
        <f t="shared" si="118"/>
        <v>37.316253333333336</v>
      </c>
    </row>
    <row r="2324" spans="2:27" ht="20.25" x14ac:dyDescent="0.3">
      <c r="B2324" s="43" t="s">
        <v>2327</v>
      </c>
      <c r="C2324" s="14" t="s">
        <v>4521</v>
      </c>
      <c r="D2324" s="14" t="s">
        <v>4221</v>
      </c>
      <c r="E2324" s="14" t="s">
        <v>4486</v>
      </c>
      <c r="F2324" s="14" t="s">
        <v>4219</v>
      </c>
      <c r="G2324" s="14" t="s">
        <v>10899</v>
      </c>
      <c r="H2324" s="44" t="s">
        <v>3466</v>
      </c>
      <c r="I2324" s="45">
        <v>0</v>
      </c>
      <c r="J2324" s="14">
        <v>150000000</v>
      </c>
      <c r="K2324" s="14" t="s">
        <v>3458</v>
      </c>
      <c r="L2324" s="46" t="s">
        <v>5087</v>
      </c>
      <c r="M2324" s="14" t="s">
        <v>12072</v>
      </c>
      <c r="N2324" s="14" t="s">
        <v>3833</v>
      </c>
      <c r="O2324" s="14" t="s">
        <v>12115</v>
      </c>
      <c r="P2324" s="14" t="s">
        <v>12071</v>
      </c>
      <c r="Q2324" s="44" t="s">
        <v>8224</v>
      </c>
      <c r="R2324" s="44" t="s">
        <v>8203</v>
      </c>
      <c r="S2324" s="14">
        <v>3</v>
      </c>
      <c r="T2324" s="5">
        <v>7010.02</v>
      </c>
      <c r="U2324" s="5">
        <f t="shared" si="115"/>
        <v>21030.06</v>
      </c>
      <c r="V2324" s="47">
        <f t="shared" si="116"/>
        <v>23553.667200000004</v>
      </c>
      <c r="W2324" s="48"/>
      <c r="X2324" s="49">
        <v>2017</v>
      </c>
      <c r="Y2324" s="55" t="s">
        <v>12015</v>
      </c>
      <c r="Z2324" s="51">
        <f t="shared" si="117"/>
        <v>58.416833333333336</v>
      </c>
      <c r="AA2324" s="16">
        <f t="shared" si="118"/>
        <v>65.426853333333341</v>
      </c>
    </row>
    <row r="2325" spans="2:27" ht="20.25" x14ac:dyDescent="0.3">
      <c r="B2325" s="43" t="s">
        <v>2328</v>
      </c>
      <c r="C2325" s="14" t="s">
        <v>4521</v>
      </c>
      <c r="D2325" s="14" t="s">
        <v>4221</v>
      </c>
      <c r="E2325" s="14" t="s">
        <v>4486</v>
      </c>
      <c r="F2325" s="14" t="s">
        <v>4219</v>
      </c>
      <c r="G2325" s="14" t="s">
        <v>10900</v>
      </c>
      <c r="H2325" s="44" t="s">
        <v>3466</v>
      </c>
      <c r="I2325" s="45">
        <v>0</v>
      </c>
      <c r="J2325" s="14">
        <v>150000000</v>
      </c>
      <c r="K2325" s="14" t="s">
        <v>3458</v>
      </c>
      <c r="L2325" s="46" t="s">
        <v>5087</v>
      </c>
      <c r="M2325" s="14" t="s">
        <v>12072</v>
      </c>
      <c r="N2325" s="14" t="s">
        <v>3833</v>
      </c>
      <c r="O2325" s="14" t="s">
        <v>12115</v>
      </c>
      <c r="P2325" s="14" t="s">
        <v>12071</v>
      </c>
      <c r="Q2325" s="44" t="s">
        <v>8224</v>
      </c>
      <c r="R2325" s="44" t="s">
        <v>8203</v>
      </c>
      <c r="S2325" s="14">
        <v>3</v>
      </c>
      <c r="T2325" s="5">
        <v>6586.47</v>
      </c>
      <c r="U2325" s="5">
        <f t="shared" si="115"/>
        <v>19759.41</v>
      </c>
      <c r="V2325" s="47">
        <f t="shared" si="116"/>
        <v>22130.539200000003</v>
      </c>
      <c r="W2325" s="48"/>
      <c r="X2325" s="49">
        <v>2017</v>
      </c>
      <c r="Y2325" s="55" t="s">
        <v>12015</v>
      </c>
      <c r="Z2325" s="51">
        <f t="shared" si="117"/>
        <v>54.887250000000002</v>
      </c>
      <c r="AA2325" s="16">
        <f t="shared" si="118"/>
        <v>61.473720000000007</v>
      </c>
    </row>
    <row r="2326" spans="2:27" ht="20.25" x14ac:dyDescent="0.3">
      <c r="B2326" s="43" t="s">
        <v>2329</v>
      </c>
      <c r="C2326" s="14" t="s">
        <v>4521</v>
      </c>
      <c r="D2326" s="14" t="s">
        <v>9488</v>
      </c>
      <c r="E2326" s="14" t="s">
        <v>7596</v>
      </c>
      <c r="F2326" s="14" t="s">
        <v>9489</v>
      </c>
      <c r="G2326" s="14" t="s">
        <v>10901</v>
      </c>
      <c r="H2326" s="44" t="s">
        <v>3466</v>
      </c>
      <c r="I2326" s="45">
        <v>0</v>
      </c>
      <c r="J2326" s="14">
        <v>150000000</v>
      </c>
      <c r="K2326" s="14" t="s">
        <v>3458</v>
      </c>
      <c r="L2326" s="46" t="s">
        <v>5087</v>
      </c>
      <c r="M2326" s="14" t="s">
        <v>12072</v>
      </c>
      <c r="N2326" s="14" t="s">
        <v>3833</v>
      </c>
      <c r="O2326" s="14" t="s">
        <v>12115</v>
      </c>
      <c r="P2326" s="14" t="s">
        <v>12071</v>
      </c>
      <c r="Q2326" s="44" t="s">
        <v>8224</v>
      </c>
      <c r="R2326" s="44" t="s">
        <v>8203</v>
      </c>
      <c r="S2326" s="14">
        <v>2</v>
      </c>
      <c r="T2326" s="5">
        <v>347239</v>
      </c>
      <c r="U2326" s="5">
        <f t="shared" si="115"/>
        <v>694478</v>
      </c>
      <c r="V2326" s="47">
        <f t="shared" si="116"/>
        <v>777815.3600000001</v>
      </c>
      <c r="W2326" s="48"/>
      <c r="X2326" s="49">
        <v>2017</v>
      </c>
      <c r="Y2326" s="55" t="s">
        <v>12015</v>
      </c>
      <c r="Z2326" s="51">
        <f t="shared" si="117"/>
        <v>1929.1055555555556</v>
      </c>
      <c r="AA2326" s="16">
        <f t="shared" si="118"/>
        <v>2160.5982222222224</v>
      </c>
    </row>
    <row r="2327" spans="2:27" ht="20.25" x14ac:dyDescent="0.3">
      <c r="B2327" s="43" t="s">
        <v>2330</v>
      </c>
      <c r="C2327" s="14" t="s">
        <v>4521</v>
      </c>
      <c r="D2327" s="14" t="s">
        <v>4240</v>
      </c>
      <c r="E2327" s="14" t="s">
        <v>4427</v>
      </c>
      <c r="F2327" s="14" t="s">
        <v>4225</v>
      </c>
      <c r="G2327" s="14" t="s">
        <v>10902</v>
      </c>
      <c r="H2327" s="44" t="s">
        <v>3466</v>
      </c>
      <c r="I2327" s="45">
        <v>0</v>
      </c>
      <c r="J2327" s="14">
        <v>150000000</v>
      </c>
      <c r="K2327" s="14" t="s">
        <v>3458</v>
      </c>
      <c r="L2327" s="46" t="s">
        <v>5087</v>
      </c>
      <c r="M2327" s="14" t="s">
        <v>12072</v>
      </c>
      <c r="N2327" s="14" t="s">
        <v>3833</v>
      </c>
      <c r="O2327" s="14" t="s">
        <v>12115</v>
      </c>
      <c r="P2327" s="14" t="s">
        <v>12071</v>
      </c>
      <c r="Q2327" s="44" t="s">
        <v>8224</v>
      </c>
      <c r="R2327" s="44" t="s">
        <v>8203</v>
      </c>
      <c r="S2327" s="14">
        <v>4</v>
      </c>
      <c r="T2327" s="5">
        <v>2127991</v>
      </c>
      <c r="U2327" s="5">
        <f t="shared" si="115"/>
        <v>8511964</v>
      </c>
      <c r="V2327" s="47">
        <f t="shared" si="116"/>
        <v>9533399.6800000016</v>
      </c>
      <c r="W2327" s="48"/>
      <c r="X2327" s="49">
        <v>2017</v>
      </c>
      <c r="Y2327" s="55" t="s">
        <v>12015</v>
      </c>
      <c r="Z2327" s="51">
        <f t="shared" si="117"/>
        <v>23644.344444444443</v>
      </c>
      <c r="AA2327" s="16">
        <f t="shared" si="118"/>
        <v>26481.665777777784</v>
      </c>
    </row>
    <row r="2328" spans="2:27" ht="20.25" x14ac:dyDescent="0.3">
      <c r="B2328" s="43" t="s">
        <v>2331</v>
      </c>
      <c r="C2328" s="14" t="s">
        <v>4521</v>
      </c>
      <c r="D2328" s="14" t="s">
        <v>4240</v>
      </c>
      <c r="E2328" s="14" t="s">
        <v>4427</v>
      </c>
      <c r="F2328" s="14" t="s">
        <v>4225</v>
      </c>
      <c r="G2328" s="14" t="s">
        <v>10903</v>
      </c>
      <c r="H2328" s="44" t="s">
        <v>3466</v>
      </c>
      <c r="I2328" s="45">
        <v>0</v>
      </c>
      <c r="J2328" s="14">
        <v>150000000</v>
      </c>
      <c r="K2328" s="14" t="s">
        <v>3458</v>
      </c>
      <c r="L2328" s="46" t="s">
        <v>5087</v>
      </c>
      <c r="M2328" s="14" t="s">
        <v>12072</v>
      </c>
      <c r="N2328" s="14" t="s">
        <v>3833</v>
      </c>
      <c r="O2328" s="14" t="s">
        <v>12115</v>
      </c>
      <c r="P2328" s="14" t="s">
        <v>12071</v>
      </c>
      <c r="Q2328" s="44" t="s">
        <v>8224</v>
      </c>
      <c r="R2328" s="44" t="s">
        <v>8203</v>
      </c>
      <c r="S2328" s="14">
        <v>4</v>
      </c>
      <c r="T2328" s="5">
        <v>221064</v>
      </c>
      <c r="U2328" s="5">
        <f t="shared" si="115"/>
        <v>884256</v>
      </c>
      <c r="V2328" s="47">
        <f t="shared" si="116"/>
        <v>990366.72000000009</v>
      </c>
      <c r="W2328" s="48"/>
      <c r="X2328" s="49">
        <v>2017</v>
      </c>
      <c r="Y2328" s="55" t="s">
        <v>12015</v>
      </c>
      <c r="Z2328" s="51">
        <f t="shared" si="117"/>
        <v>2456.2666666666669</v>
      </c>
      <c r="AA2328" s="16">
        <f t="shared" si="118"/>
        <v>2751.0186666666668</v>
      </c>
    </row>
    <row r="2329" spans="2:27" ht="20.25" x14ac:dyDescent="0.3">
      <c r="B2329" s="43" t="s">
        <v>2332</v>
      </c>
      <c r="C2329" s="14" t="s">
        <v>4521</v>
      </c>
      <c r="D2329" s="14" t="s">
        <v>4221</v>
      </c>
      <c r="E2329" s="14" t="s">
        <v>4486</v>
      </c>
      <c r="F2329" s="14" t="s">
        <v>4219</v>
      </c>
      <c r="G2329" s="14" t="s">
        <v>10904</v>
      </c>
      <c r="H2329" s="44" t="s">
        <v>3466</v>
      </c>
      <c r="I2329" s="45">
        <v>0</v>
      </c>
      <c r="J2329" s="14">
        <v>150000000</v>
      </c>
      <c r="K2329" s="14" t="s">
        <v>3458</v>
      </c>
      <c r="L2329" s="46" t="s">
        <v>5087</v>
      </c>
      <c r="M2329" s="14" t="s">
        <v>12072</v>
      </c>
      <c r="N2329" s="14" t="s">
        <v>3833</v>
      </c>
      <c r="O2329" s="14" t="s">
        <v>12115</v>
      </c>
      <c r="P2329" s="14" t="s">
        <v>12071</v>
      </c>
      <c r="Q2329" s="44" t="s">
        <v>8224</v>
      </c>
      <c r="R2329" s="44" t="s">
        <v>8203</v>
      </c>
      <c r="S2329" s="14">
        <v>2</v>
      </c>
      <c r="T2329" s="5">
        <v>48531</v>
      </c>
      <c r="U2329" s="5">
        <f t="shared" si="115"/>
        <v>97062</v>
      </c>
      <c r="V2329" s="47">
        <f t="shared" si="116"/>
        <v>108709.44000000002</v>
      </c>
      <c r="W2329" s="48"/>
      <c r="X2329" s="49">
        <v>2017</v>
      </c>
      <c r="Y2329" s="55" t="s">
        <v>12015</v>
      </c>
      <c r="Z2329" s="51">
        <f t="shared" si="117"/>
        <v>269.61666666666667</v>
      </c>
      <c r="AA2329" s="16">
        <f t="shared" si="118"/>
        <v>301.97066666666672</v>
      </c>
    </row>
    <row r="2330" spans="2:27" ht="20.25" x14ac:dyDescent="0.3">
      <c r="B2330" s="43" t="s">
        <v>2333</v>
      </c>
      <c r="C2330" s="14" t="s">
        <v>4521</v>
      </c>
      <c r="D2330" s="14" t="s">
        <v>9492</v>
      </c>
      <c r="E2330" s="14" t="s">
        <v>4427</v>
      </c>
      <c r="F2330" s="14" t="s">
        <v>9493</v>
      </c>
      <c r="G2330" s="14" t="s">
        <v>10905</v>
      </c>
      <c r="H2330" s="44" t="s">
        <v>3466</v>
      </c>
      <c r="I2330" s="45">
        <v>0</v>
      </c>
      <c r="J2330" s="14">
        <v>150000000</v>
      </c>
      <c r="K2330" s="14" t="s">
        <v>3458</v>
      </c>
      <c r="L2330" s="46" t="s">
        <v>5087</v>
      </c>
      <c r="M2330" s="14" t="s">
        <v>12072</v>
      </c>
      <c r="N2330" s="14" t="s">
        <v>3833</v>
      </c>
      <c r="O2330" s="14" t="s">
        <v>12115</v>
      </c>
      <c r="P2330" s="14" t="s">
        <v>12071</v>
      </c>
      <c r="Q2330" s="44" t="s">
        <v>8224</v>
      </c>
      <c r="R2330" s="44" t="s">
        <v>8203</v>
      </c>
      <c r="S2330" s="14">
        <v>4</v>
      </c>
      <c r="T2330" s="5">
        <v>431001</v>
      </c>
      <c r="U2330" s="5">
        <f t="shared" si="115"/>
        <v>1724004</v>
      </c>
      <c r="V2330" s="47">
        <f t="shared" si="116"/>
        <v>1930884.4800000002</v>
      </c>
      <c r="W2330" s="48"/>
      <c r="X2330" s="49">
        <v>2017</v>
      </c>
      <c r="Y2330" s="55" t="s">
        <v>12015</v>
      </c>
      <c r="Z2330" s="51">
        <f t="shared" si="117"/>
        <v>4788.8999999999996</v>
      </c>
      <c r="AA2330" s="16">
        <f t="shared" si="118"/>
        <v>5363.5680000000002</v>
      </c>
    </row>
    <row r="2331" spans="2:27" ht="20.25" x14ac:dyDescent="0.3">
      <c r="B2331" s="43" t="s">
        <v>2334</v>
      </c>
      <c r="C2331" s="14" t="s">
        <v>4521</v>
      </c>
      <c r="D2331" s="14" t="s">
        <v>9494</v>
      </c>
      <c r="E2331" s="14" t="s">
        <v>8210</v>
      </c>
      <c r="F2331" s="14" t="s">
        <v>9495</v>
      </c>
      <c r="G2331" s="14" t="s">
        <v>10906</v>
      </c>
      <c r="H2331" s="44" t="s">
        <v>3466</v>
      </c>
      <c r="I2331" s="45">
        <v>0</v>
      </c>
      <c r="J2331" s="14">
        <v>150000000</v>
      </c>
      <c r="K2331" s="14" t="s">
        <v>3458</v>
      </c>
      <c r="L2331" s="46" t="s">
        <v>5087</v>
      </c>
      <c r="M2331" s="14" t="s">
        <v>12072</v>
      </c>
      <c r="N2331" s="14" t="s">
        <v>3833</v>
      </c>
      <c r="O2331" s="14" t="s">
        <v>12115</v>
      </c>
      <c r="P2331" s="14" t="s">
        <v>12071</v>
      </c>
      <c r="Q2331" s="44" t="s">
        <v>8224</v>
      </c>
      <c r="R2331" s="44" t="s">
        <v>8203</v>
      </c>
      <c r="S2331" s="14">
        <v>1</v>
      </c>
      <c r="T2331" s="5">
        <v>4760005</v>
      </c>
      <c r="U2331" s="5">
        <f t="shared" si="115"/>
        <v>4760005</v>
      </c>
      <c r="V2331" s="47">
        <f t="shared" si="116"/>
        <v>5331205.6000000006</v>
      </c>
      <c r="W2331" s="48"/>
      <c r="X2331" s="49">
        <v>2017</v>
      </c>
      <c r="Y2331" s="55" t="s">
        <v>12015</v>
      </c>
      <c r="Z2331" s="51">
        <f t="shared" si="117"/>
        <v>13222.236111111111</v>
      </c>
      <c r="AA2331" s="16">
        <f t="shared" si="118"/>
        <v>14808.904444444446</v>
      </c>
    </row>
    <row r="2332" spans="2:27" ht="20.25" x14ac:dyDescent="0.3">
      <c r="B2332" s="43" t="s">
        <v>2335</v>
      </c>
      <c r="C2332" s="14" t="s">
        <v>4521</v>
      </c>
      <c r="D2332" s="14" t="s">
        <v>9494</v>
      </c>
      <c r="E2332" s="14" t="s">
        <v>8210</v>
      </c>
      <c r="F2332" s="14" t="s">
        <v>9495</v>
      </c>
      <c r="G2332" s="14" t="s">
        <v>10907</v>
      </c>
      <c r="H2332" s="44" t="s">
        <v>3466</v>
      </c>
      <c r="I2332" s="45">
        <v>0</v>
      </c>
      <c r="J2332" s="14">
        <v>150000000</v>
      </c>
      <c r="K2332" s="14" t="s">
        <v>3458</v>
      </c>
      <c r="L2332" s="46" t="s">
        <v>5087</v>
      </c>
      <c r="M2332" s="14" t="s">
        <v>12072</v>
      </c>
      <c r="N2332" s="14" t="s">
        <v>3833</v>
      </c>
      <c r="O2332" s="14" t="s">
        <v>12115</v>
      </c>
      <c r="P2332" s="14" t="s">
        <v>12071</v>
      </c>
      <c r="Q2332" s="44" t="s">
        <v>8224</v>
      </c>
      <c r="R2332" s="44" t="s">
        <v>8203</v>
      </c>
      <c r="S2332" s="14">
        <v>1</v>
      </c>
      <c r="T2332" s="5">
        <v>4800120</v>
      </c>
      <c r="U2332" s="5">
        <f t="shared" si="115"/>
        <v>4800120</v>
      </c>
      <c r="V2332" s="47">
        <f t="shared" si="116"/>
        <v>5376134.4000000004</v>
      </c>
      <c r="W2332" s="48"/>
      <c r="X2332" s="49">
        <v>2017</v>
      </c>
      <c r="Y2332" s="55" t="s">
        <v>12015</v>
      </c>
      <c r="Z2332" s="51">
        <f t="shared" si="117"/>
        <v>13333.666666666666</v>
      </c>
      <c r="AA2332" s="16">
        <f t="shared" si="118"/>
        <v>14933.706666666667</v>
      </c>
    </row>
    <row r="2333" spans="2:27" ht="20.25" x14ac:dyDescent="0.3">
      <c r="B2333" s="43" t="s">
        <v>2336</v>
      </c>
      <c r="C2333" s="14" t="s">
        <v>4521</v>
      </c>
      <c r="D2333" s="14" t="s">
        <v>4449</v>
      </c>
      <c r="E2333" s="14" t="s">
        <v>4450</v>
      </c>
      <c r="F2333" s="14" t="s">
        <v>4451</v>
      </c>
      <c r="G2333" s="14" t="s">
        <v>10908</v>
      </c>
      <c r="H2333" s="44" t="s">
        <v>3466</v>
      </c>
      <c r="I2333" s="45">
        <v>0</v>
      </c>
      <c r="J2333" s="14">
        <v>150000000</v>
      </c>
      <c r="K2333" s="14" t="s">
        <v>3458</v>
      </c>
      <c r="L2333" s="46" t="s">
        <v>5087</v>
      </c>
      <c r="M2333" s="14" t="s">
        <v>12072</v>
      </c>
      <c r="N2333" s="14" t="s">
        <v>3833</v>
      </c>
      <c r="O2333" s="14" t="s">
        <v>12115</v>
      </c>
      <c r="P2333" s="14" t="s">
        <v>12071</v>
      </c>
      <c r="Q2333" s="44" t="s">
        <v>8224</v>
      </c>
      <c r="R2333" s="44" t="s">
        <v>8203</v>
      </c>
      <c r="S2333" s="14">
        <v>4</v>
      </c>
      <c r="T2333" s="5">
        <v>10191.06</v>
      </c>
      <c r="U2333" s="5">
        <f t="shared" si="115"/>
        <v>40764.239999999998</v>
      </c>
      <c r="V2333" s="47">
        <f t="shared" si="116"/>
        <v>45655.948800000006</v>
      </c>
      <c r="W2333" s="48"/>
      <c r="X2333" s="49">
        <v>2017</v>
      </c>
      <c r="Y2333" s="55" t="s">
        <v>12015</v>
      </c>
      <c r="Z2333" s="51">
        <f t="shared" si="117"/>
        <v>113.23399999999999</v>
      </c>
      <c r="AA2333" s="16">
        <f t="shared" si="118"/>
        <v>126.82208000000001</v>
      </c>
    </row>
    <row r="2334" spans="2:27" ht="20.25" x14ac:dyDescent="0.3">
      <c r="B2334" s="43" t="s">
        <v>2337</v>
      </c>
      <c r="C2334" s="14" t="s">
        <v>4521</v>
      </c>
      <c r="D2334" s="14" t="s">
        <v>4221</v>
      </c>
      <c r="E2334" s="14" t="s">
        <v>4486</v>
      </c>
      <c r="F2334" s="14" t="s">
        <v>4219</v>
      </c>
      <c r="G2334" s="14" t="s">
        <v>10909</v>
      </c>
      <c r="H2334" s="44" t="s">
        <v>3466</v>
      </c>
      <c r="I2334" s="45">
        <v>0</v>
      </c>
      <c r="J2334" s="14">
        <v>150000000</v>
      </c>
      <c r="K2334" s="14" t="s">
        <v>3458</v>
      </c>
      <c r="L2334" s="46" t="s">
        <v>5087</v>
      </c>
      <c r="M2334" s="14" t="s">
        <v>12072</v>
      </c>
      <c r="N2334" s="14" t="s">
        <v>3833</v>
      </c>
      <c r="O2334" s="14" t="s">
        <v>12115</v>
      </c>
      <c r="P2334" s="14" t="s">
        <v>12071</v>
      </c>
      <c r="Q2334" s="44" t="s">
        <v>8224</v>
      </c>
      <c r="R2334" s="44" t="s">
        <v>8203</v>
      </c>
      <c r="S2334" s="14">
        <v>2</v>
      </c>
      <c r="T2334" s="5">
        <v>8615.1299999999992</v>
      </c>
      <c r="U2334" s="5">
        <f t="shared" si="115"/>
        <v>17230.259999999998</v>
      </c>
      <c r="V2334" s="47">
        <f t="shared" si="116"/>
        <v>19297.891200000002</v>
      </c>
      <c r="W2334" s="48"/>
      <c r="X2334" s="49">
        <v>2017</v>
      </c>
      <c r="Y2334" s="55" t="s">
        <v>12015</v>
      </c>
      <c r="Z2334" s="51">
        <f t="shared" si="117"/>
        <v>47.86183333333333</v>
      </c>
      <c r="AA2334" s="16">
        <f t="shared" si="118"/>
        <v>53.605253333333337</v>
      </c>
    </row>
    <row r="2335" spans="2:27" ht="20.25" x14ac:dyDescent="0.3">
      <c r="B2335" s="43" t="s">
        <v>2338</v>
      </c>
      <c r="C2335" s="14" t="s">
        <v>4521</v>
      </c>
      <c r="D2335" s="14" t="s">
        <v>4221</v>
      </c>
      <c r="E2335" s="14" t="s">
        <v>4486</v>
      </c>
      <c r="F2335" s="14" t="s">
        <v>4219</v>
      </c>
      <c r="G2335" s="14" t="s">
        <v>10910</v>
      </c>
      <c r="H2335" s="44" t="s">
        <v>3466</v>
      </c>
      <c r="I2335" s="45">
        <v>0</v>
      </c>
      <c r="J2335" s="14">
        <v>150000000</v>
      </c>
      <c r="K2335" s="14" t="s">
        <v>3458</v>
      </c>
      <c r="L2335" s="46" t="s">
        <v>5087</v>
      </c>
      <c r="M2335" s="14" t="s">
        <v>12072</v>
      </c>
      <c r="N2335" s="14" t="s">
        <v>3833</v>
      </c>
      <c r="O2335" s="14" t="s">
        <v>12115</v>
      </c>
      <c r="P2335" s="14" t="s">
        <v>12071</v>
      </c>
      <c r="Q2335" s="44" t="s">
        <v>8224</v>
      </c>
      <c r="R2335" s="44" t="s">
        <v>8203</v>
      </c>
      <c r="S2335" s="14">
        <v>4</v>
      </c>
      <c r="T2335" s="5">
        <v>2941.75</v>
      </c>
      <c r="U2335" s="5">
        <f t="shared" si="115"/>
        <v>11767</v>
      </c>
      <c r="V2335" s="47">
        <f t="shared" si="116"/>
        <v>13179.04</v>
      </c>
      <c r="W2335" s="48"/>
      <c r="X2335" s="49">
        <v>2017</v>
      </c>
      <c r="Y2335" s="55" t="s">
        <v>12015</v>
      </c>
      <c r="Z2335" s="51">
        <f t="shared" si="117"/>
        <v>32.68611111111111</v>
      </c>
      <c r="AA2335" s="16">
        <f t="shared" si="118"/>
        <v>36.608444444444444</v>
      </c>
    </row>
    <row r="2336" spans="2:27" ht="20.25" x14ac:dyDescent="0.3">
      <c r="B2336" s="43" t="s">
        <v>2339</v>
      </c>
      <c r="C2336" s="14" t="s">
        <v>4521</v>
      </c>
      <c r="D2336" s="14" t="s">
        <v>4221</v>
      </c>
      <c r="E2336" s="14" t="s">
        <v>4486</v>
      </c>
      <c r="F2336" s="14" t="s">
        <v>4219</v>
      </c>
      <c r="G2336" s="14" t="s">
        <v>10911</v>
      </c>
      <c r="H2336" s="44" t="s">
        <v>3466</v>
      </c>
      <c r="I2336" s="45">
        <v>0</v>
      </c>
      <c r="J2336" s="14">
        <v>150000000</v>
      </c>
      <c r="K2336" s="14" t="s">
        <v>3458</v>
      </c>
      <c r="L2336" s="46" t="s">
        <v>5087</v>
      </c>
      <c r="M2336" s="14" t="s">
        <v>12072</v>
      </c>
      <c r="N2336" s="14" t="s">
        <v>3833</v>
      </c>
      <c r="O2336" s="14" t="s">
        <v>12115</v>
      </c>
      <c r="P2336" s="14" t="s">
        <v>12071</v>
      </c>
      <c r="Q2336" s="44" t="s">
        <v>8224</v>
      </c>
      <c r="R2336" s="44" t="s">
        <v>8203</v>
      </c>
      <c r="S2336" s="14">
        <v>2</v>
      </c>
      <c r="T2336" s="5">
        <v>23534</v>
      </c>
      <c r="U2336" s="5">
        <f t="shared" si="115"/>
        <v>47068</v>
      </c>
      <c r="V2336" s="47">
        <f t="shared" si="116"/>
        <v>52716.160000000003</v>
      </c>
      <c r="W2336" s="48"/>
      <c r="X2336" s="49">
        <v>2017</v>
      </c>
      <c r="Y2336" s="55" t="s">
        <v>12015</v>
      </c>
      <c r="Z2336" s="51">
        <f t="shared" si="117"/>
        <v>130.74444444444444</v>
      </c>
      <c r="AA2336" s="16">
        <f t="shared" si="118"/>
        <v>146.43377777777778</v>
      </c>
    </row>
    <row r="2337" spans="2:27" ht="20.25" x14ac:dyDescent="0.3">
      <c r="B2337" s="43" t="s">
        <v>2340</v>
      </c>
      <c r="C2337" s="14" t="s">
        <v>4521</v>
      </c>
      <c r="D2337" s="14" t="s">
        <v>4221</v>
      </c>
      <c r="E2337" s="14" t="s">
        <v>4486</v>
      </c>
      <c r="F2337" s="14" t="s">
        <v>4219</v>
      </c>
      <c r="G2337" s="14" t="s">
        <v>10912</v>
      </c>
      <c r="H2337" s="44" t="s">
        <v>3466</v>
      </c>
      <c r="I2337" s="45">
        <v>0</v>
      </c>
      <c r="J2337" s="14">
        <v>150000000</v>
      </c>
      <c r="K2337" s="14" t="s">
        <v>3458</v>
      </c>
      <c r="L2337" s="46" t="s">
        <v>5087</v>
      </c>
      <c r="M2337" s="14" t="s">
        <v>12072</v>
      </c>
      <c r="N2337" s="14" t="s">
        <v>3833</v>
      </c>
      <c r="O2337" s="14" t="s">
        <v>12115</v>
      </c>
      <c r="P2337" s="14" t="s">
        <v>12071</v>
      </c>
      <c r="Q2337" s="44" t="s">
        <v>8224</v>
      </c>
      <c r="R2337" s="44" t="s">
        <v>8203</v>
      </c>
      <c r="S2337" s="14">
        <v>2</v>
      </c>
      <c r="T2337" s="5">
        <v>36141.5</v>
      </c>
      <c r="U2337" s="5">
        <f t="shared" si="115"/>
        <v>72283</v>
      </c>
      <c r="V2337" s="47">
        <f t="shared" si="116"/>
        <v>80956.960000000006</v>
      </c>
      <c r="W2337" s="48"/>
      <c r="X2337" s="49">
        <v>2017</v>
      </c>
      <c r="Y2337" s="55" t="s">
        <v>12015</v>
      </c>
      <c r="Z2337" s="51">
        <f t="shared" si="117"/>
        <v>200.7861111111111</v>
      </c>
      <c r="AA2337" s="16">
        <f t="shared" si="118"/>
        <v>224.88044444444446</v>
      </c>
    </row>
    <row r="2338" spans="2:27" ht="20.25" x14ac:dyDescent="0.3">
      <c r="B2338" s="43" t="s">
        <v>2341</v>
      </c>
      <c r="C2338" s="14" t="s">
        <v>4521</v>
      </c>
      <c r="D2338" s="14" t="s">
        <v>4221</v>
      </c>
      <c r="E2338" s="14" t="s">
        <v>4486</v>
      </c>
      <c r="F2338" s="14" t="s">
        <v>4219</v>
      </c>
      <c r="G2338" s="14" t="s">
        <v>10913</v>
      </c>
      <c r="H2338" s="44" t="s">
        <v>3466</v>
      </c>
      <c r="I2338" s="45">
        <v>0</v>
      </c>
      <c r="J2338" s="14">
        <v>150000000</v>
      </c>
      <c r="K2338" s="14" t="s">
        <v>3458</v>
      </c>
      <c r="L2338" s="46" t="s">
        <v>5087</v>
      </c>
      <c r="M2338" s="14" t="s">
        <v>12072</v>
      </c>
      <c r="N2338" s="14" t="s">
        <v>3833</v>
      </c>
      <c r="O2338" s="14" t="s">
        <v>12115</v>
      </c>
      <c r="P2338" s="14" t="s">
        <v>12071</v>
      </c>
      <c r="Q2338" s="44" t="s">
        <v>8224</v>
      </c>
      <c r="R2338" s="44" t="s">
        <v>8203</v>
      </c>
      <c r="S2338" s="14">
        <v>2</v>
      </c>
      <c r="T2338" s="5">
        <v>9245.5</v>
      </c>
      <c r="U2338" s="5">
        <f t="shared" ref="U2338:U2401" si="119">S2338*T2338</f>
        <v>18491</v>
      </c>
      <c r="V2338" s="47">
        <f t="shared" ref="V2338:V2401" si="120">U2338*1.12</f>
        <v>20709.920000000002</v>
      </c>
      <c r="W2338" s="48"/>
      <c r="X2338" s="49">
        <v>2017</v>
      </c>
      <c r="Y2338" s="55" t="s">
        <v>12015</v>
      </c>
      <c r="Z2338" s="51">
        <f t="shared" ref="Z2338:Z2401" si="121">U2338/360</f>
        <v>51.363888888888887</v>
      </c>
      <c r="AA2338" s="16">
        <f t="shared" ref="AA2338:AA2401" si="122">V2338/360</f>
        <v>57.527555555555558</v>
      </c>
    </row>
    <row r="2339" spans="2:27" ht="20.25" x14ac:dyDescent="0.3">
      <c r="B2339" s="43" t="s">
        <v>2342</v>
      </c>
      <c r="C2339" s="14" t="s">
        <v>4521</v>
      </c>
      <c r="D2339" s="14" t="s">
        <v>4221</v>
      </c>
      <c r="E2339" s="14" t="s">
        <v>4486</v>
      </c>
      <c r="F2339" s="14" t="s">
        <v>4219</v>
      </c>
      <c r="G2339" s="14" t="s">
        <v>10914</v>
      </c>
      <c r="H2339" s="44" t="s">
        <v>3466</v>
      </c>
      <c r="I2339" s="45">
        <v>0</v>
      </c>
      <c r="J2339" s="14">
        <v>150000000</v>
      </c>
      <c r="K2339" s="14" t="s">
        <v>3458</v>
      </c>
      <c r="L2339" s="46" t="s">
        <v>5087</v>
      </c>
      <c r="M2339" s="14" t="s">
        <v>12072</v>
      </c>
      <c r="N2339" s="14" t="s">
        <v>3833</v>
      </c>
      <c r="O2339" s="14" t="s">
        <v>12115</v>
      </c>
      <c r="P2339" s="14" t="s">
        <v>12071</v>
      </c>
      <c r="Q2339" s="44" t="s">
        <v>8224</v>
      </c>
      <c r="R2339" s="44" t="s">
        <v>8203</v>
      </c>
      <c r="S2339" s="14">
        <v>2</v>
      </c>
      <c r="T2339" s="5">
        <v>92455</v>
      </c>
      <c r="U2339" s="5">
        <f t="shared" si="119"/>
        <v>184910</v>
      </c>
      <c r="V2339" s="47">
        <f t="shared" si="120"/>
        <v>207099.2</v>
      </c>
      <c r="W2339" s="48"/>
      <c r="X2339" s="49">
        <v>2017</v>
      </c>
      <c r="Y2339" s="55" t="s">
        <v>12015</v>
      </c>
      <c r="Z2339" s="51">
        <f t="shared" si="121"/>
        <v>513.63888888888891</v>
      </c>
      <c r="AA2339" s="16">
        <f t="shared" si="122"/>
        <v>575.27555555555557</v>
      </c>
    </row>
    <row r="2340" spans="2:27" ht="20.25" x14ac:dyDescent="0.3">
      <c r="B2340" s="43" t="s">
        <v>2343</v>
      </c>
      <c r="C2340" s="14" t="s">
        <v>4521</v>
      </c>
      <c r="D2340" s="14" t="s">
        <v>4221</v>
      </c>
      <c r="E2340" s="14" t="s">
        <v>4486</v>
      </c>
      <c r="F2340" s="14" t="s">
        <v>4219</v>
      </c>
      <c r="G2340" s="14" t="s">
        <v>10915</v>
      </c>
      <c r="H2340" s="44" t="s">
        <v>3466</v>
      </c>
      <c r="I2340" s="45">
        <v>0</v>
      </c>
      <c r="J2340" s="14">
        <v>150000000</v>
      </c>
      <c r="K2340" s="14" t="s">
        <v>3458</v>
      </c>
      <c r="L2340" s="46" t="s">
        <v>5087</v>
      </c>
      <c r="M2340" s="14" t="s">
        <v>12072</v>
      </c>
      <c r="N2340" s="14" t="s">
        <v>3833</v>
      </c>
      <c r="O2340" s="14" t="s">
        <v>12115</v>
      </c>
      <c r="P2340" s="14" t="s">
        <v>12071</v>
      </c>
      <c r="Q2340" s="44" t="s">
        <v>8224</v>
      </c>
      <c r="R2340" s="44" t="s">
        <v>8203</v>
      </c>
      <c r="S2340" s="14">
        <v>4</v>
      </c>
      <c r="T2340" s="5">
        <v>3678.81</v>
      </c>
      <c r="U2340" s="5">
        <f t="shared" si="119"/>
        <v>14715.24</v>
      </c>
      <c r="V2340" s="47">
        <f t="shared" si="120"/>
        <v>16481.068800000001</v>
      </c>
      <c r="W2340" s="48"/>
      <c r="X2340" s="49">
        <v>2017</v>
      </c>
      <c r="Y2340" s="55" t="s">
        <v>12015</v>
      </c>
      <c r="Z2340" s="51">
        <f t="shared" si="121"/>
        <v>40.875666666666667</v>
      </c>
      <c r="AA2340" s="16">
        <f t="shared" si="122"/>
        <v>45.780746666666673</v>
      </c>
    </row>
    <row r="2341" spans="2:27" ht="20.25" x14ac:dyDescent="0.3">
      <c r="B2341" s="43" t="s">
        <v>2344</v>
      </c>
      <c r="C2341" s="14" t="s">
        <v>4521</v>
      </c>
      <c r="D2341" s="14" t="s">
        <v>9496</v>
      </c>
      <c r="E2341" s="14" t="s">
        <v>9497</v>
      </c>
      <c r="F2341" s="14" t="s">
        <v>4219</v>
      </c>
      <c r="G2341" s="14" t="s">
        <v>10916</v>
      </c>
      <c r="H2341" s="44" t="s">
        <v>3466</v>
      </c>
      <c r="I2341" s="45">
        <v>0</v>
      </c>
      <c r="J2341" s="14">
        <v>150000000</v>
      </c>
      <c r="K2341" s="14" t="s">
        <v>3458</v>
      </c>
      <c r="L2341" s="46" t="s">
        <v>5087</v>
      </c>
      <c r="M2341" s="14" t="s">
        <v>12072</v>
      </c>
      <c r="N2341" s="14" t="s">
        <v>3833</v>
      </c>
      <c r="O2341" s="14" t="s">
        <v>12115</v>
      </c>
      <c r="P2341" s="14" t="s">
        <v>12071</v>
      </c>
      <c r="Q2341" s="44" t="s">
        <v>8224</v>
      </c>
      <c r="R2341" s="44" t="s">
        <v>8203</v>
      </c>
      <c r="S2341" s="14">
        <v>1</v>
      </c>
      <c r="T2341" s="5">
        <v>397136.25</v>
      </c>
      <c r="U2341" s="5">
        <f t="shared" si="119"/>
        <v>397136.25</v>
      </c>
      <c r="V2341" s="47">
        <f t="shared" si="120"/>
        <v>444792.60000000003</v>
      </c>
      <c r="W2341" s="48"/>
      <c r="X2341" s="49">
        <v>2017</v>
      </c>
      <c r="Y2341" s="55" t="s">
        <v>12015</v>
      </c>
      <c r="Z2341" s="51">
        <f t="shared" si="121"/>
        <v>1103.15625</v>
      </c>
      <c r="AA2341" s="16">
        <f t="shared" si="122"/>
        <v>1235.5350000000001</v>
      </c>
    </row>
    <row r="2342" spans="2:27" ht="20.25" x14ac:dyDescent="0.3">
      <c r="B2342" s="43" t="s">
        <v>2345</v>
      </c>
      <c r="C2342" s="14" t="s">
        <v>4521</v>
      </c>
      <c r="D2342" s="14" t="s">
        <v>9498</v>
      </c>
      <c r="E2342" s="14" t="s">
        <v>7548</v>
      </c>
      <c r="F2342" s="14" t="s">
        <v>9499</v>
      </c>
      <c r="G2342" s="14" t="s">
        <v>10917</v>
      </c>
      <c r="H2342" s="44" t="s">
        <v>3466</v>
      </c>
      <c r="I2342" s="45">
        <v>0</v>
      </c>
      <c r="J2342" s="14">
        <v>150000000</v>
      </c>
      <c r="K2342" s="14" t="s">
        <v>3458</v>
      </c>
      <c r="L2342" s="46" t="s">
        <v>5087</v>
      </c>
      <c r="M2342" s="14" t="s">
        <v>12072</v>
      </c>
      <c r="N2342" s="14" t="s">
        <v>3833</v>
      </c>
      <c r="O2342" s="14" t="s">
        <v>12115</v>
      </c>
      <c r="P2342" s="14" t="s">
        <v>12071</v>
      </c>
      <c r="Q2342" s="44" t="s">
        <v>8224</v>
      </c>
      <c r="R2342" s="44" t="s">
        <v>8203</v>
      </c>
      <c r="S2342" s="14">
        <v>2</v>
      </c>
      <c r="T2342" s="5">
        <v>20382.13</v>
      </c>
      <c r="U2342" s="5">
        <f t="shared" si="119"/>
        <v>40764.26</v>
      </c>
      <c r="V2342" s="47">
        <f t="shared" si="120"/>
        <v>45655.971200000007</v>
      </c>
      <c r="W2342" s="48"/>
      <c r="X2342" s="49">
        <v>2017</v>
      </c>
      <c r="Y2342" s="55" t="s">
        <v>12015</v>
      </c>
      <c r="Z2342" s="51">
        <f t="shared" si="121"/>
        <v>113.23405555555556</v>
      </c>
      <c r="AA2342" s="16">
        <f t="shared" si="122"/>
        <v>126.82214222222224</v>
      </c>
    </row>
    <row r="2343" spans="2:27" ht="20.25" x14ac:dyDescent="0.3">
      <c r="B2343" s="43" t="s">
        <v>2346</v>
      </c>
      <c r="C2343" s="14" t="s">
        <v>4521</v>
      </c>
      <c r="D2343" s="14" t="s">
        <v>9500</v>
      </c>
      <c r="E2343" s="14" t="s">
        <v>8067</v>
      </c>
      <c r="F2343" s="14" t="s">
        <v>9501</v>
      </c>
      <c r="G2343" s="14" t="s">
        <v>10918</v>
      </c>
      <c r="H2343" s="44" t="s">
        <v>3466</v>
      </c>
      <c r="I2343" s="45">
        <v>0</v>
      </c>
      <c r="J2343" s="14">
        <v>150000000</v>
      </c>
      <c r="K2343" s="14" t="s">
        <v>3458</v>
      </c>
      <c r="L2343" s="46" t="s">
        <v>5087</v>
      </c>
      <c r="M2343" s="14" t="s">
        <v>12072</v>
      </c>
      <c r="N2343" s="14" t="s">
        <v>3833</v>
      </c>
      <c r="O2343" s="14" t="s">
        <v>12115</v>
      </c>
      <c r="P2343" s="14" t="s">
        <v>12071</v>
      </c>
      <c r="Q2343" s="44" t="s">
        <v>8224</v>
      </c>
      <c r="R2343" s="44" t="s">
        <v>8203</v>
      </c>
      <c r="S2343" s="14">
        <v>2</v>
      </c>
      <c r="T2343" s="5">
        <v>13342.94</v>
      </c>
      <c r="U2343" s="5">
        <f t="shared" si="119"/>
        <v>26685.88</v>
      </c>
      <c r="V2343" s="47">
        <f t="shared" si="120"/>
        <v>29888.185600000004</v>
      </c>
      <c r="W2343" s="48"/>
      <c r="X2343" s="49">
        <v>2017</v>
      </c>
      <c r="Y2343" s="55" t="s">
        <v>12015</v>
      </c>
      <c r="Z2343" s="51">
        <f t="shared" si="121"/>
        <v>74.12744444444445</v>
      </c>
      <c r="AA2343" s="16">
        <f t="shared" si="122"/>
        <v>83.022737777777792</v>
      </c>
    </row>
    <row r="2344" spans="2:27" ht="20.25" x14ac:dyDescent="0.3">
      <c r="B2344" s="43" t="s">
        <v>2347</v>
      </c>
      <c r="C2344" s="14" t="s">
        <v>4521</v>
      </c>
      <c r="D2344" s="14" t="s">
        <v>9488</v>
      </c>
      <c r="E2344" s="14" t="s">
        <v>7596</v>
      </c>
      <c r="F2344" s="14" t="s">
        <v>9489</v>
      </c>
      <c r="G2344" s="14" t="s">
        <v>10919</v>
      </c>
      <c r="H2344" s="44" t="s">
        <v>3466</v>
      </c>
      <c r="I2344" s="45">
        <v>0</v>
      </c>
      <c r="J2344" s="14">
        <v>150000000</v>
      </c>
      <c r="K2344" s="14" t="s">
        <v>3458</v>
      </c>
      <c r="L2344" s="46" t="s">
        <v>5087</v>
      </c>
      <c r="M2344" s="14" t="s">
        <v>12072</v>
      </c>
      <c r="N2344" s="14" t="s">
        <v>3833</v>
      </c>
      <c r="O2344" s="14" t="s">
        <v>3489</v>
      </c>
      <c r="P2344" s="14" t="s">
        <v>12071</v>
      </c>
      <c r="Q2344" s="44" t="s">
        <v>8224</v>
      </c>
      <c r="R2344" s="44" t="s">
        <v>8203</v>
      </c>
      <c r="S2344" s="14">
        <v>2</v>
      </c>
      <c r="T2344" s="5">
        <v>131455.35</v>
      </c>
      <c r="U2344" s="5">
        <f t="shared" si="119"/>
        <v>262910.7</v>
      </c>
      <c r="V2344" s="47">
        <f t="shared" si="120"/>
        <v>294459.98400000005</v>
      </c>
      <c r="W2344" s="48"/>
      <c r="X2344" s="49">
        <v>2017</v>
      </c>
      <c r="Y2344" s="55" t="s">
        <v>12015</v>
      </c>
      <c r="Z2344" s="51">
        <f t="shared" si="121"/>
        <v>730.3075</v>
      </c>
      <c r="AA2344" s="16">
        <f t="shared" si="122"/>
        <v>817.9444000000002</v>
      </c>
    </row>
    <row r="2345" spans="2:27" ht="20.25" x14ac:dyDescent="0.3">
      <c r="B2345" s="43" t="s">
        <v>2348</v>
      </c>
      <c r="C2345" s="14" t="s">
        <v>4521</v>
      </c>
      <c r="D2345" s="14" t="s">
        <v>9455</v>
      </c>
      <c r="E2345" s="14" t="s">
        <v>7596</v>
      </c>
      <c r="F2345" s="14" t="s">
        <v>9456</v>
      </c>
      <c r="G2345" s="14" t="s">
        <v>10920</v>
      </c>
      <c r="H2345" s="44" t="s">
        <v>3466</v>
      </c>
      <c r="I2345" s="45">
        <v>0</v>
      </c>
      <c r="J2345" s="14">
        <v>150000000</v>
      </c>
      <c r="K2345" s="14" t="s">
        <v>3458</v>
      </c>
      <c r="L2345" s="46" t="s">
        <v>5087</v>
      </c>
      <c r="M2345" s="14" t="s">
        <v>12072</v>
      </c>
      <c r="N2345" s="14" t="s">
        <v>3833</v>
      </c>
      <c r="O2345" s="14" t="s">
        <v>3489</v>
      </c>
      <c r="P2345" s="14" t="s">
        <v>12071</v>
      </c>
      <c r="Q2345" s="44" t="s">
        <v>8224</v>
      </c>
      <c r="R2345" s="44" t="s">
        <v>8203</v>
      </c>
      <c r="S2345" s="14">
        <v>8</v>
      </c>
      <c r="T2345" s="5">
        <v>53841.34</v>
      </c>
      <c r="U2345" s="5">
        <f t="shared" si="119"/>
        <v>430730.72</v>
      </c>
      <c r="V2345" s="47">
        <f t="shared" si="120"/>
        <v>482418.40640000004</v>
      </c>
      <c r="W2345" s="48"/>
      <c r="X2345" s="49">
        <v>2017</v>
      </c>
      <c r="Y2345" s="55" t="s">
        <v>12015</v>
      </c>
      <c r="Z2345" s="51">
        <f t="shared" si="121"/>
        <v>1196.4742222222221</v>
      </c>
      <c r="AA2345" s="16">
        <f t="shared" si="122"/>
        <v>1340.051128888889</v>
      </c>
    </row>
    <row r="2346" spans="2:27" ht="20.25" x14ac:dyDescent="0.3">
      <c r="B2346" s="43" t="s">
        <v>2349</v>
      </c>
      <c r="C2346" s="14" t="s">
        <v>4521</v>
      </c>
      <c r="D2346" s="14" t="s">
        <v>4543</v>
      </c>
      <c r="E2346" s="14" t="s">
        <v>7596</v>
      </c>
      <c r="F2346" s="14" t="s">
        <v>7601</v>
      </c>
      <c r="G2346" s="14" t="s">
        <v>10921</v>
      </c>
      <c r="H2346" s="44" t="s">
        <v>3466</v>
      </c>
      <c r="I2346" s="45">
        <v>0</v>
      </c>
      <c r="J2346" s="14">
        <v>150000000</v>
      </c>
      <c r="K2346" s="14" t="s">
        <v>3458</v>
      </c>
      <c r="L2346" s="46" t="s">
        <v>5087</v>
      </c>
      <c r="M2346" s="14" t="s">
        <v>12072</v>
      </c>
      <c r="N2346" s="14" t="s">
        <v>3833</v>
      </c>
      <c r="O2346" s="14" t="s">
        <v>3489</v>
      </c>
      <c r="P2346" s="14" t="s">
        <v>12071</v>
      </c>
      <c r="Q2346" s="44" t="s">
        <v>8224</v>
      </c>
      <c r="R2346" s="44" t="s">
        <v>8203</v>
      </c>
      <c r="S2346" s="14">
        <v>6</v>
      </c>
      <c r="T2346" s="5">
        <v>60156.25</v>
      </c>
      <c r="U2346" s="5">
        <f t="shared" si="119"/>
        <v>360937.5</v>
      </c>
      <c r="V2346" s="47">
        <f t="shared" si="120"/>
        <v>404250.00000000006</v>
      </c>
      <c r="W2346" s="48"/>
      <c r="X2346" s="49">
        <v>2017</v>
      </c>
      <c r="Y2346" s="55" t="s">
        <v>12015</v>
      </c>
      <c r="Z2346" s="51">
        <f t="shared" si="121"/>
        <v>1002.6041666666666</v>
      </c>
      <c r="AA2346" s="16">
        <f t="shared" si="122"/>
        <v>1122.9166666666667</v>
      </c>
    </row>
    <row r="2347" spans="2:27" ht="20.25" x14ac:dyDescent="0.3">
      <c r="B2347" s="43" t="s">
        <v>2350</v>
      </c>
      <c r="C2347" s="14" t="s">
        <v>4521</v>
      </c>
      <c r="D2347" s="14" t="s">
        <v>9502</v>
      </c>
      <c r="E2347" s="14" t="s">
        <v>7548</v>
      </c>
      <c r="F2347" s="14" t="s">
        <v>9503</v>
      </c>
      <c r="G2347" s="14" t="s">
        <v>10922</v>
      </c>
      <c r="H2347" s="44" t="s">
        <v>3466</v>
      </c>
      <c r="I2347" s="45">
        <v>0</v>
      </c>
      <c r="J2347" s="14">
        <v>150000000</v>
      </c>
      <c r="K2347" s="14" t="s">
        <v>3458</v>
      </c>
      <c r="L2347" s="46" t="s">
        <v>5087</v>
      </c>
      <c r="M2347" s="14" t="s">
        <v>12072</v>
      </c>
      <c r="N2347" s="14" t="s">
        <v>3833</v>
      </c>
      <c r="O2347" s="14" t="s">
        <v>12115</v>
      </c>
      <c r="P2347" s="14" t="s">
        <v>12071</v>
      </c>
      <c r="Q2347" s="44" t="s">
        <v>8224</v>
      </c>
      <c r="R2347" s="44" t="s">
        <v>8203</v>
      </c>
      <c r="S2347" s="14">
        <v>4</v>
      </c>
      <c r="T2347" s="5">
        <v>201282.24</v>
      </c>
      <c r="U2347" s="5">
        <f t="shared" si="119"/>
        <v>805128.96</v>
      </c>
      <c r="V2347" s="47">
        <f t="shared" si="120"/>
        <v>901744.43520000007</v>
      </c>
      <c r="W2347" s="48"/>
      <c r="X2347" s="49">
        <v>2017</v>
      </c>
      <c r="Y2347" s="55" t="s">
        <v>12015</v>
      </c>
      <c r="Z2347" s="51">
        <f t="shared" si="121"/>
        <v>2236.4693333333335</v>
      </c>
      <c r="AA2347" s="16">
        <f t="shared" si="122"/>
        <v>2504.8456533333333</v>
      </c>
    </row>
    <row r="2348" spans="2:27" ht="20.25" x14ac:dyDescent="0.3">
      <c r="B2348" s="43" t="s">
        <v>2351</v>
      </c>
      <c r="C2348" s="14" t="s">
        <v>4521</v>
      </c>
      <c r="D2348" s="14" t="s">
        <v>9504</v>
      </c>
      <c r="E2348" s="14" t="s">
        <v>7603</v>
      </c>
      <c r="F2348" s="14" t="s">
        <v>9505</v>
      </c>
      <c r="G2348" s="14" t="s">
        <v>10923</v>
      </c>
      <c r="H2348" s="44" t="s">
        <v>3466</v>
      </c>
      <c r="I2348" s="45">
        <v>0</v>
      </c>
      <c r="J2348" s="14">
        <v>150000000</v>
      </c>
      <c r="K2348" s="14" t="s">
        <v>3458</v>
      </c>
      <c r="L2348" s="46" t="s">
        <v>5087</v>
      </c>
      <c r="M2348" s="14" t="s">
        <v>12072</v>
      </c>
      <c r="N2348" s="14" t="s">
        <v>3833</v>
      </c>
      <c r="O2348" s="14" t="s">
        <v>12115</v>
      </c>
      <c r="P2348" s="14" t="s">
        <v>12071</v>
      </c>
      <c r="Q2348" s="44" t="s">
        <v>8224</v>
      </c>
      <c r="R2348" s="44" t="s">
        <v>8203</v>
      </c>
      <c r="S2348" s="14">
        <v>1</v>
      </c>
      <c r="T2348" s="5">
        <v>123440</v>
      </c>
      <c r="U2348" s="5">
        <f t="shared" si="119"/>
        <v>123440</v>
      </c>
      <c r="V2348" s="47">
        <f t="shared" si="120"/>
        <v>138252.80000000002</v>
      </c>
      <c r="W2348" s="48"/>
      <c r="X2348" s="49">
        <v>2017</v>
      </c>
      <c r="Y2348" s="55" t="s">
        <v>12015</v>
      </c>
      <c r="Z2348" s="51">
        <f t="shared" si="121"/>
        <v>342.88888888888891</v>
      </c>
      <c r="AA2348" s="16">
        <f t="shared" si="122"/>
        <v>384.03555555555562</v>
      </c>
    </row>
    <row r="2349" spans="2:27" ht="20.25" x14ac:dyDescent="0.3">
      <c r="B2349" s="43" t="s">
        <v>2352</v>
      </c>
      <c r="C2349" s="14" t="s">
        <v>4521</v>
      </c>
      <c r="D2349" s="14" t="s">
        <v>9488</v>
      </c>
      <c r="E2349" s="14" t="s">
        <v>7596</v>
      </c>
      <c r="F2349" s="14" t="s">
        <v>9489</v>
      </c>
      <c r="G2349" s="14" t="s">
        <v>10924</v>
      </c>
      <c r="H2349" s="44" t="s">
        <v>3466</v>
      </c>
      <c r="I2349" s="45">
        <v>0</v>
      </c>
      <c r="J2349" s="14">
        <v>150000000</v>
      </c>
      <c r="K2349" s="14" t="s">
        <v>3458</v>
      </c>
      <c r="L2349" s="46" t="s">
        <v>5087</v>
      </c>
      <c r="M2349" s="14" t="s">
        <v>12072</v>
      </c>
      <c r="N2349" s="14" t="s">
        <v>3833</v>
      </c>
      <c r="O2349" s="14" t="s">
        <v>12115</v>
      </c>
      <c r="P2349" s="14" t="s">
        <v>12071</v>
      </c>
      <c r="Q2349" s="44" t="s">
        <v>8224</v>
      </c>
      <c r="R2349" s="44" t="s">
        <v>8203</v>
      </c>
      <c r="S2349" s="14">
        <v>2</v>
      </c>
      <c r="T2349" s="5">
        <v>179040</v>
      </c>
      <c r="U2349" s="5">
        <f t="shared" si="119"/>
        <v>358080</v>
      </c>
      <c r="V2349" s="47">
        <f t="shared" si="120"/>
        <v>401049.60000000003</v>
      </c>
      <c r="W2349" s="48"/>
      <c r="X2349" s="49">
        <v>2017</v>
      </c>
      <c r="Y2349" s="55" t="s">
        <v>12015</v>
      </c>
      <c r="Z2349" s="51">
        <f t="shared" si="121"/>
        <v>994.66666666666663</v>
      </c>
      <c r="AA2349" s="16">
        <f t="shared" si="122"/>
        <v>1114.0266666666669</v>
      </c>
    </row>
    <row r="2350" spans="2:27" ht="20.25" x14ac:dyDescent="0.3">
      <c r="B2350" s="43" t="s">
        <v>2353</v>
      </c>
      <c r="C2350" s="14" t="s">
        <v>4521</v>
      </c>
      <c r="D2350" s="14" t="s">
        <v>4266</v>
      </c>
      <c r="E2350" s="14" t="s">
        <v>4900</v>
      </c>
      <c r="F2350" s="14" t="s">
        <v>4267</v>
      </c>
      <c r="G2350" s="14" t="s">
        <v>10925</v>
      </c>
      <c r="H2350" s="44" t="s">
        <v>3466</v>
      </c>
      <c r="I2350" s="45">
        <v>0</v>
      </c>
      <c r="J2350" s="14">
        <v>150000000</v>
      </c>
      <c r="K2350" s="14" t="s">
        <v>3458</v>
      </c>
      <c r="L2350" s="46" t="s">
        <v>5087</v>
      </c>
      <c r="M2350" s="14" t="s">
        <v>12072</v>
      </c>
      <c r="N2350" s="14" t="s">
        <v>3833</v>
      </c>
      <c r="O2350" s="14" t="s">
        <v>12115</v>
      </c>
      <c r="P2350" s="14" t="s">
        <v>12071</v>
      </c>
      <c r="Q2350" s="44" t="s">
        <v>8224</v>
      </c>
      <c r="R2350" s="44" t="s">
        <v>8203</v>
      </c>
      <c r="S2350" s="14">
        <v>4</v>
      </c>
      <c r="T2350" s="5">
        <v>19179.47</v>
      </c>
      <c r="U2350" s="5">
        <f t="shared" si="119"/>
        <v>76717.88</v>
      </c>
      <c r="V2350" s="47">
        <f t="shared" si="120"/>
        <v>85924.025600000008</v>
      </c>
      <c r="W2350" s="48"/>
      <c r="X2350" s="49">
        <v>2017</v>
      </c>
      <c r="Y2350" s="55" t="s">
        <v>12015</v>
      </c>
      <c r="Z2350" s="51">
        <f t="shared" si="121"/>
        <v>213.10522222222224</v>
      </c>
      <c r="AA2350" s="16">
        <f t="shared" si="122"/>
        <v>238.67784888888892</v>
      </c>
    </row>
    <row r="2351" spans="2:27" ht="20.25" x14ac:dyDescent="0.3">
      <c r="B2351" s="43" t="s">
        <v>2354</v>
      </c>
      <c r="C2351" s="14" t="s">
        <v>4521</v>
      </c>
      <c r="D2351" s="14" t="s">
        <v>4266</v>
      </c>
      <c r="E2351" s="14" t="s">
        <v>4900</v>
      </c>
      <c r="F2351" s="14" t="s">
        <v>4267</v>
      </c>
      <c r="G2351" s="14" t="s">
        <v>10926</v>
      </c>
      <c r="H2351" s="44" t="s">
        <v>3466</v>
      </c>
      <c r="I2351" s="45">
        <v>0</v>
      </c>
      <c r="J2351" s="14">
        <v>150000000</v>
      </c>
      <c r="K2351" s="14" t="s">
        <v>3458</v>
      </c>
      <c r="L2351" s="46" t="s">
        <v>5087</v>
      </c>
      <c r="M2351" s="14" t="s">
        <v>12072</v>
      </c>
      <c r="N2351" s="14" t="s">
        <v>3833</v>
      </c>
      <c r="O2351" s="14" t="s">
        <v>12115</v>
      </c>
      <c r="P2351" s="14" t="s">
        <v>12071</v>
      </c>
      <c r="Q2351" s="44" t="s">
        <v>8224</v>
      </c>
      <c r="R2351" s="44" t="s">
        <v>8203</v>
      </c>
      <c r="S2351" s="14">
        <v>4</v>
      </c>
      <c r="T2351" s="5">
        <v>13865.25</v>
      </c>
      <c r="U2351" s="5">
        <f t="shared" si="119"/>
        <v>55461</v>
      </c>
      <c r="V2351" s="47">
        <f t="shared" si="120"/>
        <v>62116.320000000007</v>
      </c>
      <c r="W2351" s="48"/>
      <c r="X2351" s="49">
        <v>2017</v>
      </c>
      <c r="Y2351" s="55" t="s">
        <v>12015</v>
      </c>
      <c r="Z2351" s="51">
        <f t="shared" si="121"/>
        <v>154.05833333333334</v>
      </c>
      <c r="AA2351" s="16">
        <f t="shared" si="122"/>
        <v>172.54533333333336</v>
      </c>
    </row>
    <row r="2352" spans="2:27" ht="20.25" x14ac:dyDescent="0.3">
      <c r="B2352" s="43" t="s">
        <v>2355</v>
      </c>
      <c r="C2352" s="14" t="s">
        <v>4521</v>
      </c>
      <c r="D2352" s="14" t="s">
        <v>4266</v>
      </c>
      <c r="E2352" s="14" t="s">
        <v>4900</v>
      </c>
      <c r="F2352" s="14" t="s">
        <v>4267</v>
      </c>
      <c r="G2352" s="14" t="s">
        <v>10927</v>
      </c>
      <c r="H2352" s="44" t="s">
        <v>3466</v>
      </c>
      <c r="I2352" s="45">
        <v>0</v>
      </c>
      <c r="J2352" s="14">
        <v>150000000</v>
      </c>
      <c r="K2352" s="14" t="s">
        <v>3458</v>
      </c>
      <c r="L2352" s="46" t="s">
        <v>5087</v>
      </c>
      <c r="M2352" s="14" t="s">
        <v>12072</v>
      </c>
      <c r="N2352" s="14" t="s">
        <v>3833</v>
      </c>
      <c r="O2352" s="14" t="s">
        <v>12115</v>
      </c>
      <c r="P2352" s="14" t="s">
        <v>12071</v>
      </c>
      <c r="Q2352" s="44" t="s">
        <v>8224</v>
      </c>
      <c r="R2352" s="44" t="s">
        <v>8203</v>
      </c>
      <c r="S2352" s="14">
        <v>4</v>
      </c>
      <c r="T2352" s="5">
        <v>9859.73</v>
      </c>
      <c r="U2352" s="5">
        <f t="shared" si="119"/>
        <v>39438.92</v>
      </c>
      <c r="V2352" s="47">
        <f t="shared" si="120"/>
        <v>44171.590400000001</v>
      </c>
      <c r="W2352" s="48"/>
      <c r="X2352" s="49">
        <v>2017</v>
      </c>
      <c r="Y2352" s="55" t="s">
        <v>12015</v>
      </c>
      <c r="Z2352" s="51">
        <f t="shared" si="121"/>
        <v>109.55255555555556</v>
      </c>
      <c r="AA2352" s="16">
        <f t="shared" si="122"/>
        <v>122.69886222222223</v>
      </c>
    </row>
    <row r="2353" spans="2:27" ht="20.25" x14ac:dyDescent="0.3">
      <c r="B2353" s="43" t="s">
        <v>2356</v>
      </c>
      <c r="C2353" s="14" t="s">
        <v>4521</v>
      </c>
      <c r="D2353" s="14" t="s">
        <v>4266</v>
      </c>
      <c r="E2353" s="14" t="s">
        <v>4900</v>
      </c>
      <c r="F2353" s="14" t="s">
        <v>4267</v>
      </c>
      <c r="G2353" s="14" t="s">
        <v>10928</v>
      </c>
      <c r="H2353" s="44" t="s">
        <v>3466</v>
      </c>
      <c r="I2353" s="45">
        <v>0</v>
      </c>
      <c r="J2353" s="14">
        <v>150000000</v>
      </c>
      <c r="K2353" s="14" t="s">
        <v>3458</v>
      </c>
      <c r="L2353" s="46" t="s">
        <v>5087</v>
      </c>
      <c r="M2353" s="14" t="s">
        <v>12072</v>
      </c>
      <c r="N2353" s="14" t="s">
        <v>3833</v>
      </c>
      <c r="O2353" s="14" t="s">
        <v>12115</v>
      </c>
      <c r="P2353" s="14" t="s">
        <v>12071</v>
      </c>
      <c r="Q2353" s="44" t="s">
        <v>8224</v>
      </c>
      <c r="R2353" s="44" t="s">
        <v>8203</v>
      </c>
      <c r="S2353" s="14">
        <v>4</v>
      </c>
      <c r="T2353" s="5">
        <v>5546.1</v>
      </c>
      <c r="U2353" s="5">
        <f t="shared" si="119"/>
        <v>22184.400000000001</v>
      </c>
      <c r="V2353" s="47">
        <f t="shared" si="120"/>
        <v>24846.528000000006</v>
      </c>
      <c r="W2353" s="48"/>
      <c r="X2353" s="49">
        <v>2017</v>
      </c>
      <c r="Y2353" s="55" t="s">
        <v>12015</v>
      </c>
      <c r="Z2353" s="51">
        <f t="shared" si="121"/>
        <v>61.623333333333335</v>
      </c>
      <c r="AA2353" s="16">
        <f t="shared" si="122"/>
        <v>69.018133333333353</v>
      </c>
    </row>
    <row r="2354" spans="2:27" ht="20.25" x14ac:dyDescent="0.3">
      <c r="B2354" s="43" t="s">
        <v>2357</v>
      </c>
      <c r="C2354" s="14" t="s">
        <v>4521</v>
      </c>
      <c r="D2354" s="14" t="s">
        <v>4266</v>
      </c>
      <c r="E2354" s="14" t="s">
        <v>4900</v>
      </c>
      <c r="F2354" s="14" t="s">
        <v>4267</v>
      </c>
      <c r="G2354" s="14" t="s">
        <v>10929</v>
      </c>
      <c r="H2354" s="44" t="s">
        <v>3466</v>
      </c>
      <c r="I2354" s="45">
        <v>0</v>
      </c>
      <c r="J2354" s="14">
        <v>150000000</v>
      </c>
      <c r="K2354" s="14" t="s">
        <v>3458</v>
      </c>
      <c r="L2354" s="46" t="s">
        <v>5087</v>
      </c>
      <c r="M2354" s="14" t="s">
        <v>12072</v>
      </c>
      <c r="N2354" s="14" t="s">
        <v>3833</v>
      </c>
      <c r="O2354" s="14" t="s">
        <v>12115</v>
      </c>
      <c r="P2354" s="14" t="s">
        <v>12071</v>
      </c>
      <c r="Q2354" s="44" t="s">
        <v>8224</v>
      </c>
      <c r="R2354" s="44" t="s">
        <v>8203</v>
      </c>
      <c r="S2354" s="14">
        <v>4</v>
      </c>
      <c r="T2354" s="5">
        <v>5237.9799999999996</v>
      </c>
      <c r="U2354" s="5">
        <f t="shared" si="119"/>
        <v>20951.919999999998</v>
      </c>
      <c r="V2354" s="47">
        <f t="shared" si="120"/>
        <v>23466.150399999999</v>
      </c>
      <c r="W2354" s="48"/>
      <c r="X2354" s="49">
        <v>2017</v>
      </c>
      <c r="Y2354" s="55" t="s">
        <v>12015</v>
      </c>
      <c r="Z2354" s="51">
        <f t="shared" si="121"/>
        <v>58.199777777777776</v>
      </c>
      <c r="AA2354" s="16">
        <f t="shared" si="122"/>
        <v>65.183751111111107</v>
      </c>
    </row>
    <row r="2355" spans="2:27" ht="20.25" x14ac:dyDescent="0.3">
      <c r="B2355" s="43" t="s">
        <v>2358</v>
      </c>
      <c r="C2355" s="14" t="s">
        <v>4521</v>
      </c>
      <c r="D2355" s="14" t="s">
        <v>4266</v>
      </c>
      <c r="E2355" s="14" t="s">
        <v>4900</v>
      </c>
      <c r="F2355" s="14" t="s">
        <v>4267</v>
      </c>
      <c r="G2355" s="14" t="s">
        <v>10930</v>
      </c>
      <c r="H2355" s="44" t="s">
        <v>3466</v>
      </c>
      <c r="I2355" s="45">
        <v>0</v>
      </c>
      <c r="J2355" s="14">
        <v>150000000</v>
      </c>
      <c r="K2355" s="14" t="s">
        <v>3458</v>
      </c>
      <c r="L2355" s="46" t="s">
        <v>5087</v>
      </c>
      <c r="M2355" s="14" t="s">
        <v>12072</v>
      </c>
      <c r="N2355" s="14" t="s">
        <v>3833</v>
      </c>
      <c r="O2355" s="14" t="s">
        <v>12115</v>
      </c>
      <c r="P2355" s="14" t="s">
        <v>12071</v>
      </c>
      <c r="Q2355" s="44" t="s">
        <v>8224</v>
      </c>
      <c r="R2355" s="44" t="s">
        <v>8203</v>
      </c>
      <c r="S2355" s="14">
        <v>1</v>
      </c>
      <c r="T2355" s="5">
        <v>16775</v>
      </c>
      <c r="U2355" s="5">
        <f t="shared" si="119"/>
        <v>16775</v>
      </c>
      <c r="V2355" s="47">
        <f t="shared" si="120"/>
        <v>18788</v>
      </c>
      <c r="W2355" s="48"/>
      <c r="X2355" s="49">
        <v>2017</v>
      </c>
      <c r="Y2355" s="55" t="s">
        <v>12015</v>
      </c>
      <c r="Z2355" s="51">
        <f t="shared" si="121"/>
        <v>46.597222222222221</v>
      </c>
      <c r="AA2355" s="16">
        <f t="shared" si="122"/>
        <v>52.18888888888889</v>
      </c>
    </row>
    <row r="2356" spans="2:27" ht="20.25" x14ac:dyDescent="0.3">
      <c r="B2356" s="43" t="s">
        <v>2359</v>
      </c>
      <c r="C2356" s="14" t="s">
        <v>4521</v>
      </c>
      <c r="D2356" s="14" t="s">
        <v>4428</v>
      </c>
      <c r="E2356" s="14" t="s">
        <v>4486</v>
      </c>
      <c r="F2356" s="14" t="s">
        <v>4429</v>
      </c>
      <c r="G2356" s="14" t="s">
        <v>10931</v>
      </c>
      <c r="H2356" s="44" t="s">
        <v>3466</v>
      </c>
      <c r="I2356" s="45">
        <v>0</v>
      </c>
      <c r="J2356" s="14">
        <v>150000000</v>
      </c>
      <c r="K2356" s="14" t="s">
        <v>3458</v>
      </c>
      <c r="L2356" s="46" t="s">
        <v>5087</v>
      </c>
      <c r="M2356" s="14" t="s">
        <v>12072</v>
      </c>
      <c r="N2356" s="14" t="s">
        <v>3833</v>
      </c>
      <c r="O2356" s="14" t="s">
        <v>12115</v>
      </c>
      <c r="P2356" s="14" t="s">
        <v>12071</v>
      </c>
      <c r="Q2356" s="44" t="s">
        <v>8224</v>
      </c>
      <c r="R2356" s="44" t="s">
        <v>8203</v>
      </c>
      <c r="S2356" s="14">
        <v>12</v>
      </c>
      <c r="T2356" s="5">
        <v>4621.75</v>
      </c>
      <c r="U2356" s="5">
        <f t="shared" si="119"/>
        <v>55461</v>
      </c>
      <c r="V2356" s="47">
        <f t="shared" si="120"/>
        <v>62116.320000000007</v>
      </c>
      <c r="W2356" s="48"/>
      <c r="X2356" s="49">
        <v>2017</v>
      </c>
      <c r="Y2356" s="55" t="s">
        <v>12015</v>
      </c>
      <c r="Z2356" s="51">
        <f t="shared" si="121"/>
        <v>154.05833333333334</v>
      </c>
      <c r="AA2356" s="16">
        <f t="shared" si="122"/>
        <v>172.54533333333336</v>
      </c>
    </row>
    <row r="2357" spans="2:27" ht="20.25" x14ac:dyDescent="0.3">
      <c r="B2357" s="43" t="s">
        <v>2360</v>
      </c>
      <c r="C2357" s="14" t="s">
        <v>4521</v>
      </c>
      <c r="D2357" s="14" t="s">
        <v>4217</v>
      </c>
      <c r="E2357" s="14" t="s">
        <v>4218</v>
      </c>
      <c r="F2357" s="14" t="s">
        <v>4219</v>
      </c>
      <c r="G2357" s="14" t="s">
        <v>10932</v>
      </c>
      <c r="H2357" s="44" t="s">
        <v>3466</v>
      </c>
      <c r="I2357" s="45">
        <v>0</v>
      </c>
      <c r="J2357" s="14">
        <v>150000000</v>
      </c>
      <c r="K2357" s="14" t="s">
        <v>3458</v>
      </c>
      <c r="L2357" s="46" t="s">
        <v>5087</v>
      </c>
      <c r="M2357" s="14" t="s">
        <v>12072</v>
      </c>
      <c r="N2357" s="14" t="s">
        <v>3833</v>
      </c>
      <c r="O2357" s="14" t="s">
        <v>12115</v>
      </c>
      <c r="P2357" s="14" t="s">
        <v>12071</v>
      </c>
      <c r="Q2357" s="44" t="s">
        <v>8224</v>
      </c>
      <c r="R2357" s="44" t="s">
        <v>8203</v>
      </c>
      <c r="S2357" s="14">
        <v>2</v>
      </c>
      <c r="T2357" s="5">
        <v>24400</v>
      </c>
      <c r="U2357" s="5">
        <f t="shared" si="119"/>
        <v>48800</v>
      </c>
      <c r="V2357" s="47">
        <f t="shared" si="120"/>
        <v>54656.000000000007</v>
      </c>
      <c r="W2357" s="48"/>
      <c r="X2357" s="49">
        <v>2017</v>
      </c>
      <c r="Y2357" s="55" t="s">
        <v>12015</v>
      </c>
      <c r="Z2357" s="51">
        <f t="shared" si="121"/>
        <v>135.55555555555554</v>
      </c>
      <c r="AA2357" s="16">
        <f t="shared" si="122"/>
        <v>151.82222222222225</v>
      </c>
    </row>
    <row r="2358" spans="2:27" ht="20.25" x14ac:dyDescent="0.3">
      <c r="B2358" s="43" t="s">
        <v>2361</v>
      </c>
      <c r="C2358" s="14" t="s">
        <v>4521</v>
      </c>
      <c r="D2358" s="14" t="s">
        <v>4217</v>
      </c>
      <c r="E2358" s="14" t="s">
        <v>4218</v>
      </c>
      <c r="F2358" s="14" t="s">
        <v>4219</v>
      </c>
      <c r="G2358" s="14" t="s">
        <v>10933</v>
      </c>
      <c r="H2358" s="44" t="s">
        <v>3466</v>
      </c>
      <c r="I2358" s="45">
        <v>0</v>
      </c>
      <c r="J2358" s="14">
        <v>150000000</v>
      </c>
      <c r="K2358" s="14" t="s">
        <v>3458</v>
      </c>
      <c r="L2358" s="46" t="s">
        <v>5087</v>
      </c>
      <c r="M2358" s="14" t="s">
        <v>12072</v>
      </c>
      <c r="N2358" s="14" t="s">
        <v>3833</v>
      </c>
      <c r="O2358" s="14" t="s">
        <v>12115</v>
      </c>
      <c r="P2358" s="14" t="s">
        <v>12071</v>
      </c>
      <c r="Q2358" s="44" t="s">
        <v>8224</v>
      </c>
      <c r="R2358" s="44" t="s">
        <v>8203</v>
      </c>
      <c r="S2358" s="14">
        <v>1</v>
      </c>
      <c r="T2358" s="5">
        <v>2980720.63</v>
      </c>
      <c r="U2358" s="5">
        <f t="shared" si="119"/>
        <v>2980720.63</v>
      </c>
      <c r="V2358" s="47">
        <f t="shared" si="120"/>
        <v>3338407.1056000004</v>
      </c>
      <c r="W2358" s="48"/>
      <c r="X2358" s="49">
        <v>2017</v>
      </c>
      <c r="Y2358" s="55" t="s">
        <v>12015</v>
      </c>
      <c r="Z2358" s="51">
        <f t="shared" si="121"/>
        <v>8279.7795277777768</v>
      </c>
      <c r="AA2358" s="16">
        <f t="shared" si="122"/>
        <v>9273.3530711111125</v>
      </c>
    </row>
    <row r="2359" spans="2:27" ht="20.25" x14ac:dyDescent="0.3">
      <c r="B2359" s="43" t="s">
        <v>2362</v>
      </c>
      <c r="C2359" s="14" t="s">
        <v>4521</v>
      </c>
      <c r="D2359" s="14" t="s">
        <v>4221</v>
      </c>
      <c r="E2359" s="14" t="s">
        <v>4486</v>
      </c>
      <c r="F2359" s="14" t="s">
        <v>4219</v>
      </c>
      <c r="G2359" s="14" t="s">
        <v>10934</v>
      </c>
      <c r="H2359" s="44" t="s">
        <v>3466</v>
      </c>
      <c r="I2359" s="45">
        <v>0</v>
      </c>
      <c r="J2359" s="14">
        <v>150000000</v>
      </c>
      <c r="K2359" s="14" t="s">
        <v>3458</v>
      </c>
      <c r="L2359" s="46" t="s">
        <v>5087</v>
      </c>
      <c r="M2359" s="14" t="s">
        <v>12072</v>
      </c>
      <c r="N2359" s="14" t="s">
        <v>3833</v>
      </c>
      <c r="O2359" s="14" t="s">
        <v>12115</v>
      </c>
      <c r="P2359" s="14" t="s">
        <v>12071</v>
      </c>
      <c r="Q2359" s="44" t="s">
        <v>8224</v>
      </c>
      <c r="R2359" s="44" t="s">
        <v>8203</v>
      </c>
      <c r="S2359" s="14">
        <v>4</v>
      </c>
      <c r="T2359" s="5">
        <v>240331</v>
      </c>
      <c r="U2359" s="5">
        <f t="shared" si="119"/>
        <v>961324</v>
      </c>
      <c r="V2359" s="47">
        <f t="shared" si="120"/>
        <v>1076682.8800000001</v>
      </c>
      <c r="W2359" s="48"/>
      <c r="X2359" s="49">
        <v>2017</v>
      </c>
      <c r="Y2359" s="55" t="s">
        <v>12015</v>
      </c>
      <c r="Z2359" s="51">
        <f t="shared" si="121"/>
        <v>2670.3444444444444</v>
      </c>
      <c r="AA2359" s="16">
        <f t="shared" si="122"/>
        <v>2990.7857777777781</v>
      </c>
    </row>
    <row r="2360" spans="2:27" ht="20.25" x14ac:dyDescent="0.3">
      <c r="B2360" s="43" t="s">
        <v>2363</v>
      </c>
      <c r="C2360" s="14" t="s">
        <v>4521</v>
      </c>
      <c r="D2360" s="14" t="s">
        <v>4428</v>
      </c>
      <c r="E2360" s="14" t="s">
        <v>4486</v>
      </c>
      <c r="F2360" s="14" t="s">
        <v>4429</v>
      </c>
      <c r="G2360" s="14" t="s">
        <v>10935</v>
      </c>
      <c r="H2360" s="44" t="s">
        <v>3466</v>
      </c>
      <c r="I2360" s="45">
        <v>0</v>
      </c>
      <c r="J2360" s="14">
        <v>150000000</v>
      </c>
      <c r="K2360" s="14" t="s">
        <v>3458</v>
      </c>
      <c r="L2360" s="46" t="s">
        <v>5087</v>
      </c>
      <c r="M2360" s="14" t="s">
        <v>12072</v>
      </c>
      <c r="N2360" s="14" t="s">
        <v>3833</v>
      </c>
      <c r="O2360" s="14" t="s">
        <v>12115</v>
      </c>
      <c r="P2360" s="14" t="s">
        <v>12071</v>
      </c>
      <c r="Q2360" s="44" t="s">
        <v>8224</v>
      </c>
      <c r="R2360" s="44" t="s">
        <v>8203</v>
      </c>
      <c r="S2360" s="14">
        <v>4</v>
      </c>
      <c r="T2360" s="5">
        <v>100754.15</v>
      </c>
      <c r="U2360" s="5">
        <f t="shared" si="119"/>
        <v>403016.6</v>
      </c>
      <c r="V2360" s="47">
        <f t="shared" si="120"/>
        <v>451378.592</v>
      </c>
      <c r="W2360" s="48"/>
      <c r="X2360" s="49">
        <v>2017</v>
      </c>
      <c r="Y2360" s="55" t="s">
        <v>12015</v>
      </c>
      <c r="Z2360" s="51">
        <f t="shared" si="121"/>
        <v>1119.4905555555556</v>
      </c>
      <c r="AA2360" s="16">
        <f t="shared" si="122"/>
        <v>1253.8294222222223</v>
      </c>
    </row>
    <row r="2361" spans="2:27" ht="20.25" x14ac:dyDescent="0.3">
      <c r="B2361" s="43" t="s">
        <v>2364</v>
      </c>
      <c r="C2361" s="14" t="s">
        <v>4521</v>
      </c>
      <c r="D2361" s="14" t="s">
        <v>9469</v>
      </c>
      <c r="E2361" s="14" t="s">
        <v>7556</v>
      </c>
      <c r="F2361" s="14" t="s">
        <v>4225</v>
      </c>
      <c r="G2361" s="14" t="s">
        <v>10936</v>
      </c>
      <c r="H2361" s="44" t="s">
        <v>3466</v>
      </c>
      <c r="I2361" s="45">
        <v>0</v>
      </c>
      <c r="J2361" s="14">
        <v>150000000</v>
      </c>
      <c r="K2361" s="14" t="s">
        <v>3458</v>
      </c>
      <c r="L2361" s="46" t="s">
        <v>5087</v>
      </c>
      <c r="M2361" s="14" t="s">
        <v>12072</v>
      </c>
      <c r="N2361" s="14" t="s">
        <v>3833</v>
      </c>
      <c r="O2361" s="14" t="s">
        <v>3489</v>
      </c>
      <c r="P2361" s="14" t="s">
        <v>12071</v>
      </c>
      <c r="Q2361" s="44" t="s">
        <v>8224</v>
      </c>
      <c r="R2361" s="44" t="s">
        <v>8203</v>
      </c>
      <c r="S2361" s="14">
        <v>1</v>
      </c>
      <c r="T2361" s="5">
        <v>1112000</v>
      </c>
      <c r="U2361" s="5">
        <f t="shared" si="119"/>
        <v>1112000</v>
      </c>
      <c r="V2361" s="47">
        <f t="shared" si="120"/>
        <v>1245440.0000000002</v>
      </c>
      <c r="W2361" s="48"/>
      <c r="X2361" s="49">
        <v>2017</v>
      </c>
      <c r="Y2361" s="55" t="s">
        <v>12015</v>
      </c>
      <c r="Z2361" s="51">
        <f t="shared" si="121"/>
        <v>3088.8888888888887</v>
      </c>
      <c r="AA2361" s="16">
        <f t="shared" si="122"/>
        <v>3459.5555555555561</v>
      </c>
    </row>
    <row r="2362" spans="2:27" ht="20.25" x14ac:dyDescent="0.3">
      <c r="B2362" s="43" t="s">
        <v>2365</v>
      </c>
      <c r="C2362" s="14" t="s">
        <v>4521</v>
      </c>
      <c r="D2362" s="14" t="s">
        <v>4421</v>
      </c>
      <c r="E2362" s="14" t="s">
        <v>7553</v>
      </c>
      <c r="F2362" s="14" t="s">
        <v>4422</v>
      </c>
      <c r="G2362" s="14" t="s">
        <v>10937</v>
      </c>
      <c r="H2362" s="44" t="s">
        <v>3466</v>
      </c>
      <c r="I2362" s="45">
        <v>0</v>
      </c>
      <c r="J2362" s="14">
        <v>150000000</v>
      </c>
      <c r="K2362" s="14" t="s">
        <v>3458</v>
      </c>
      <c r="L2362" s="46" t="s">
        <v>5087</v>
      </c>
      <c r="M2362" s="14" t="s">
        <v>12072</v>
      </c>
      <c r="N2362" s="14" t="s">
        <v>3833</v>
      </c>
      <c r="O2362" s="14" t="s">
        <v>3489</v>
      </c>
      <c r="P2362" s="14" t="s">
        <v>12071</v>
      </c>
      <c r="Q2362" s="44" t="s">
        <v>8224</v>
      </c>
      <c r="R2362" s="44" t="s">
        <v>8203</v>
      </c>
      <c r="S2362" s="14">
        <v>1</v>
      </c>
      <c r="T2362" s="5">
        <v>84080</v>
      </c>
      <c r="U2362" s="5">
        <f t="shared" si="119"/>
        <v>84080</v>
      </c>
      <c r="V2362" s="47">
        <f t="shared" si="120"/>
        <v>94169.600000000006</v>
      </c>
      <c r="W2362" s="48"/>
      <c r="X2362" s="49">
        <v>2017</v>
      </c>
      <c r="Y2362" s="55" t="s">
        <v>12015</v>
      </c>
      <c r="Z2362" s="51">
        <f t="shared" si="121"/>
        <v>233.55555555555554</v>
      </c>
      <c r="AA2362" s="16">
        <f t="shared" si="122"/>
        <v>261.58222222222224</v>
      </c>
    </row>
    <row r="2363" spans="2:27" ht="20.25" x14ac:dyDescent="0.3">
      <c r="B2363" s="43" t="s">
        <v>2366</v>
      </c>
      <c r="C2363" s="14" t="s">
        <v>4521</v>
      </c>
      <c r="D2363" s="14" t="s">
        <v>4221</v>
      </c>
      <c r="E2363" s="14" t="s">
        <v>4486</v>
      </c>
      <c r="F2363" s="14" t="s">
        <v>4219</v>
      </c>
      <c r="G2363" s="14" t="s">
        <v>10938</v>
      </c>
      <c r="H2363" s="44" t="s">
        <v>3466</v>
      </c>
      <c r="I2363" s="45">
        <v>0</v>
      </c>
      <c r="J2363" s="14">
        <v>150000000</v>
      </c>
      <c r="K2363" s="14" t="s">
        <v>3458</v>
      </c>
      <c r="L2363" s="46" t="s">
        <v>5087</v>
      </c>
      <c r="M2363" s="14" t="s">
        <v>12072</v>
      </c>
      <c r="N2363" s="14" t="s">
        <v>3833</v>
      </c>
      <c r="O2363" s="14" t="s">
        <v>12115</v>
      </c>
      <c r="P2363" s="14" t="s">
        <v>12071</v>
      </c>
      <c r="Q2363" s="44" t="s">
        <v>8224</v>
      </c>
      <c r="R2363" s="44" t="s">
        <v>8203</v>
      </c>
      <c r="S2363" s="14">
        <v>4</v>
      </c>
      <c r="T2363" s="5">
        <v>193558.89</v>
      </c>
      <c r="U2363" s="5">
        <f t="shared" si="119"/>
        <v>774235.56</v>
      </c>
      <c r="V2363" s="47">
        <f t="shared" si="120"/>
        <v>867143.82720000017</v>
      </c>
      <c r="W2363" s="48"/>
      <c r="X2363" s="49">
        <v>2017</v>
      </c>
      <c r="Y2363" s="55" t="s">
        <v>12015</v>
      </c>
      <c r="Z2363" s="51">
        <f t="shared" si="121"/>
        <v>2150.6543333333334</v>
      </c>
      <c r="AA2363" s="16">
        <f t="shared" si="122"/>
        <v>2408.7328533333339</v>
      </c>
    </row>
    <row r="2364" spans="2:27" ht="20.25" x14ac:dyDescent="0.3">
      <c r="B2364" s="43" t="s">
        <v>2367</v>
      </c>
      <c r="C2364" s="14" t="s">
        <v>4521</v>
      </c>
      <c r="D2364" s="14" t="s">
        <v>9506</v>
      </c>
      <c r="E2364" s="14" t="s">
        <v>7810</v>
      </c>
      <c r="F2364" s="14" t="s">
        <v>9507</v>
      </c>
      <c r="G2364" s="14" t="s">
        <v>10939</v>
      </c>
      <c r="H2364" s="44" t="s">
        <v>3466</v>
      </c>
      <c r="I2364" s="45">
        <v>0</v>
      </c>
      <c r="J2364" s="14">
        <v>150000000</v>
      </c>
      <c r="K2364" s="14" t="s">
        <v>3458</v>
      </c>
      <c r="L2364" s="46" t="s">
        <v>5087</v>
      </c>
      <c r="M2364" s="14" t="s">
        <v>12072</v>
      </c>
      <c r="N2364" s="14" t="s">
        <v>3833</v>
      </c>
      <c r="O2364" s="14" t="s">
        <v>12115</v>
      </c>
      <c r="P2364" s="14" t="s">
        <v>12071</v>
      </c>
      <c r="Q2364" s="44" t="s">
        <v>8224</v>
      </c>
      <c r="R2364" s="44" t="s">
        <v>8203</v>
      </c>
      <c r="S2364" s="14">
        <v>1</v>
      </c>
      <c r="T2364" s="5">
        <v>4005516.67</v>
      </c>
      <c r="U2364" s="5">
        <f t="shared" si="119"/>
        <v>4005516.67</v>
      </c>
      <c r="V2364" s="47">
        <f t="shared" si="120"/>
        <v>4486178.6704000002</v>
      </c>
      <c r="W2364" s="48"/>
      <c r="X2364" s="49">
        <v>2017</v>
      </c>
      <c r="Y2364" s="55" t="s">
        <v>12015</v>
      </c>
      <c r="Z2364" s="51">
        <f t="shared" si="121"/>
        <v>11126.435194444444</v>
      </c>
      <c r="AA2364" s="16">
        <f t="shared" si="122"/>
        <v>12461.607417777779</v>
      </c>
    </row>
    <row r="2365" spans="2:27" ht="20.25" x14ac:dyDescent="0.3">
      <c r="B2365" s="43" t="s">
        <v>2368</v>
      </c>
      <c r="C2365" s="14" t="s">
        <v>4521</v>
      </c>
      <c r="D2365" s="14" t="s">
        <v>4217</v>
      </c>
      <c r="E2365" s="14" t="s">
        <v>4218</v>
      </c>
      <c r="F2365" s="14" t="s">
        <v>4219</v>
      </c>
      <c r="G2365" s="14" t="s">
        <v>10940</v>
      </c>
      <c r="H2365" s="44" t="s">
        <v>3466</v>
      </c>
      <c r="I2365" s="45">
        <v>0</v>
      </c>
      <c r="J2365" s="14">
        <v>150000000</v>
      </c>
      <c r="K2365" s="14" t="s">
        <v>3458</v>
      </c>
      <c r="L2365" s="46" t="s">
        <v>5087</v>
      </c>
      <c r="M2365" s="14" t="s">
        <v>12072</v>
      </c>
      <c r="N2365" s="14" t="s">
        <v>3833</v>
      </c>
      <c r="O2365" s="14" t="s">
        <v>12115</v>
      </c>
      <c r="P2365" s="14" t="s">
        <v>12071</v>
      </c>
      <c r="Q2365" s="44" t="s">
        <v>8224</v>
      </c>
      <c r="R2365" s="44" t="s">
        <v>8203</v>
      </c>
      <c r="S2365" s="14">
        <v>3</v>
      </c>
      <c r="T2365" s="5">
        <v>1465554.17</v>
      </c>
      <c r="U2365" s="5">
        <f t="shared" si="119"/>
        <v>4396662.51</v>
      </c>
      <c r="V2365" s="47">
        <f t="shared" si="120"/>
        <v>4924262.0112000005</v>
      </c>
      <c r="W2365" s="48"/>
      <c r="X2365" s="49">
        <v>2017</v>
      </c>
      <c r="Y2365" s="55" t="s">
        <v>12015</v>
      </c>
      <c r="Z2365" s="51">
        <f t="shared" si="121"/>
        <v>12212.951416666667</v>
      </c>
      <c r="AA2365" s="16">
        <f t="shared" si="122"/>
        <v>13678.505586666668</v>
      </c>
    </row>
    <row r="2366" spans="2:27" ht="20.25" x14ac:dyDescent="0.3">
      <c r="B2366" s="43" t="s">
        <v>2369</v>
      </c>
      <c r="C2366" s="14" t="s">
        <v>4521</v>
      </c>
      <c r="D2366" s="14" t="s">
        <v>4217</v>
      </c>
      <c r="E2366" s="14" t="s">
        <v>4218</v>
      </c>
      <c r="F2366" s="14" t="s">
        <v>4219</v>
      </c>
      <c r="G2366" s="14" t="s">
        <v>10941</v>
      </c>
      <c r="H2366" s="44" t="s">
        <v>3466</v>
      </c>
      <c r="I2366" s="45">
        <v>0</v>
      </c>
      <c r="J2366" s="14">
        <v>150000000</v>
      </c>
      <c r="K2366" s="14" t="s">
        <v>3458</v>
      </c>
      <c r="L2366" s="46" t="s">
        <v>5087</v>
      </c>
      <c r="M2366" s="14" t="s">
        <v>12072</v>
      </c>
      <c r="N2366" s="14" t="s">
        <v>3833</v>
      </c>
      <c r="O2366" s="14" t="s">
        <v>12115</v>
      </c>
      <c r="P2366" s="14" t="s">
        <v>12071</v>
      </c>
      <c r="Q2366" s="44" t="s">
        <v>8224</v>
      </c>
      <c r="R2366" s="44" t="s">
        <v>8203</v>
      </c>
      <c r="S2366" s="14">
        <v>3</v>
      </c>
      <c r="T2366" s="5">
        <v>1158518.67</v>
      </c>
      <c r="U2366" s="5">
        <f t="shared" si="119"/>
        <v>3475556.01</v>
      </c>
      <c r="V2366" s="47">
        <f t="shared" si="120"/>
        <v>3892622.7312000003</v>
      </c>
      <c r="W2366" s="48"/>
      <c r="X2366" s="49">
        <v>2017</v>
      </c>
      <c r="Y2366" s="55" t="s">
        <v>12015</v>
      </c>
      <c r="Z2366" s="51">
        <f t="shared" si="121"/>
        <v>9654.3222499999993</v>
      </c>
      <c r="AA2366" s="16">
        <f t="shared" si="122"/>
        <v>10812.840920000001</v>
      </c>
    </row>
    <row r="2367" spans="2:27" ht="20.25" x14ac:dyDescent="0.3">
      <c r="B2367" s="43" t="s">
        <v>2370</v>
      </c>
      <c r="C2367" s="14" t="s">
        <v>4521</v>
      </c>
      <c r="D2367" s="14" t="s">
        <v>4221</v>
      </c>
      <c r="E2367" s="14" t="s">
        <v>4486</v>
      </c>
      <c r="F2367" s="14" t="s">
        <v>4219</v>
      </c>
      <c r="G2367" s="14" t="s">
        <v>10942</v>
      </c>
      <c r="H2367" s="44" t="s">
        <v>3466</v>
      </c>
      <c r="I2367" s="45">
        <v>0</v>
      </c>
      <c r="J2367" s="14">
        <v>150000000</v>
      </c>
      <c r="K2367" s="14" t="s">
        <v>3458</v>
      </c>
      <c r="L2367" s="46" t="s">
        <v>5087</v>
      </c>
      <c r="M2367" s="14" t="s">
        <v>12072</v>
      </c>
      <c r="N2367" s="14" t="s">
        <v>3833</v>
      </c>
      <c r="O2367" s="14" t="s">
        <v>12115</v>
      </c>
      <c r="P2367" s="14" t="s">
        <v>12071</v>
      </c>
      <c r="Q2367" s="44" t="s">
        <v>8224</v>
      </c>
      <c r="R2367" s="44" t="s">
        <v>8203</v>
      </c>
      <c r="S2367" s="14">
        <v>2</v>
      </c>
      <c r="T2367" s="5">
        <v>179323.9</v>
      </c>
      <c r="U2367" s="5">
        <f t="shared" si="119"/>
        <v>358647.8</v>
      </c>
      <c r="V2367" s="47">
        <f t="shared" si="120"/>
        <v>401685.53600000002</v>
      </c>
      <c r="W2367" s="48"/>
      <c r="X2367" s="49">
        <v>2017</v>
      </c>
      <c r="Y2367" s="55" t="s">
        <v>12015</v>
      </c>
      <c r="Z2367" s="51">
        <f t="shared" si="121"/>
        <v>996.24388888888882</v>
      </c>
      <c r="AA2367" s="16">
        <f t="shared" si="122"/>
        <v>1115.7931555555556</v>
      </c>
    </row>
    <row r="2368" spans="2:27" ht="20.25" x14ac:dyDescent="0.3">
      <c r="B2368" s="43" t="s">
        <v>2371</v>
      </c>
      <c r="C2368" s="14" t="s">
        <v>4521</v>
      </c>
      <c r="D2368" s="14" t="s">
        <v>4428</v>
      </c>
      <c r="E2368" s="14" t="s">
        <v>4486</v>
      </c>
      <c r="F2368" s="14" t="s">
        <v>4429</v>
      </c>
      <c r="G2368" s="14" t="s">
        <v>10943</v>
      </c>
      <c r="H2368" s="44" t="s">
        <v>3466</v>
      </c>
      <c r="I2368" s="45">
        <v>0</v>
      </c>
      <c r="J2368" s="14">
        <v>150000000</v>
      </c>
      <c r="K2368" s="14" t="s">
        <v>3458</v>
      </c>
      <c r="L2368" s="46" t="s">
        <v>5087</v>
      </c>
      <c r="M2368" s="14" t="s">
        <v>12072</v>
      </c>
      <c r="N2368" s="14" t="s">
        <v>3833</v>
      </c>
      <c r="O2368" s="14" t="s">
        <v>12115</v>
      </c>
      <c r="P2368" s="14" t="s">
        <v>12071</v>
      </c>
      <c r="Q2368" s="44" t="s">
        <v>8224</v>
      </c>
      <c r="R2368" s="44" t="s">
        <v>8203</v>
      </c>
      <c r="S2368" s="14">
        <v>3</v>
      </c>
      <c r="T2368" s="5">
        <v>234938.96</v>
      </c>
      <c r="U2368" s="5">
        <f t="shared" si="119"/>
        <v>704816.88</v>
      </c>
      <c r="V2368" s="47">
        <f t="shared" si="120"/>
        <v>789394.90560000006</v>
      </c>
      <c r="W2368" s="48"/>
      <c r="X2368" s="49">
        <v>2017</v>
      </c>
      <c r="Y2368" s="55" t="s">
        <v>12015</v>
      </c>
      <c r="Z2368" s="51">
        <f t="shared" si="121"/>
        <v>1957.8246666666666</v>
      </c>
      <c r="AA2368" s="16">
        <f t="shared" si="122"/>
        <v>2192.7636266666668</v>
      </c>
    </row>
    <row r="2369" spans="2:27" ht="20.25" x14ac:dyDescent="0.3">
      <c r="B2369" s="43" t="s">
        <v>2372</v>
      </c>
      <c r="C2369" s="14" t="s">
        <v>4521</v>
      </c>
      <c r="D2369" s="14" t="s">
        <v>4464</v>
      </c>
      <c r="E2369" s="14" t="s">
        <v>7563</v>
      </c>
      <c r="F2369" s="14" t="s">
        <v>4225</v>
      </c>
      <c r="G2369" s="14" t="s">
        <v>10944</v>
      </c>
      <c r="H2369" s="44" t="s">
        <v>3466</v>
      </c>
      <c r="I2369" s="45">
        <v>0</v>
      </c>
      <c r="J2369" s="14">
        <v>150000000</v>
      </c>
      <c r="K2369" s="14" t="s">
        <v>3458</v>
      </c>
      <c r="L2369" s="46" t="s">
        <v>5087</v>
      </c>
      <c r="M2369" s="14" t="s">
        <v>12072</v>
      </c>
      <c r="N2369" s="14" t="s">
        <v>3833</v>
      </c>
      <c r="O2369" s="14" t="s">
        <v>12115</v>
      </c>
      <c r="P2369" s="14" t="s">
        <v>12071</v>
      </c>
      <c r="Q2369" s="44" t="s">
        <v>8224</v>
      </c>
      <c r="R2369" s="44" t="s">
        <v>8203</v>
      </c>
      <c r="S2369" s="14">
        <v>1</v>
      </c>
      <c r="T2369" s="5">
        <v>2435970.37</v>
      </c>
      <c r="U2369" s="5">
        <f t="shared" si="119"/>
        <v>2435970.37</v>
      </c>
      <c r="V2369" s="47">
        <f t="shared" si="120"/>
        <v>2728286.8144000005</v>
      </c>
      <c r="W2369" s="48"/>
      <c r="X2369" s="49">
        <v>2017</v>
      </c>
      <c r="Y2369" s="55" t="s">
        <v>12015</v>
      </c>
      <c r="Z2369" s="51">
        <f t="shared" si="121"/>
        <v>6766.5843611111113</v>
      </c>
      <c r="AA2369" s="16">
        <f t="shared" si="122"/>
        <v>7578.5744844444462</v>
      </c>
    </row>
    <row r="2370" spans="2:27" ht="20.25" x14ac:dyDescent="0.3">
      <c r="B2370" s="43" t="s">
        <v>2373</v>
      </c>
      <c r="C2370" s="14" t="s">
        <v>4521</v>
      </c>
      <c r="D2370" s="14" t="s">
        <v>9508</v>
      </c>
      <c r="E2370" s="14" t="s">
        <v>7739</v>
      </c>
      <c r="F2370" s="14" t="s">
        <v>9509</v>
      </c>
      <c r="G2370" s="14" t="s">
        <v>10945</v>
      </c>
      <c r="H2370" s="44" t="s">
        <v>3466</v>
      </c>
      <c r="I2370" s="45">
        <v>0</v>
      </c>
      <c r="J2370" s="14">
        <v>150000000</v>
      </c>
      <c r="K2370" s="14" t="s">
        <v>3458</v>
      </c>
      <c r="L2370" s="46" t="s">
        <v>5087</v>
      </c>
      <c r="M2370" s="14" t="s">
        <v>12072</v>
      </c>
      <c r="N2370" s="14" t="s">
        <v>3833</v>
      </c>
      <c r="O2370" s="14" t="s">
        <v>12115</v>
      </c>
      <c r="P2370" s="14" t="s">
        <v>12071</v>
      </c>
      <c r="Q2370" s="44" t="s">
        <v>8224</v>
      </c>
      <c r="R2370" s="44" t="s">
        <v>8203</v>
      </c>
      <c r="S2370" s="14">
        <v>2</v>
      </c>
      <c r="T2370" s="5">
        <v>60698.98</v>
      </c>
      <c r="U2370" s="5">
        <f t="shared" si="119"/>
        <v>121397.96</v>
      </c>
      <c r="V2370" s="47">
        <f t="shared" si="120"/>
        <v>135965.71520000001</v>
      </c>
      <c r="W2370" s="48"/>
      <c r="X2370" s="49">
        <v>2017</v>
      </c>
      <c r="Y2370" s="55" t="s">
        <v>12015</v>
      </c>
      <c r="Z2370" s="51">
        <f t="shared" si="121"/>
        <v>337.2165555555556</v>
      </c>
      <c r="AA2370" s="16">
        <f t="shared" si="122"/>
        <v>377.68254222222225</v>
      </c>
    </row>
    <row r="2371" spans="2:27" ht="20.25" x14ac:dyDescent="0.3">
      <c r="B2371" s="43" t="s">
        <v>2374</v>
      </c>
      <c r="C2371" s="14" t="s">
        <v>4521</v>
      </c>
      <c r="D2371" s="14" t="s">
        <v>9455</v>
      </c>
      <c r="E2371" s="14" t="s">
        <v>7596</v>
      </c>
      <c r="F2371" s="14" t="s">
        <v>9456</v>
      </c>
      <c r="G2371" s="14" t="s">
        <v>10946</v>
      </c>
      <c r="H2371" s="44" t="s">
        <v>3466</v>
      </c>
      <c r="I2371" s="45">
        <v>0</v>
      </c>
      <c r="J2371" s="14">
        <v>150000000</v>
      </c>
      <c r="K2371" s="14" t="s">
        <v>3458</v>
      </c>
      <c r="L2371" s="46" t="s">
        <v>5087</v>
      </c>
      <c r="M2371" s="14" t="s">
        <v>12072</v>
      </c>
      <c r="N2371" s="14" t="s">
        <v>3833</v>
      </c>
      <c r="O2371" s="14" t="s">
        <v>12115</v>
      </c>
      <c r="P2371" s="14" t="s">
        <v>12071</v>
      </c>
      <c r="Q2371" s="44" t="s">
        <v>8224</v>
      </c>
      <c r="R2371" s="44" t="s">
        <v>8203</v>
      </c>
      <c r="S2371" s="14">
        <v>2</v>
      </c>
      <c r="T2371" s="5">
        <v>121397.97</v>
      </c>
      <c r="U2371" s="5">
        <f t="shared" si="119"/>
        <v>242795.94</v>
      </c>
      <c r="V2371" s="47">
        <f t="shared" si="120"/>
        <v>271931.45280000003</v>
      </c>
      <c r="W2371" s="48"/>
      <c r="X2371" s="49">
        <v>2017</v>
      </c>
      <c r="Y2371" s="55" t="s">
        <v>12015</v>
      </c>
      <c r="Z2371" s="51">
        <f t="shared" si="121"/>
        <v>674.43316666666669</v>
      </c>
      <c r="AA2371" s="16">
        <f t="shared" si="122"/>
        <v>755.36514666666676</v>
      </c>
    </row>
    <row r="2372" spans="2:27" ht="20.25" x14ac:dyDescent="0.3">
      <c r="B2372" s="43" t="s">
        <v>2375</v>
      </c>
      <c r="C2372" s="14" t="s">
        <v>4521</v>
      </c>
      <c r="D2372" s="14" t="s">
        <v>4543</v>
      </c>
      <c r="E2372" s="14" t="s">
        <v>7596</v>
      </c>
      <c r="F2372" s="14" t="s">
        <v>7601</v>
      </c>
      <c r="G2372" s="14" t="s">
        <v>10947</v>
      </c>
      <c r="H2372" s="44" t="s">
        <v>3466</v>
      </c>
      <c r="I2372" s="45">
        <v>0</v>
      </c>
      <c r="J2372" s="14">
        <v>150000000</v>
      </c>
      <c r="K2372" s="14" t="s">
        <v>3458</v>
      </c>
      <c r="L2372" s="46" t="s">
        <v>5087</v>
      </c>
      <c r="M2372" s="14" t="s">
        <v>12072</v>
      </c>
      <c r="N2372" s="14" t="s">
        <v>3833</v>
      </c>
      <c r="O2372" s="14" t="s">
        <v>12115</v>
      </c>
      <c r="P2372" s="14" t="s">
        <v>12071</v>
      </c>
      <c r="Q2372" s="44" t="s">
        <v>8224</v>
      </c>
      <c r="R2372" s="44" t="s">
        <v>8203</v>
      </c>
      <c r="S2372" s="14">
        <v>3</v>
      </c>
      <c r="T2372" s="5">
        <v>151593.4</v>
      </c>
      <c r="U2372" s="5">
        <f t="shared" si="119"/>
        <v>454780.19999999995</v>
      </c>
      <c r="V2372" s="47">
        <f t="shared" si="120"/>
        <v>509353.82400000002</v>
      </c>
      <c r="W2372" s="48"/>
      <c r="X2372" s="49">
        <v>2017</v>
      </c>
      <c r="Y2372" s="55" t="s">
        <v>12015</v>
      </c>
      <c r="Z2372" s="51">
        <f t="shared" si="121"/>
        <v>1263.2783333333332</v>
      </c>
      <c r="AA2372" s="16">
        <f t="shared" si="122"/>
        <v>1414.8717333333334</v>
      </c>
    </row>
    <row r="2373" spans="2:27" ht="20.25" x14ac:dyDescent="0.3">
      <c r="B2373" s="43" t="s">
        <v>2376</v>
      </c>
      <c r="C2373" s="14" t="s">
        <v>4521</v>
      </c>
      <c r="D2373" s="14" t="s">
        <v>9510</v>
      </c>
      <c r="E2373" s="14" t="s">
        <v>7596</v>
      </c>
      <c r="F2373" s="14" t="s">
        <v>9511</v>
      </c>
      <c r="G2373" s="14" t="s">
        <v>10948</v>
      </c>
      <c r="H2373" s="44" t="s">
        <v>3466</v>
      </c>
      <c r="I2373" s="45">
        <v>0</v>
      </c>
      <c r="J2373" s="14">
        <v>150000000</v>
      </c>
      <c r="K2373" s="14" t="s">
        <v>3458</v>
      </c>
      <c r="L2373" s="46" t="s">
        <v>5087</v>
      </c>
      <c r="M2373" s="14" t="s">
        <v>12072</v>
      </c>
      <c r="N2373" s="14" t="s">
        <v>3833</v>
      </c>
      <c r="O2373" s="14" t="s">
        <v>12115</v>
      </c>
      <c r="P2373" s="14" t="s">
        <v>12071</v>
      </c>
      <c r="Q2373" s="44" t="s">
        <v>8224</v>
      </c>
      <c r="R2373" s="44" t="s">
        <v>8203</v>
      </c>
      <c r="S2373" s="14">
        <v>3</v>
      </c>
      <c r="T2373" s="5">
        <v>182096.95</v>
      </c>
      <c r="U2373" s="5">
        <f t="shared" si="119"/>
        <v>546290.85000000009</v>
      </c>
      <c r="V2373" s="47">
        <f t="shared" si="120"/>
        <v>611845.75200000021</v>
      </c>
      <c r="W2373" s="48"/>
      <c r="X2373" s="49">
        <v>2017</v>
      </c>
      <c r="Y2373" s="55" t="s">
        <v>12015</v>
      </c>
      <c r="Z2373" s="51">
        <f t="shared" si="121"/>
        <v>1517.4745833333336</v>
      </c>
      <c r="AA2373" s="16">
        <f t="shared" si="122"/>
        <v>1699.5715333333339</v>
      </c>
    </row>
    <row r="2374" spans="2:27" ht="20.25" x14ac:dyDescent="0.3">
      <c r="B2374" s="43" t="s">
        <v>2377</v>
      </c>
      <c r="C2374" s="14" t="s">
        <v>4521</v>
      </c>
      <c r="D2374" s="14" t="s">
        <v>9465</v>
      </c>
      <c r="E2374" s="14" t="s">
        <v>7596</v>
      </c>
      <c r="F2374" s="14" t="s">
        <v>9466</v>
      </c>
      <c r="G2374" s="14" t="s">
        <v>10949</v>
      </c>
      <c r="H2374" s="44" t="s">
        <v>3466</v>
      </c>
      <c r="I2374" s="45">
        <v>0</v>
      </c>
      <c r="J2374" s="14">
        <v>150000000</v>
      </c>
      <c r="K2374" s="14" t="s">
        <v>3458</v>
      </c>
      <c r="L2374" s="46" t="s">
        <v>5087</v>
      </c>
      <c r="M2374" s="14" t="s">
        <v>12072</v>
      </c>
      <c r="N2374" s="14" t="s">
        <v>3833</v>
      </c>
      <c r="O2374" s="14" t="s">
        <v>12115</v>
      </c>
      <c r="P2374" s="14" t="s">
        <v>12071</v>
      </c>
      <c r="Q2374" s="44" t="s">
        <v>8224</v>
      </c>
      <c r="R2374" s="44" t="s">
        <v>8203</v>
      </c>
      <c r="S2374" s="14">
        <v>3</v>
      </c>
      <c r="T2374" s="5">
        <v>142349.9</v>
      </c>
      <c r="U2374" s="5">
        <f t="shared" si="119"/>
        <v>427049.69999999995</v>
      </c>
      <c r="V2374" s="47">
        <f t="shared" si="120"/>
        <v>478295.66399999999</v>
      </c>
      <c r="W2374" s="48"/>
      <c r="X2374" s="49">
        <v>2017</v>
      </c>
      <c r="Y2374" s="55" t="s">
        <v>12015</v>
      </c>
      <c r="Z2374" s="51">
        <f t="shared" si="121"/>
        <v>1186.2491666666665</v>
      </c>
      <c r="AA2374" s="16">
        <f t="shared" si="122"/>
        <v>1328.5990666666667</v>
      </c>
    </row>
    <row r="2375" spans="2:27" ht="20.25" x14ac:dyDescent="0.3">
      <c r="B2375" s="43" t="s">
        <v>2378</v>
      </c>
      <c r="C2375" s="14" t="s">
        <v>4521</v>
      </c>
      <c r="D2375" s="14" t="s">
        <v>4428</v>
      </c>
      <c r="E2375" s="14" t="s">
        <v>4486</v>
      </c>
      <c r="F2375" s="14" t="s">
        <v>4429</v>
      </c>
      <c r="G2375" s="14" t="s">
        <v>10950</v>
      </c>
      <c r="H2375" s="44" t="s">
        <v>3466</v>
      </c>
      <c r="I2375" s="45">
        <v>0</v>
      </c>
      <c r="J2375" s="14">
        <v>150000000</v>
      </c>
      <c r="K2375" s="14" t="s">
        <v>3458</v>
      </c>
      <c r="L2375" s="46" t="s">
        <v>5087</v>
      </c>
      <c r="M2375" s="14" t="s">
        <v>12072</v>
      </c>
      <c r="N2375" s="14" t="s">
        <v>3833</v>
      </c>
      <c r="O2375" s="14" t="s">
        <v>12115</v>
      </c>
      <c r="P2375" s="14" t="s">
        <v>12071</v>
      </c>
      <c r="Q2375" s="44" t="s">
        <v>8224</v>
      </c>
      <c r="R2375" s="44" t="s">
        <v>8203</v>
      </c>
      <c r="S2375" s="14">
        <v>6</v>
      </c>
      <c r="T2375" s="5">
        <v>8935.3799999999992</v>
      </c>
      <c r="U2375" s="5">
        <f t="shared" si="119"/>
        <v>53612.28</v>
      </c>
      <c r="V2375" s="47">
        <f t="shared" si="120"/>
        <v>60045.753600000004</v>
      </c>
      <c r="W2375" s="48"/>
      <c r="X2375" s="49">
        <v>2017</v>
      </c>
      <c r="Y2375" s="55" t="s">
        <v>12015</v>
      </c>
      <c r="Z2375" s="51">
        <f t="shared" si="121"/>
        <v>148.923</v>
      </c>
      <c r="AA2375" s="16">
        <f t="shared" si="122"/>
        <v>166.79376000000002</v>
      </c>
    </row>
    <row r="2376" spans="2:27" ht="20.25" x14ac:dyDescent="0.3">
      <c r="B2376" s="43" t="s">
        <v>2379</v>
      </c>
      <c r="C2376" s="14" t="s">
        <v>4521</v>
      </c>
      <c r="D2376" s="14" t="s">
        <v>4428</v>
      </c>
      <c r="E2376" s="14" t="s">
        <v>4486</v>
      </c>
      <c r="F2376" s="14" t="s">
        <v>4429</v>
      </c>
      <c r="G2376" s="14" t="s">
        <v>10951</v>
      </c>
      <c r="H2376" s="44" t="s">
        <v>3466</v>
      </c>
      <c r="I2376" s="45">
        <v>0</v>
      </c>
      <c r="J2376" s="14">
        <v>150000000</v>
      </c>
      <c r="K2376" s="14" t="s">
        <v>3458</v>
      </c>
      <c r="L2376" s="46" t="s">
        <v>5087</v>
      </c>
      <c r="M2376" s="14" t="s">
        <v>12072</v>
      </c>
      <c r="N2376" s="14" t="s">
        <v>3833</v>
      </c>
      <c r="O2376" s="14" t="s">
        <v>12115</v>
      </c>
      <c r="P2376" s="14" t="s">
        <v>12071</v>
      </c>
      <c r="Q2376" s="44" t="s">
        <v>8224</v>
      </c>
      <c r="R2376" s="44" t="s">
        <v>8203</v>
      </c>
      <c r="S2376" s="14">
        <v>6</v>
      </c>
      <c r="T2376" s="5">
        <v>9551.6200000000008</v>
      </c>
      <c r="U2376" s="5">
        <f t="shared" si="119"/>
        <v>57309.72</v>
      </c>
      <c r="V2376" s="47">
        <f t="shared" si="120"/>
        <v>64186.88640000001</v>
      </c>
      <c r="W2376" s="48"/>
      <c r="X2376" s="49">
        <v>2017</v>
      </c>
      <c r="Y2376" s="55" t="s">
        <v>12015</v>
      </c>
      <c r="Z2376" s="51">
        <f t="shared" si="121"/>
        <v>159.19366666666667</v>
      </c>
      <c r="AA2376" s="16">
        <f t="shared" si="122"/>
        <v>178.2969066666667</v>
      </c>
    </row>
    <row r="2377" spans="2:27" ht="20.25" x14ac:dyDescent="0.3">
      <c r="B2377" s="43" t="s">
        <v>2380</v>
      </c>
      <c r="C2377" s="14" t="s">
        <v>4521</v>
      </c>
      <c r="D2377" s="14" t="s">
        <v>4428</v>
      </c>
      <c r="E2377" s="14" t="s">
        <v>4486</v>
      </c>
      <c r="F2377" s="14" t="s">
        <v>4429</v>
      </c>
      <c r="G2377" s="14" t="s">
        <v>10952</v>
      </c>
      <c r="H2377" s="44" t="s">
        <v>3466</v>
      </c>
      <c r="I2377" s="45">
        <v>0</v>
      </c>
      <c r="J2377" s="14">
        <v>150000000</v>
      </c>
      <c r="K2377" s="14" t="s">
        <v>3458</v>
      </c>
      <c r="L2377" s="46" t="s">
        <v>5087</v>
      </c>
      <c r="M2377" s="14" t="s">
        <v>12072</v>
      </c>
      <c r="N2377" s="14" t="s">
        <v>3833</v>
      </c>
      <c r="O2377" s="14" t="s">
        <v>12115</v>
      </c>
      <c r="P2377" s="14" t="s">
        <v>12071</v>
      </c>
      <c r="Q2377" s="44" t="s">
        <v>8224</v>
      </c>
      <c r="R2377" s="44" t="s">
        <v>8203</v>
      </c>
      <c r="S2377" s="14">
        <v>6</v>
      </c>
      <c r="T2377" s="5">
        <v>38514.379999999997</v>
      </c>
      <c r="U2377" s="5">
        <f t="shared" si="119"/>
        <v>231086.27999999997</v>
      </c>
      <c r="V2377" s="47">
        <f t="shared" si="120"/>
        <v>258816.6336</v>
      </c>
      <c r="W2377" s="48"/>
      <c r="X2377" s="49">
        <v>2017</v>
      </c>
      <c r="Y2377" s="55" t="s">
        <v>12015</v>
      </c>
      <c r="Z2377" s="51">
        <f t="shared" si="121"/>
        <v>641.90633333333324</v>
      </c>
      <c r="AA2377" s="16">
        <f t="shared" si="122"/>
        <v>718.93509333333338</v>
      </c>
    </row>
    <row r="2378" spans="2:27" ht="20.25" x14ac:dyDescent="0.3">
      <c r="B2378" s="43" t="s">
        <v>2381</v>
      </c>
      <c r="C2378" s="14" t="s">
        <v>4521</v>
      </c>
      <c r="D2378" s="14" t="s">
        <v>4428</v>
      </c>
      <c r="E2378" s="14" t="s">
        <v>4486</v>
      </c>
      <c r="F2378" s="14" t="s">
        <v>4429</v>
      </c>
      <c r="G2378" s="14" t="s">
        <v>10953</v>
      </c>
      <c r="H2378" s="44" t="s">
        <v>3466</v>
      </c>
      <c r="I2378" s="45">
        <v>0</v>
      </c>
      <c r="J2378" s="14">
        <v>150000000</v>
      </c>
      <c r="K2378" s="14" t="s">
        <v>3458</v>
      </c>
      <c r="L2378" s="46" t="s">
        <v>5087</v>
      </c>
      <c r="M2378" s="14" t="s">
        <v>12072</v>
      </c>
      <c r="N2378" s="14" t="s">
        <v>3833</v>
      </c>
      <c r="O2378" s="14" t="s">
        <v>12115</v>
      </c>
      <c r="P2378" s="14" t="s">
        <v>12071</v>
      </c>
      <c r="Q2378" s="44" t="s">
        <v>8224</v>
      </c>
      <c r="R2378" s="44" t="s">
        <v>8203</v>
      </c>
      <c r="S2378" s="14">
        <v>6</v>
      </c>
      <c r="T2378" s="5">
        <v>30195.43</v>
      </c>
      <c r="U2378" s="5">
        <f t="shared" si="119"/>
        <v>181172.58000000002</v>
      </c>
      <c r="V2378" s="47">
        <f t="shared" si="120"/>
        <v>202913.28960000005</v>
      </c>
      <c r="W2378" s="48"/>
      <c r="X2378" s="49">
        <v>2017</v>
      </c>
      <c r="Y2378" s="55" t="s">
        <v>12015</v>
      </c>
      <c r="Z2378" s="51">
        <f t="shared" si="121"/>
        <v>503.25716666666671</v>
      </c>
      <c r="AA2378" s="16">
        <f t="shared" si="122"/>
        <v>563.64802666666685</v>
      </c>
    </row>
    <row r="2379" spans="2:27" ht="20.25" x14ac:dyDescent="0.3">
      <c r="B2379" s="43" t="s">
        <v>2382</v>
      </c>
      <c r="C2379" s="14" t="s">
        <v>4521</v>
      </c>
      <c r="D2379" s="14" t="s">
        <v>4428</v>
      </c>
      <c r="E2379" s="14" t="s">
        <v>4486</v>
      </c>
      <c r="F2379" s="14" t="s">
        <v>4429</v>
      </c>
      <c r="G2379" s="14" t="s">
        <v>10954</v>
      </c>
      <c r="H2379" s="44" t="s">
        <v>3466</v>
      </c>
      <c r="I2379" s="45">
        <v>0</v>
      </c>
      <c r="J2379" s="14">
        <v>150000000</v>
      </c>
      <c r="K2379" s="14" t="s">
        <v>3458</v>
      </c>
      <c r="L2379" s="46" t="s">
        <v>5087</v>
      </c>
      <c r="M2379" s="14" t="s">
        <v>12072</v>
      </c>
      <c r="N2379" s="14" t="s">
        <v>3833</v>
      </c>
      <c r="O2379" s="14" t="s">
        <v>12115</v>
      </c>
      <c r="P2379" s="14" t="s">
        <v>12071</v>
      </c>
      <c r="Q2379" s="44" t="s">
        <v>8224</v>
      </c>
      <c r="R2379" s="44" t="s">
        <v>8203</v>
      </c>
      <c r="S2379" s="14">
        <v>6</v>
      </c>
      <c r="T2379" s="5">
        <v>36974</v>
      </c>
      <c r="U2379" s="5">
        <f t="shared" si="119"/>
        <v>221844</v>
      </c>
      <c r="V2379" s="47">
        <f t="shared" si="120"/>
        <v>248465.28000000003</v>
      </c>
      <c r="W2379" s="48"/>
      <c r="X2379" s="49">
        <v>2017</v>
      </c>
      <c r="Y2379" s="55" t="s">
        <v>12015</v>
      </c>
      <c r="Z2379" s="51">
        <f t="shared" si="121"/>
        <v>616.23333333333335</v>
      </c>
      <c r="AA2379" s="16">
        <f t="shared" si="122"/>
        <v>690.18133333333344</v>
      </c>
    </row>
    <row r="2380" spans="2:27" ht="20.25" x14ac:dyDescent="0.3">
      <c r="B2380" s="43" t="s">
        <v>2383</v>
      </c>
      <c r="C2380" s="14" t="s">
        <v>4521</v>
      </c>
      <c r="D2380" s="14" t="s">
        <v>4428</v>
      </c>
      <c r="E2380" s="14" t="s">
        <v>4486</v>
      </c>
      <c r="F2380" s="14" t="s">
        <v>4429</v>
      </c>
      <c r="G2380" s="14" t="s">
        <v>10955</v>
      </c>
      <c r="H2380" s="44" t="s">
        <v>3466</v>
      </c>
      <c r="I2380" s="45">
        <v>0</v>
      </c>
      <c r="J2380" s="14">
        <v>150000000</v>
      </c>
      <c r="K2380" s="14" t="s">
        <v>3458</v>
      </c>
      <c r="L2380" s="46" t="s">
        <v>5087</v>
      </c>
      <c r="M2380" s="14" t="s">
        <v>12072</v>
      </c>
      <c r="N2380" s="14" t="s">
        <v>3833</v>
      </c>
      <c r="O2380" s="14" t="s">
        <v>12115</v>
      </c>
      <c r="P2380" s="14" t="s">
        <v>12071</v>
      </c>
      <c r="Q2380" s="44" t="s">
        <v>8224</v>
      </c>
      <c r="R2380" s="44" t="s">
        <v>8203</v>
      </c>
      <c r="S2380" s="14">
        <v>6</v>
      </c>
      <c r="T2380" s="5">
        <v>11092.2</v>
      </c>
      <c r="U2380" s="5">
        <f t="shared" si="119"/>
        <v>66553.200000000012</v>
      </c>
      <c r="V2380" s="47">
        <f t="shared" si="120"/>
        <v>74539.584000000017</v>
      </c>
      <c r="W2380" s="48"/>
      <c r="X2380" s="49">
        <v>2017</v>
      </c>
      <c r="Y2380" s="55" t="s">
        <v>12015</v>
      </c>
      <c r="Z2380" s="51">
        <f t="shared" si="121"/>
        <v>184.87000000000003</v>
      </c>
      <c r="AA2380" s="16">
        <f t="shared" si="122"/>
        <v>207.05440000000004</v>
      </c>
    </row>
    <row r="2381" spans="2:27" ht="20.25" x14ac:dyDescent="0.3">
      <c r="B2381" s="43" t="s">
        <v>2384</v>
      </c>
      <c r="C2381" s="14" t="s">
        <v>4521</v>
      </c>
      <c r="D2381" s="14" t="s">
        <v>4428</v>
      </c>
      <c r="E2381" s="14" t="s">
        <v>4486</v>
      </c>
      <c r="F2381" s="14" t="s">
        <v>4429</v>
      </c>
      <c r="G2381" s="14" t="s">
        <v>10956</v>
      </c>
      <c r="H2381" s="44" t="s">
        <v>3466</v>
      </c>
      <c r="I2381" s="45">
        <v>0</v>
      </c>
      <c r="J2381" s="14">
        <v>150000000</v>
      </c>
      <c r="K2381" s="14" t="s">
        <v>3458</v>
      </c>
      <c r="L2381" s="46" t="s">
        <v>5087</v>
      </c>
      <c r="M2381" s="14" t="s">
        <v>12072</v>
      </c>
      <c r="N2381" s="14" t="s">
        <v>3833</v>
      </c>
      <c r="O2381" s="14" t="s">
        <v>12115</v>
      </c>
      <c r="P2381" s="14" t="s">
        <v>12071</v>
      </c>
      <c r="Q2381" s="44" t="s">
        <v>8224</v>
      </c>
      <c r="R2381" s="44" t="s">
        <v>8203</v>
      </c>
      <c r="S2381" s="14">
        <v>6</v>
      </c>
      <c r="T2381" s="5">
        <v>24033.1</v>
      </c>
      <c r="U2381" s="5">
        <f t="shared" si="119"/>
        <v>144198.59999999998</v>
      </c>
      <c r="V2381" s="47">
        <f t="shared" si="120"/>
        <v>161502.432</v>
      </c>
      <c r="W2381" s="48"/>
      <c r="X2381" s="49">
        <v>2017</v>
      </c>
      <c r="Y2381" s="55" t="s">
        <v>12015</v>
      </c>
      <c r="Z2381" s="51">
        <f t="shared" si="121"/>
        <v>400.55166666666662</v>
      </c>
      <c r="AA2381" s="16">
        <f t="shared" si="122"/>
        <v>448.61786666666666</v>
      </c>
    </row>
    <row r="2382" spans="2:27" ht="20.25" x14ac:dyDescent="0.3">
      <c r="B2382" s="43" t="s">
        <v>2385</v>
      </c>
      <c r="C2382" s="14" t="s">
        <v>4521</v>
      </c>
      <c r="D2382" s="14" t="s">
        <v>4428</v>
      </c>
      <c r="E2382" s="14" t="s">
        <v>4486</v>
      </c>
      <c r="F2382" s="14" t="s">
        <v>4429</v>
      </c>
      <c r="G2382" s="14" t="s">
        <v>10957</v>
      </c>
      <c r="H2382" s="44" t="s">
        <v>3466</v>
      </c>
      <c r="I2382" s="45">
        <v>0</v>
      </c>
      <c r="J2382" s="14">
        <v>150000000</v>
      </c>
      <c r="K2382" s="14" t="s">
        <v>3458</v>
      </c>
      <c r="L2382" s="46" t="s">
        <v>5087</v>
      </c>
      <c r="M2382" s="14" t="s">
        <v>12072</v>
      </c>
      <c r="N2382" s="14" t="s">
        <v>3833</v>
      </c>
      <c r="O2382" s="14" t="s">
        <v>12115</v>
      </c>
      <c r="P2382" s="14" t="s">
        <v>12071</v>
      </c>
      <c r="Q2382" s="44" t="s">
        <v>8224</v>
      </c>
      <c r="R2382" s="44" t="s">
        <v>8203</v>
      </c>
      <c r="S2382" s="14">
        <v>6</v>
      </c>
      <c r="T2382" s="5">
        <v>50223.02</v>
      </c>
      <c r="U2382" s="5">
        <f t="shared" si="119"/>
        <v>301338.12</v>
      </c>
      <c r="V2382" s="47">
        <f t="shared" si="120"/>
        <v>337498.69440000004</v>
      </c>
      <c r="W2382" s="48"/>
      <c r="X2382" s="49">
        <v>2017</v>
      </c>
      <c r="Y2382" s="55" t="s">
        <v>12015</v>
      </c>
      <c r="Z2382" s="51">
        <f t="shared" si="121"/>
        <v>837.05033333333336</v>
      </c>
      <c r="AA2382" s="16">
        <f t="shared" si="122"/>
        <v>937.49637333333339</v>
      </c>
    </row>
    <row r="2383" spans="2:27" ht="20.25" x14ac:dyDescent="0.3">
      <c r="B2383" s="43" t="s">
        <v>2386</v>
      </c>
      <c r="C2383" s="14" t="s">
        <v>4521</v>
      </c>
      <c r="D2383" s="14" t="s">
        <v>4428</v>
      </c>
      <c r="E2383" s="14" t="s">
        <v>4486</v>
      </c>
      <c r="F2383" s="14" t="s">
        <v>4429</v>
      </c>
      <c r="G2383" s="14" t="s">
        <v>10958</v>
      </c>
      <c r="H2383" s="44" t="s">
        <v>3466</v>
      </c>
      <c r="I2383" s="45">
        <v>0</v>
      </c>
      <c r="J2383" s="14">
        <v>150000000</v>
      </c>
      <c r="K2383" s="14" t="s">
        <v>3458</v>
      </c>
      <c r="L2383" s="46" t="s">
        <v>5087</v>
      </c>
      <c r="M2383" s="14" t="s">
        <v>12072</v>
      </c>
      <c r="N2383" s="14" t="s">
        <v>3833</v>
      </c>
      <c r="O2383" s="14" t="s">
        <v>12115</v>
      </c>
      <c r="P2383" s="14" t="s">
        <v>12071</v>
      </c>
      <c r="Q2383" s="44" t="s">
        <v>8224</v>
      </c>
      <c r="R2383" s="44" t="s">
        <v>8203</v>
      </c>
      <c r="S2383" s="14">
        <v>6</v>
      </c>
      <c r="T2383" s="5">
        <v>55461</v>
      </c>
      <c r="U2383" s="5">
        <f t="shared" si="119"/>
        <v>332766</v>
      </c>
      <c r="V2383" s="47">
        <f t="shared" si="120"/>
        <v>372697.92000000004</v>
      </c>
      <c r="W2383" s="48"/>
      <c r="X2383" s="49">
        <v>2017</v>
      </c>
      <c r="Y2383" s="55" t="s">
        <v>12015</v>
      </c>
      <c r="Z2383" s="51">
        <f t="shared" si="121"/>
        <v>924.35</v>
      </c>
      <c r="AA2383" s="16">
        <f t="shared" si="122"/>
        <v>1035.2720000000002</v>
      </c>
    </row>
    <row r="2384" spans="2:27" ht="20.25" x14ac:dyDescent="0.3">
      <c r="B2384" s="43" t="s">
        <v>2387</v>
      </c>
      <c r="C2384" s="14" t="s">
        <v>4521</v>
      </c>
      <c r="D2384" s="14" t="s">
        <v>5058</v>
      </c>
      <c r="E2384" s="14" t="s">
        <v>5059</v>
      </c>
      <c r="F2384" s="14" t="s">
        <v>5060</v>
      </c>
      <c r="G2384" s="14" t="s">
        <v>10959</v>
      </c>
      <c r="H2384" s="44" t="s">
        <v>3466</v>
      </c>
      <c r="I2384" s="45">
        <v>0</v>
      </c>
      <c r="J2384" s="14">
        <v>150000000</v>
      </c>
      <c r="K2384" s="14" t="s">
        <v>3458</v>
      </c>
      <c r="L2384" s="46" t="s">
        <v>5087</v>
      </c>
      <c r="M2384" s="14" t="s">
        <v>12072</v>
      </c>
      <c r="N2384" s="14" t="s">
        <v>3833</v>
      </c>
      <c r="O2384" s="14" t="s">
        <v>12116</v>
      </c>
      <c r="P2384" s="14" t="s">
        <v>12071</v>
      </c>
      <c r="Q2384" s="44" t="s">
        <v>8224</v>
      </c>
      <c r="R2384" s="44" t="s">
        <v>8203</v>
      </c>
      <c r="S2384" s="14">
        <v>10</v>
      </c>
      <c r="T2384" s="5">
        <v>216268.71</v>
      </c>
      <c r="U2384" s="5">
        <f t="shared" si="119"/>
        <v>2162687.1</v>
      </c>
      <c r="V2384" s="47">
        <f t="shared" si="120"/>
        <v>2422209.5520000001</v>
      </c>
      <c r="W2384" s="48"/>
      <c r="X2384" s="49">
        <v>2017</v>
      </c>
      <c r="Y2384" s="55" t="s">
        <v>12015</v>
      </c>
      <c r="Z2384" s="51">
        <f t="shared" si="121"/>
        <v>6007.4641666666666</v>
      </c>
      <c r="AA2384" s="16">
        <f t="shared" si="122"/>
        <v>6728.3598666666667</v>
      </c>
    </row>
    <row r="2385" spans="2:27" ht="20.25" x14ac:dyDescent="0.3">
      <c r="B2385" s="43" t="s">
        <v>2388</v>
      </c>
      <c r="C2385" s="14" t="s">
        <v>4521</v>
      </c>
      <c r="D2385" s="14" t="s">
        <v>5066</v>
      </c>
      <c r="E2385" s="14" t="s">
        <v>4406</v>
      </c>
      <c r="F2385" s="14" t="s">
        <v>5067</v>
      </c>
      <c r="G2385" s="14" t="s">
        <v>10960</v>
      </c>
      <c r="H2385" s="44" t="s">
        <v>3466</v>
      </c>
      <c r="I2385" s="45">
        <v>0</v>
      </c>
      <c r="J2385" s="14">
        <v>150000000</v>
      </c>
      <c r="K2385" s="14" t="s">
        <v>3458</v>
      </c>
      <c r="L2385" s="46" t="s">
        <v>5087</v>
      </c>
      <c r="M2385" s="14" t="s">
        <v>12072</v>
      </c>
      <c r="N2385" s="14" t="s">
        <v>3833</v>
      </c>
      <c r="O2385" s="14" t="s">
        <v>12116</v>
      </c>
      <c r="P2385" s="14" t="s">
        <v>12071</v>
      </c>
      <c r="Q2385" s="44" t="s">
        <v>8224</v>
      </c>
      <c r="R2385" s="44" t="s">
        <v>8203</v>
      </c>
      <c r="S2385" s="14">
        <v>8</v>
      </c>
      <c r="T2385" s="5">
        <v>169634.77</v>
      </c>
      <c r="U2385" s="5">
        <f t="shared" si="119"/>
        <v>1357078.16</v>
      </c>
      <c r="V2385" s="47">
        <f t="shared" si="120"/>
        <v>1519927.5392</v>
      </c>
      <c r="W2385" s="48"/>
      <c r="X2385" s="49">
        <v>2017</v>
      </c>
      <c r="Y2385" s="55" t="s">
        <v>12015</v>
      </c>
      <c r="Z2385" s="51">
        <f t="shared" si="121"/>
        <v>3769.6615555555554</v>
      </c>
      <c r="AA2385" s="16">
        <f t="shared" si="122"/>
        <v>4222.0209422222224</v>
      </c>
    </row>
    <row r="2386" spans="2:27" ht="20.25" x14ac:dyDescent="0.3">
      <c r="B2386" s="43" t="s">
        <v>2389</v>
      </c>
      <c r="C2386" s="14" t="s">
        <v>4521</v>
      </c>
      <c r="D2386" s="14" t="s">
        <v>9514</v>
      </c>
      <c r="E2386" s="14" t="s">
        <v>9515</v>
      </c>
      <c r="F2386" s="14" t="s">
        <v>9516</v>
      </c>
      <c r="G2386" s="14" t="s">
        <v>10961</v>
      </c>
      <c r="H2386" s="44" t="s">
        <v>3466</v>
      </c>
      <c r="I2386" s="45">
        <v>0</v>
      </c>
      <c r="J2386" s="14">
        <v>150000000</v>
      </c>
      <c r="K2386" s="14" t="s">
        <v>3458</v>
      </c>
      <c r="L2386" s="46" t="s">
        <v>5087</v>
      </c>
      <c r="M2386" s="14" t="s">
        <v>12072</v>
      </c>
      <c r="N2386" s="14" t="s">
        <v>3833</v>
      </c>
      <c r="O2386" s="14" t="s">
        <v>12116</v>
      </c>
      <c r="P2386" s="14" t="s">
        <v>12071</v>
      </c>
      <c r="Q2386" s="44" t="s">
        <v>8224</v>
      </c>
      <c r="R2386" s="44" t="s">
        <v>8203</v>
      </c>
      <c r="S2386" s="14">
        <v>8</v>
      </c>
      <c r="T2386" s="5">
        <v>105506.28</v>
      </c>
      <c r="U2386" s="5">
        <f t="shared" si="119"/>
        <v>844050.24</v>
      </c>
      <c r="V2386" s="47">
        <f t="shared" si="120"/>
        <v>945336.26880000008</v>
      </c>
      <c r="W2386" s="48"/>
      <c r="X2386" s="49">
        <v>2017</v>
      </c>
      <c r="Y2386" s="55" t="s">
        <v>12015</v>
      </c>
      <c r="Z2386" s="51">
        <f t="shared" si="121"/>
        <v>2344.5839999999998</v>
      </c>
      <c r="AA2386" s="16">
        <f t="shared" si="122"/>
        <v>2625.93408</v>
      </c>
    </row>
    <row r="2387" spans="2:27" ht="20.25" x14ac:dyDescent="0.3">
      <c r="B2387" s="43" t="s">
        <v>2390</v>
      </c>
      <c r="C2387" s="14" t="s">
        <v>4521</v>
      </c>
      <c r="D2387" s="14" t="s">
        <v>9514</v>
      </c>
      <c r="E2387" s="14" t="s">
        <v>9515</v>
      </c>
      <c r="F2387" s="14" t="s">
        <v>9516</v>
      </c>
      <c r="G2387" s="14" t="s">
        <v>10962</v>
      </c>
      <c r="H2387" s="44" t="s">
        <v>3466</v>
      </c>
      <c r="I2387" s="45">
        <v>0</v>
      </c>
      <c r="J2387" s="14">
        <v>150000000</v>
      </c>
      <c r="K2387" s="14" t="s">
        <v>3458</v>
      </c>
      <c r="L2387" s="46" t="s">
        <v>5087</v>
      </c>
      <c r="M2387" s="14" t="s">
        <v>12072</v>
      </c>
      <c r="N2387" s="14" t="s">
        <v>3833</v>
      </c>
      <c r="O2387" s="14" t="s">
        <v>12116</v>
      </c>
      <c r="P2387" s="14" t="s">
        <v>12071</v>
      </c>
      <c r="Q2387" s="44" t="s">
        <v>8224</v>
      </c>
      <c r="R2387" s="44" t="s">
        <v>8203</v>
      </c>
      <c r="S2387" s="14">
        <v>8</v>
      </c>
      <c r="T2387" s="5">
        <v>253340.01</v>
      </c>
      <c r="U2387" s="5">
        <f t="shared" si="119"/>
        <v>2026720.08</v>
      </c>
      <c r="V2387" s="47">
        <f t="shared" si="120"/>
        <v>2269926.4896000004</v>
      </c>
      <c r="W2387" s="48"/>
      <c r="X2387" s="49">
        <v>2017</v>
      </c>
      <c r="Y2387" s="55" t="s">
        <v>12015</v>
      </c>
      <c r="Z2387" s="51">
        <f t="shared" si="121"/>
        <v>5629.7780000000002</v>
      </c>
      <c r="AA2387" s="16">
        <f t="shared" si="122"/>
        <v>6305.3513600000015</v>
      </c>
    </row>
    <row r="2388" spans="2:27" ht="20.25" x14ac:dyDescent="0.3">
      <c r="B2388" s="43" t="s">
        <v>2391</v>
      </c>
      <c r="C2388" s="14" t="s">
        <v>4521</v>
      </c>
      <c r="D2388" s="14" t="s">
        <v>9514</v>
      </c>
      <c r="E2388" s="14" t="s">
        <v>9515</v>
      </c>
      <c r="F2388" s="14" t="s">
        <v>9516</v>
      </c>
      <c r="G2388" s="14" t="s">
        <v>10963</v>
      </c>
      <c r="H2388" s="44" t="s">
        <v>3466</v>
      </c>
      <c r="I2388" s="45">
        <v>0</v>
      </c>
      <c r="J2388" s="14">
        <v>150000000</v>
      </c>
      <c r="K2388" s="14" t="s">
        <v>3458</v>
      </c>
      <c r="L2388" s="46" t="s">
        <v>5087</v>
      </c>
      <c r="M2388" s="14" t="s">
        <v>12072</v>
      </c>
      <c r="N2388" s="14" t="s">
        <v>3833</v>
      </c>
      <c r="O2388" s="14" t="s">
        <v>3489</v>
      </c>
      <c r="P2388" s="14" t="s">
        <v>12071</v>
      </c>
      <c r="Q2388" s="44" t="s">
        <v>8224</v>
      </c>
      <c r="R2388" s="44" t="s">
        <v>8203</v>
      </c>
      <c r="S2388" s="14">
        <v>8</v>
      </c>
      <c r="T2388" s="5">
        <v>16400.5</v>
      </c>
      <c r="U2388" s="5">
        <f t="shared" si="119"/>
        <v>131204</v>
      </c>
      <c r="V2388" s="47">
        <f t="shared" si="120"/>
        <v>146948.48000000001</v>
      </c>
      <c r="W2388" s="48"/>
      <c r="X2388" s="49">
        <v>2017</v>
      </c>
      <c r="Y2388" s="55" t="s">
        <v>12015</v>
      </c>
      <c r="Z2388" s="51">
        <f t="shared" si="121"/>
        <v>364.45555555555558</v>
      </c>
      <c r="AA2388" s="16">
        <f t="shared" si="122"/>
        <v>408.19022222222225</v>
      </c>
    </row>
    <row r="2389" spans="2:27" ht="20.25" x14ac:dyDescent="0.3">
      <c r="B2389" s="43" t="s">
        <v>2392</v>
      </c>
      <c r="C2389" s="14" t="s">
        <v>4521</v>
      </c>
      <c r="D2389" s="14" t="s">
        <v>9514</v>
      </c>
      <c r="E2389" s="14" t="s">
        <v>9515</v>
      </c>
      <c r="F2389" s="14" t="s">
        <v>9516</v>
      </c>
      <c r="G2389" s="14" t="s">
        <v>10964</v>
      </c>
      <c r="H2389" s="44" t="s">
        <v>3466</v>
      </c>
      <c r="I2389" s="45">
        <v>0</v>
      </c>
      <c r="J2389" s="14">
        <v>150000000</v>
      </c>
      <c r="K2389" s="14" t="s">
        <v>3458</v>
      </c>
      <c r="L2389" s="46" t="s">
        <v>5087</v>
      </c>
      <c r="M2389" s="14" t="s">
        <v>12072</v>
      </c>
      <c r="N2389" s="14" t="s">
        <v>3833</v>
      </c>
      <c r="O2389" s="14" t="s">
        <v>3489</v>
      </c>
      <c r="P2389" s="14" t="s">
        <v>12071</v>
      </c>
      <c r="Q2389" s="44" t="s">
        <v>8224</v>
      </c>
      <c r="R2389" s="44" t="s">
        <v>8203</v>
      </c>
      <c r="S2389" s="14">
        <v>4</v>
      </c>
      <c r="T2389" s="5">
        <v>87460.88</v>
      </c>
      <c r="U2389" s="5">
        <f t="shared" si="119"/>
        <v>349843.52</v>
      </c>
      <c r="V2389" s="47">
        <f t="shared" si="120"/>
        <v>391824.74240000005</v>
      </c>
      <c r="W2389" s="48"/>
      <c r="X2389" s="49">
        <v>2017</v>
      </c>
      <c r="Y2389" s="55" t="s">
        <v>12015</v>
      </c>
      <c r="Z2389" s="51">
        <f t="shared" si="121"/>
        <v>971.78755555555563</v>
      </c>
      <c r="AA2389" s="16">
        <f t="shared" si="122"/>
        <v>1088.4020622222224</v>
      </c>
    </row>
    <row r="2390" spans="2:27" ht="20.25" x14ac:dyDescent="0.3">
      <c r="B2390" s="43" t="s">
        <v>2393</v>
      </c>
      <c r="C2390" s="14" t="s">
        <v>4521</v>
      </c>
      <c r="D2390" s="14" t="s">
        <v>9517</v>
      </c>
      <c r="E2390" s="14" t="s">
        <v>9518</v>
      </c>
      <c r="F2390" s="14" t="s">
        <v>9519</v>
      </c>
      <c r="G2390" s="14" t="s">
        <v>10965</v>
      </c>
      <c r="H2390" s="44" t="s">
        <v>3466</v>
      </c>
      <c r="I2390" s="45">
        <v>0</v>
      </c>
      <c r="J2390" s="14">
        <v>150000000</v>
      </c>
      <c r="K2390" s="14" t="s">
        <v>3458</v>
      </c>
      <c r="L2390" s="46" t="s">
        <v>5087</v>
      </c>
      <c r="M2390" s="14" t="s">
        <v>12072</v>
      </c>
      <c r="N2390" s="14" t="s">
        <v>3833</v>
      </c>
      <c r="O2390" s="14" t="s">
        <v>3489</v>
      </c>
      <c r="P2390" s="14" t="s">
        <v>12071</v>
      </c>
      <c r="Q2390" s="44" t="s">
        <v>8231</v>
      </c>
      <c r="R2390" s="44" t="s">
        <v>8209</v>
      </c>
      <c r="S2390" s="14">
        <v>4</v>
      </c>
      <c r="T2390" s="5">
        <v>519960</v>
      </c>
      <c r="U2390" s="5">
        <f t="shared" si="119"/>
        <v>2079840</v>
      </c>
      <c r="V2390" s="47">
        <f t="shared" si="120"/>
        <v>2329420.8000000003</v>
      </c>
      <c r="W2390" s="48"/>
      <c r="X2390" s="49">
        <v>2017</v>
      </c>
      <c r="Y2390" s="55" t="s">
        <v>12015</v>
      </c>
      <c r="Z2390" s="51">
        <f t="shared" si="121"/>
        <v>5777.333333333333</v>
      </c>
      <c r="AA2390" s="16">
        <f t="shared" si="122"/>
        <v>6470.6133333333337</v>
      </c>
    </row>
    <row r="2391" spans="2:27" ht="20.25" x14ac:dyDescent="0.3">
      <c r="B2391" s="43" t="s">
        <v>2394</v>
      </c>
      <c r="C2391" s="14" t="s">
        <v>4521</v>
      </c>
      <c r="D2391" s="14" t="s">
        <v>9520</v>
      </c>
      <c r="E2391" s="14" t="s">
        <v>4406</v>
      </c>
      <c r="F2391" s="14" t="s">
        <v>9521</v>
      </c>
      <c r="G2391" s="14" t="s">
        <v>10966</v>
      </c>
      <c r="H2391" s="44" t="s">
        <v>3466</v>
      </c>
      <c r="I2391" s="45">
        <v>0</v>
      </c>
      <c r="J2391" s="14">
        <v>150000000</v>
      </c>
      <c r="K2391" s="14" t="s">
        <v>3458</v>
      </c>
      <c r="L2391" s="46" t="s">
        <v>5087</v>
      </c>
      <c r="M2391" s="14" t="s">
        <v>12072</v>
      </c>
      <c r="N2391" s="14" t="s">
        <v>3833</v>
      </c>
      <c r="O2391" s="14" t="s">
        <v>12116</v>
      </c>
      <c r="P2391" s="14" t="s">
        <v>12071</v>
      </c>
      <c r="Q2391" s="44" t="s">
        <v>8224</v>
      </c>
      <c r="R2391" s="44" t="s">
        <v>8203</v>
      </c>
      <c r="S2391" s="14">
        <v>8</v>
      </c>
      <c r="T2391" s="5">
        <v>108294.9</v>
      </c>
      <c r="U2391" s="5">
        <f t="shared" si="119"/>
        <v>866359.2</v>
      </c>
      <c r="V2391" s="47">
        <f t="shared" si="120"/>
        <v>970322.304</v>
      </c>
      <c r="W2391" s="48"/>
      <c r="X2391" s="49">
        <v>2017</v>
      </c>
      <c r="Y2391" s="55" t="s">
        <v>12015</v>
      </c>
      <c r="Z2391" s="51">
        <f t="shared" si="121"/>
        <v>2406.5533333333333</v>
      </c>
      <c r="AA2391" s="16">
        <f t="shared" si="122"/>
        <v>2695.3397333333332</v>
      </c>
    </row>
    <row r="2392" spans="2:27" ht="20.25" x14ac:dyDescent="0.3">
      <c r="B2392" s="43" t="s">
        <v>2395</v>
      </c>
      <c r="C2392" s="14" t="s">
        <v>4521</v>
      </c>
      <c r="D2392" s="14" t="s">
        <v>9041</v>
      </c>
      <c r="E2392" s="14" t="s">
        <v>4481</v>
      </c>
      <c r="F2392" s="14" t="s">
        <v>9042</v>
      </c>
      <c r="G2392" s="14" t="s">
        <v>10967</v>
      </c>
      <c r="H2392" s="44" t="s">
        <v>3466</v>
      </c>
      <c r="I2392" s="45">
        <v>0</v>
      </c>
      <c r="J2392" s="14">
        <v>150000000</v>
      </c>
      <c r="K2392" s="14" t="s">
        <v>3458</v>
      </c>
      <c r="L2392" s="46" t="s">
        <v>5087</v>
      </c>
      <c r="M2392" s="14" t="s">
        <v>12072</v>
      </c>
      <c r="N2392" s="14" t="s">
        <v>3833</v>
      </c>
      <c r="O2392" s="14" t="s">
        <v>12116</v>
      </c>
      <c r="P2392" s="14" t="s">
        <v>12071</v>
      </c>
      <c r="Q2392" s="44" t="s">
        <v>8224</v>
      </c>
      <c r="R2392" s="44" t="s">
        <v>8203</v>
      </c>
      <c r="S2392" s="14">
        <v>24</v>
      </c>
      <c r="T2392" s="5">
        <v>218732.35</v>
      </c>
      <c r="U2392" s="5">
        <f t="shared" si="119"/>
        <v>5249576.4000000004</v>
      </c>
      <c r="V2392" s="47">
        <f t="shared" si="120"/>
        <v>5879525.5680000009</v>
      </c>
      <c r="W2392" s="48"/>
      <c r="X2392" s="49">
        <v>2017</v>
      </c>
      <c r="Y2392" s="55" t="s">
        <v>12015</v>
      </c>
      <c r="Z2392" s="51">
        <f t="shared" si="121"/>
        <v>14582.156666666668</v>
      </c>
      <c r="AA2392" s="16">
        <f t="shared" si="122"/>
        <v>16332.015466666669</v>
      </c>
    </row>
    <row r="2393" spans="2:27" ht="20.25" x14ac:dyDescent="0.3">
      <c r="B2393" s="43" t="s">
        <v>2396</v>
      </c>
      <c r="C2393" s="14" t="s">
        <v>4521</v>
      </c>
      <c r="D2393" s="14" t="s">
        <v>9522</v>
      </c>
      <c r="E2393" s="14" t="s">
        <v>4481</v>
      </c>
      <c r="F2393" s="14" t="s">
        <v>9523</v>
      </c>
      <c r="G2393" s="14" t="s">
        <v>10968</v>
      </c>
      <c r="H2393" s="44" t="s">
        <v>3466</v>
      </c>
      <c r="I2393" s="45">
        <v>0</v>
      </c>
      <c r="J2393" s="14">
        <v>150000000</v>
      </c>
      <c r="K2393" s="14" t="s">
        <v>3458</v>
      </c>
      <c r="L2393" s="46" t="s">
        <v>5087</v>
      </c>
      <c r="M2393" s="14" t="s">
        <v>12072</v>
      </c>
      <c r="N2393" s="14" t="s">
        <v>3833</v>
      </c>
      <c r="O2393" s="14" t="s">
        <v>12116</v>
      </c>
      <c r="P2393" s="14" t="s">
        <v>12071</v>
      </c>
      <c r="Q2393" s="44" t="s">
        <v>8224</v>
      </c>
      <c r="R2393" s="44" t="s">
        <v>8203</v>
      </c>
      <c r="S2393" s="14">
        <v>24</v>
      </c>
      <c r="T2393" s="5">
        <v>218732.35</v>
      </c>
      <c r="U2393" s="5">
        <f t="shared" si="119"/>
        <v>5249576.4000000004</v>
      </c>
      <c r="V2393" s="47">
        <f t="shared" si="120"/>
        <v>5879525.5680000009</v>
      </c>
      <c r="W2393" s="48"/>
      <c r="X2393" s="49">
        <v>2017</v>
      </c>
      <c r="Y2393" s="55" t="s">
        <v>12015</v>
      </c>
      <c r="Z2393" s="51">
        <f t="shared" si="121"/>
        <v>14582.156666666668</v>
      </c>
      <c r="AA2393" s="16">
        <f t="shared" si="122"/>
        <v>16332.015466666669</v>
      </c>
    </row>
    <row r="2394" spans="2:27" ht="20.25" x14ac:dyDescent="0.3">
      <c r="B2394" s="43" t="s">
        <v>2397</v>
      </c>
      <c r="C2394" s="14" t="s">
        <v>4521</v>
      </c>
      <c r="D2394" s="14" t="s">
        <v>9522</v>
      </c>
      <c r="E2394" s="14" t="s">
        <v>4481</v>
      </c>
      <c r="F2394" s="14" t="s">
        <v>9523</v>
      </c>
      <c r="G2394" s="14" t="s">
        <v>10969</v>
      </c>
      <c r="H2394" s="44" t="s">
        <v>3466</v>
      </c>
      <c r="I2394" s="45">
        <v>0</v>
      </c>
      <c r="J2394" s="14">
        <v>150000000</v>
      </c>
      <c r="K2394" s="14" t="s">
        <v>3458</v>
      </c>
      <c r="L2394" s="46" t="s">
        <v>5087</v>
      </c>
      <c r="M2394" s="14" t="s">
        <v>12072</v>
      </c>
      <c r="N2394" s="14" t="s">
        <v>3833</v>
      </c>
      <c r="O2394" s="14" t="s">
        <v>12116</v>
      </c>
      <c r="P2394" s="14" t="s">
        <v>12071</v>
      </c>
      <c r="Q2394" s="44" t="s">
        <v>8224</v>
      </c>
      <c r="R2394" s="44" t="s">
        <v>8203</v>
      </c>
      <c r="S2394" s="14">
        <v>24</v>
      </c>
      <c r="T2394" s="5">
        <v>218732.35</v>
      </c>
      <c r="U2394" s="5">
        <f t="shared" si="119"/>
        <v>5249576.4000000004</v>
      </c>
      <c r="V2394" s="47">
        <f t="shared" si="120"/>
        <v>5879525.5680000009</v>
      </c>
      <c r="W2394" s="48"/>
      <c r="X2394" s="49">
        <v>2017</v>
      </c>
      <c r="Y2394" s="55" t="s">
        <v>12015</v>
      </c>
      <c r="Z2394" s="51">
        <f t="shared" si="121"/>
        <v>14582.156666666668</v>
      </c>
      <c r="AA2394" s="16">
        <f t="shared" si="122"/>
        <v>16332.015466666669</v>
      </c>
    </row>
    <row r="2395" spans="2:27" ht="20.25" x14ac:dyDescent="0.3">
      <c r="B2395" s="43" t="s">
        <v>2398</v>
      </c>
      <c r="C2395" s="14" t="s">
        <v>4521</v>
      </c>
      <c r="D2395" s="14" t="s">
        <v>9524</v>
      </c>
      <c r="E2395" s="14" t="s">
        <v>9525</v>
      </c>
      <c r="F2395" s="14" t="s">
        <v>9526</v>
      </c>
      <c r="G2395" s="14" t="s">
        <v>10970</v>
      </c>
      <c r="H2395" s="44" t="s">
        <v>3466</v>
      </c>
      <c r="I2395" s="45">
        <v>0</v>
      </c>
      <c r="J2395" s="14">
        <v>150000000</v>
      </c>
      <c r="K2395" s="14" t="s">
        <v>3458</v>
      </c>
      <c r="L2395" s="46" t="s">
        <v>5087</v>
      </c>
      <c r="M2395" s="14" t="s">
        <v>12072</v>
      </c>
      <c r="N2395" s="14" t="s">
        <v>3833</v>
      </c>
      <c r="O2395" s="14" t="s">
        <v>12116</v>
      </c>
      <c r="P2395" s="14" t="s">
        <v>12071</v>
      </c>
      <c r="Q2395" s="44" t="s">
        <v>8224</v>
      </c>
      <c r="R2395" s="44" t="s">
        <v>8203</v>
      </c>
      <c r="S2395" s="14">
        <v>1</v>
      </c>
      <c r="T2395" s="5">
        <v>119219.74</v>
      </c>
      <c r="U2395" s="5">
        <f t="shared" si="119"/>
        <v>119219.74</v>
      </c>
      <c r="V2395" s="47">
        <f t="shared" si="120"/>
        <v>133526.10880000002</v>
      </c>
      <c r="W2395" s="48"/>
      <c r="X2395" s="49">
        <v>2017</v>
      </c>
      <c r="Y2395" s="55" t="s">
        <v>12015</v>
      </c>
      <c r="Z2395" s="51">
        <f t="shared" si="121"/>
        <v>331.16594444444445</v>
      </c>
      <c r="AA2395" s="16">
        <f t="shared" si="122"/>
        <v>370.90585777777784</v>
      </c>
    </row>
    <row r="2396" spans="2:27" ht="20.25" x14ac:dyDescent="0.3">
      <c r="B2396" s="43" t="s">
        <v>2399</v>
      </c>
      <c r="C2396" s="14" t="s">
        <v>4521</v>
      </c>
      <c r="D2396" s="14" t="s">
        <v>9527</v>
      </c>
      <c r="E2396" s="14" t="s">
        <v>9528</v>
      </c>
      <c r="F2396" s="14" t="s">
        <v>9529</v>
      </c>
      <c r="G2396" s="14" t="s">
        <v>10971</v>
      </c>
      <c r="H2396" s="44" t="s">
        <v>3466</v>
      </c>
      <c r="I2396" s="45">
        <v>0</v>
      </c>
      <c r="J2396" s="14">
        <v>150000000</v>
      </c>
      <c r="K2396" s="14" t="s">
        <v>3458</v>
      </c>
      <c r="L2396" s="46" t="s">
        <v>5087</v>
      </c>
      <c r="M2396" s="14" t="s">
        <v>12072</v>
      </c>
      <c r="N2396" s="14" t="s">
        <v>3833</v>
      </c>
      <c r="O2396" s="14" t="s">
        <v>12116</v>
      </c>
      <c r="P2396" s="14" t="s">
        <v>12071</v>
      </c>
      <c r="Q2396" s="44" t="s">
        <v>8226</v>
      </c>
      <c r="R2396" s="44" t="s">
        <v>8205</v>
      </c>
      <c r="S2396" s="14">
        <v>6</v>
      </c>
      <c r="T2396" s="5">
        <v>37324.800000000003</v>
      </c>
      <c r="U2396" s="5">
        <f t="shared" si="119"/>
        <v>223948.80000000002</v>
      </c>
      <c r="V2396" s="47">
        <f t="shared" si="120"/>
        <v>250822.65600000005</v>
      </c>
      <c r="W2396" s="48"/>
      <c r="X2396" s="49">
        <v>2017</v>
      </c>
      <c r="Y2396" s="55" t="s">
        <v>12015</v>
      </c>
      <c r="Z2396" s="51">
        <f t="shared" si="121"/>
        <v>622.08000000000004</v>
      </c>
      <c r="AA2396" s="16">
        <f t="shared" si="122"/>
        <v>696.72960000000012</v>
      </c>
    </row>
    <row r="2397" spans="2:27" ht="20.25" x14ac:dyDescent="0.3">
      <c r="B2397" s="43" t="s">
        <v>2400</v>
      </c>
      <c r="C2397" s="14" t="s">
        <v>4521</v>
      </c>
      <c r="D2397" s="14" t="s">
        <v>9530</v>
      </c>
      <c r="E2397" s="14" t="s">
        <v>9518</v>
      </c>
      <c r="F2397" s="14" t="s">
        <v>9531</v>
      </c>
      <c r="G2397" s="14" t="s">
        <v>10972</v>
      </c>
      <c r="H2397" s="44" t="s">
        <v>3466</v>
      </c>
      <c r="I2397" s="45">
        <v>0</v>
      </c>
      <c r="J2397" s="14">
        <v>150000000</v>
      </c>
      <c r="K2397" s="14" t="s">
        <v>3458</v>
      </c>
      <c r="L2397" s="46" t="s">
        <v>5087</v>
      </c>
      <c r="M2397" s="14" t="s">
        <v>12072</v>
      </c>
      <c r="N2397" s="14" t="s">
        <v>3833</v>
      </c>
      <c r="O2397" s="14" t="s">
        <v>12116</v>
      </c>
      <c r="P2397" s="14" t="s">
        <v>12071</v>
      </c>
      <c r="Q2397" s="44" t="s">
        <v>8231</v>
      </c>
      <c r="R2397" s="44" t="s">
        <v>8209</v>
      </c>
      <c r="S2397" s="14">
        <v>10</v>
      </c>
      <c r="T2397" s="5">
        <v>475787.27</v>
      </c>
      <c r="U2397" s="5">
        <f t="shared" si="119"/>
        <v>4757872.7</v>
      </c>
      <c r="V2397" s="47">
        <f t="shared" si="120"/>
        <v>5328817.4240000006</v>
      </c>
      <c r="W2397" s="48"/>
      <c r="X2397" s="49">
        <v>2017</v>
      </c>
      <c r="Y2397" s="55" t="s">
        <v>12015</v>
      </c>
      <c r="Z2397" s="51">
        <f t="shared" si="121"/>
        <v>13216.313055555556</v>
      </c>
      <c r="AA2397" s="16">
        <f t="shared" si="122"/>
        <v>14802.270622222224</v>
      </c>
    </row>
    <row r="2398" spans="2:27" ht="20.25" x14ac:dyDescent="0.3">
      <c r="B2398" s="43" t="s">
        <v>2401</v>
      </c>
      <c r="C2398" s="14" t="s">
        <v>4521</v>
      </c>
      <c r="D2398" s="14" t="s">
        <v>9517</v>
      </c>
      <c r="E2398" s="14" t="s">
        <v>9518</v>
      </c>
      <c r="F2398" s="14" t="s">
        <v>9519</v>
      </c>
      <c r="G2398" s="14" t="s">
        <v>10973</v>
      </c>
      <c r="H2398" s="44" t="s">
        <v>3466</v>
      </c>
      <c r="I2398" s="45">
        <v>0</v>
      </c>
      <c r="J2398" s="14">
        <v>150000000</v>
      </c>
      <c r="K2398" s="14" t="s">
        <v>3458</v>
      </c>
      <c r="L2398" s="46" t="s">
        <v>5087</v>
      </c>
      <c r="M2398" s="14" t="s">
        <v>12072</v>
      </c>
      <c r="N2398" s="14" t="s">
        <v>3833</v>
      </c>
      <c r="O2398" s="14" t="s">
        <v>12116</v>
      </c>
      <c r="P2398" s="14" t="s">
        <v>12071</v>
      </c>
      <c r="Q2398" s="44" t="s">
        <v>8231</v>
      </c>
      <c r="R2398" s="44" t="s">
        <v>8209</v>
      </c>
      <c r="S2398" s="14">
        <v>10</v>
      </c>
      <c r="T2398" s="5">
        <v>475787.27</v>
      </c>
      <c r="U2398" s="5">
        <f t="shared" si="119"/>
        <v>4757872.7</v>
      </c>
      <c r="V2398" s="47">
        <f t="shared" si="120"/>
        <v>5328817.4240000006</v>
      </c>
      <c r="W2398" s="48"/>
      <c r="X2398" s="49">
        <v>2017</v>
      </c>
      <c r="Y2398" s="55" t="s">
        <v>12015</v>
      </c>
      <c r="Z2398" s="51">
        <f t="shared" si="121"/>
        <v>13216.313055555556</v>
      </c>
      <c r="AA2398" s="16">
        <f t="shared" si="122"/>
        <v>14802.270622222224</v>
      </c>
    </row>
    <row r="2399" spans="2:27" ht="20.25" x14ac:dyDescent="0.3">
      <c r="B2399" s="43" t="s">
        <v>2402</v>
      </c>
      <c r="C2399" s="14" t="s">
        <v>4521</v>
      </c>
      <c r="D2399" s="14" t="s">
        <v>9520</v>
      </c>
      <c r="E2399" s="14" t="s">
        <v>4406</v>
      </c>
      <c r="F2399" s="14" t="s">
        <v>9521</v>
      </c>
      <c r="G2399" s="14" t="s">
        <v>10974</v>
      </c>
      <c r="H2399" s="44" t="s">
        <v>3466</v>
      </c>
      <c r="I2399" s="45">
        <v>0</v>
      </c>
      <c r="J2399" s="14">
        <v>150000000</v>
      </c>
      <c r="K2399" s="14" t="s">
        <v>3458</v>
      </c>
      <c r="L2399" s="46" t="s">
        <v>5087</v>
      </c>
      <c r="M2399" s="14" t="s">
        <v>12072</v>
      </c>
      <c r="N2399" s="14" t="s">
        <v>3833</v>
      </c>
      <c r="O2399" s="14" t="s">
        <v>12116</v>
      </c>
      <c r="P2399" s="14" t="s">
        <v>12071</v>
      </c>
      <c r="Q2399" s="44" t="s">
        <v>8224</v>
      </c>
      <c r="R2399" s="44" t="s">
        <v>8203</v>
      </c>
      <c r="S2399" s="14">
        <v>10</v>
      </c>
      <c r="T2399" s="5">
        <v>475787.27</v>
      </c>
      <c r="U2399" s="5">
        <f t="shared" si="119"/>
        <v>4757872.7</v>
      </c>
      <c r="V2399" s="47">
        <f t="shared" si="120"/>
        <v>5328817.4240000006</v>
      </c>
      <c r="W2399" s="48"/>
      <c r="X2399" s="49">
        <v>2017</v>
      </c>
      <c r="Y2399" s="55" t="s">
        <v>12015</v>
      </c>
      <c r="Z2399" s="51">
        <f t="shared" si="121"/>
        <v>13216.313055555556</v>
      </c>
      <c r="AA2399" s="16">
        <f t="shared" si="122"/>
        <v>14802.270622222224</v>
      </c>
    </row>
    <row r="2400" spans="2:27" ht="20.25" x14ac:dyDescent="0.3">
      <c r="B2400" s="43" t="s">
        <v>2403</v>
      </c>
      <c r="C2400" s="14" t="s">
        <v>4521</v>
      </c>
      <c r="D2400" s="14" t="s">
        <v>9532</v>
      </c>
      <c r="E2400" s="14" t="s">
        <v>4481</v>
      </c>
      <c r="F2400" s="14" t="s">
        <v>9533</v>
      </c>
      <c r="G2400" s="14" t="s">
        <v>10975</v>
      </c>
      <c r="H2400" s="44" t="s">
        <v>3466</v>
      </c>
      <c r="I2400" s="45">
        <v>0</v>
      </c>
      <c r="J2400" s="14">
        <v>150000000</v>
      </c>
      <c r="K2400" s="14" t="s">
        <v>3458</v>
      </c>
      <c r="L2400" s="46" t="s">
        <v>5087</v>
      </c>
      <c r="M2400" s="14" t="s">
        <v>12072</v>
      </c>
      <c r="N2400" s="14" t="s">
        <v>3833</v>
      </c>
      <c r="O2400" s="14" t="s">
        <v>12116</v>
      </c>
      <c r="P2400" s="14" t="s">
        <v>12071</v>
      </c>
      <c r="Q2400" s="44" t="s">
        <v>8224</v>
      </c>
      <c r="R2400" s="44" t="s">
        <v>8203</v>
      </c>
      <c r="S2400" s="14">
        <v>6</v>
      </c>
      <c r="T2400" s="5">
        <v>217500.53</v>
      </c>
      <c r="U2400" s="5">
        <f t="shared" si="119"/>
        <v>1305003.18</v>
      </c>
      <c r="V2400" s="47">
        <f t="shared" si="120"/>
        <v>1461603.5616000001</v>
      </c>
      <c r="W2400" s="48"/>
      <c r="X2400" s="49">
        <v>2017</v>
      </c>
      <c r="Y2400" s="55" t="s">
        <v>12015</v>
      </c>
      <c r="Z2400" s="51">
        <f t="shared" si="121"/>
        <v>3625.0088333333333</v>
      </c>
      <c r="AA2400" s="16">
        <f t="shared" si="122"/>
        <v>4060.0098933333338</v>
      </c>
    </row>
    <row r="2401" spans="2:27" ht="20.25" x14ac:dyDescent="0.3">
      <c r="B2401" s="43" t="s">
        <v>2404</v>
      </c>
      <c r="C2401" s="14" t="s">
        <v>4521</v>
      </c>
      <c r="D2401" s="14" t="s">
        <v>5066</v>
      </c>
      <c r="E2401" s="14" t="s">
        <v>4406</v>
      </c>
      <c r="F2401" s="14" t="s">
        <v>5067</v>
      </c>
      <c r="G2401" s="14" t="s">
        <v>10976</v>
      </c>
      <c r="H2401" s="44" t="s">
        <v>3466</v>
      </c>
      <c r="I2401" s="45">
        <v>0</v>
      </c>
      <c r="J2401" s="14">
        <v>150000000</v>
      </c>
      <c r="K2401" s="14" t="s">
        <v>3458</v>
      </c>
      <c r="L2401" s="46" t="s">
        <v>5087</v>
      </c>
      <c r="M2401" s="14" t="s">
        <v>12072</v>
      </c>
      <c r="N2401" s="14" t="s">
        <v>3833</v>
      </c>
      <c r="O2401" s="14" t="s">
        <v>12116</v>
      </c>
      <c r="P2401" s="14" t="s">
        <v>12071</v>
      </c>
      <c r="Q2401" s="44" t="s">
        <v>8224</v>
      </c>
      <c r="R2401" s="44" t="s">
        <v>8203</v>
      </c>
      <c r="S2401" s="14">
        <v>4</v>
      </c>
      <c r="T2401" s="5">
        <v>143348.20000000001</v>
      </c>
      <c r="U2401" s="5">
        <f t="shared" si="119"/>
        <v>573392.80000000005</v>
      </c>
      <c r="V2401" s="47">
        <f t="shared" si="120"/>
        <v>642199.9360000001</v>
      </c>
      <c r="W2401" s="48"/>
      <c r="X2401" s="49">
        <v>2017</v>
      </c>
      <c r="Y2401" s="55" t="s">
        <v>12015</v>
      </c>
      <c r="Z2401" s="51">
        <f t="shared" si="121"/>
        <v>1592.7577777777778</v>
      </c>
      <c r="AA2401" s="16">
        <f t="shared" si="122"/>
        <v>1783.8887111111114</v>
      </c>
    </row>
    <row r="2402" spans="2:27" ht="20.25" x14ac:dyDescent="0.3">
      <c r="B2402" s="43" t="s">
        <v>2405</v>
      </c>
      <c r="C2402" s="14" t="s">
        <v>4521</v>
      </c>
      <c r="D2402" s="14" t="s">
        <v>9534</v>
      </c>
      <c r="E2402" s="14" t="s">
        <v>4442</v>
      </c>
      <c r="F2402" s="14" t="s">
        <v>9535</v>
      </c>
      <c r="G2402" s="14" t="s">
        <v>10977</v>
      </c>
      <c r="H2402" s="44" t="s">
        <v>3466</v>
      </c>
      <c r="I2402" s="45">
        <v>0</v>
      </c>
      <c r="J2402" s="14">
        <v>150000000</v>
      </c>
      <c r="K2402" s="14" t="s">
        <v>3458</v>
      </c>
      <c r="L2402" s="46" t="s">
        <v>5087</v>
      </c>
      <c r="M2402" s="14" t="s">
        <v>12072</v>
      </c>
      <c r="N2402" s="14" t="s">
        <v>3833</v>
      </c>
      <c r="O2402" s="14" t="s">
        <v>12116</v>
      </c>
      <c r="P2402" s="14" t="s">
        <v>12071</v>
      </c>
      <c r="Q2402" s="44" t="s">
        <v>8224</v>
      </c>
      <c r="R2402" s="44" t="s">
        <v>8203</v>
      </c>
      <c r="S2402" s="14">
        <v>4</v>
      </c>
      <c r="T2402" s="5">
        <v>74152.33</v>
      </c>
      <c r="U2402" s="5">
        <f t="shared" ref="U2402:U2465" si="123">S2402*T2402</f>
        <v>296609.32</v>
      </c>
      <c r="V2402" s="47">
        <f t="shared" ref="V2402:V2465" si="124">U2402*1.12</f>
        <v>332202.43840000004</v>
      </c>
      <c r="W2402" s="48"/>
      <c r="X2402" s="49">
        <v>2017</v>
      </c>
      <c r="Y2402" s="55" t="s">
        <v>12015</v>
      </c>
      <c r="Z2402" s="51">
        <f t="shared" ref="Z2402:Z2465" si="125">U2402/360</f>
        <v>823.91477777777777</v>
      </c>
      <c r="AA2402" s="16">
        <f t="shared" ref="AA2402:AA2465" si="126">V2402/360</f>
        <v>922.78455111111123</v>
      </c>
    </row>
    <row r="2403" spans="2:27" ht="20.25" x14ac:dyDescent="0.3">
      <c r="B2403" s="43" t="s">
        <v>2406</v>
      </c>
      <c r="C2403" s="14" t="s">
        <v>4521</v>
      </c>
      <c r="D2403" s="14" t="s">
        <v>9514</v>
      </c>
      <c r="E2403" s="14" t="s">
        <v>9515</v>
      </c>
      <c r="F2403" s="14" t="s">
        <v>9516</v>
      </c>
      <c r="G2403" s="14" t="s">
        <v>10978</v>
      </c>
      <c r="H2403" s="44" t="s">
        <v>3466</v>
      </c>
      <c r="I2403" s="45">
        <v>0</v>
      </c>
      <c r="J2403" s="14">
        <v>150000000</v>
      </c>
      <c r="K2403" s="14" t="s">
        <v>3458</v>
      </c>
      <c r="L2403" s="46" t="s">
        <v>5087</v>
      </c>
      <c r="M2403" s="14" t="s">
        <v>12072</v>
      </c>
      <c r="N2403" s="14" t="s">
        <v>3833</v>
      </c>
      <c r="O2403" s="14" t="s">
        <v>12116</v>
      </c>
      <c r="P2403" s="14" t="s">
        <v>12071</v>
      </c>
      <c r="Q2403" s="44" t="s">
        <v>8224</v>
      </c>
      <c r="R2403" s="44" t="s">
        <v>8203</v>
      </c>
      <c r="S2403" s="14">
        <v>4</v>
      </c>
      <c r="T2403" s="5">
        <v>316367.06</v>
      </c>
      <c r="U2403" s="5">
        <f t="shared" si="123"/>
        <v>1265468.24</v>
      </c>
      <c r="V2403" s="47">
        <f t="shared" si="124"/>
        <v>1417324.4288000001</v>
      </c>
      <c r="W2403" s="48"/>
      <c r="X2403" s="49">
        <v>2017</v>
      </c>
      <c r="Y2403" s="55" t="s">
        <v>12015</v>
      </c>
      <c r="Z2403" s="51">
        <f t="shared" si="125"/>
        <v>3515.1895555555557</v>
      </c>
      <c r="AA2403" s="16">
        <f t="shared" si="126"/>
        <v>3937.0123022222224</v>
      </c>
    </row>
    <row r="2404" spans="2:27" ht="20.25" x14ac:dyDescent="0.3">
      <c r="B2404" s="43" t="s">
        <v>2407</v>
      </c>
      <c r="C2404" s="14" t="s">
        <v>4521</v>
      </c>
      <c r="D2404" s="14" t="s">
        <v>9534</v>
      </c>
      <c r="E2404" s="14" t="s">
        <v>4442</v>
      </c>
      <c r="F2404" s="14" t="s">
        <v>9535</v>
      </c>
      <c r="G2404" s="14" t="s">
        <v>10979</v>
      </c>
      <c r="H2404" s="44" t="s">
        <v>3466</v>
      </c>
      <c r="I2404" s="45">
        <v>0</v>
      </c>
      <c r="J2404" s="14">
        <v>150000000</v>
      </c>
      <c r="K2404" s="14" t="s">
        <v>3458</v>
      </c>
      <c r="L2404" s="46" t="s">
        <v>5087</v>
      </c>
      <c r="M2404" s="14" t="s">
        <v>12072</v>
      </c>
      <c r="N2404" s="14" t="s">
        <v>3833</v>
      </c>
      <c r="O2404" s="14" t="s">
        <v>12116</v>
      </c>
      <c r="P2404" s="14" t="s">
        <v>12071</v>
      </c>
      <c r="Q2404" s="44" t="s">
        <v>8224</v>
      </c>
      <c r="R2404" s="44" t="s">
        <v>8203</v>
      </c>
      <c r="S2404" s="14">
        <v>4</v>
      </c>
      <c r="T2404" s="5">
        <v>24714.2</v>
      </c>
      <c r="U2404" s="5">
        <f t="shared" si="123"/>
        <v>98856.8</v>
      </c>
      <c r="V2404" s="47">
        <f t="shared" si="124"/>
        <v>110719.61600000001</v>
      </c>
      <c r="W2404" s="48"/>
      <c r="X2404" s="49">
        <v>2017</v>
      </c>
      <c r="Y2404" s="55" t="s">
        <v>12015</v>
      </c>
      <c r="Z2404" s="51">
        <f t="shared" si="125"/>
        <v>274.60222222222222</v>
      </c>
      <c r="AA2404" s="16">
        <f t="shared" si="126"/>
        <v>307.5544888888889</v>
      </c>
    </row>
    <row r="2405" spans="2:27" ht="20.25" x14ac:dyDescent="0.3">
      <c r="B2405" s="43" t="s">
        <v>2408</v>
      </c>
      <c r="C2405" s="14" t="s">
        <v>4521</v>
      </c>
      <c r="D2405" s="14" t="s">
        <v>9536</v>
      </c>
      <c r="E2405" s="14" t="s">
        <v>9518</v>
      </c>
      <c r="F2405" s="14" t="s">
        <v>9537</v>
      </c>
      <c r="G2405" s="14" t="s">
        <v>10980</v>
      </c>
      <c r="H2405" s="44" t="s">
        <v>3466</v>
      </c>
      <c r="I2405" s="45">
        <v>0</v>
      </c>
      <c r="J2405" s="14">
        <v>150000000</v>
      </c>
      <c r="K2405" s="14" t="s">
        <v>3458</v>
      </c>
      <c r="L2405" s="46" t="s">
        <v>5087</v>
      </c>
      <c r="M2405" s="14" t="s">
        <v>12072</v>
      </c>
      <c r="N2405" s="14" t="s">
        <v>3833</v>
      </c>
      <c r="O2405" s="14" t="s">
        <v>3489</v>
      </c>
      <c r="P2405" s="14" t="s">
        <v>12071</v>
      </c>
      <c r="Q2405" s="44" t="s">
        <v>8231</v>
      </c>
      <c r="R2405" s="44" t="s">
        <v>8209</v>
      </c>
      <c r="S2405" s="14">
        <v>4</v>
      </c>
      <c r="T2405" s="5">
        <v>465360</v>
      </c>
      <c r="U2405" s="5">
        <f t="shared" si="123"/>
        <v>1861440</v>
      </c>
      <c r="V2405" s="47">
        <f t="shared" si="124"/>
        <v>2084812.8000000003</v>
      </c>
      <c r="W2405" s="48"/>
      <c r="X2405" s="49">
        <v>2017</v>
      </c>
      <c r="Y2405" s="55" t="s">
        <v>12015</v>
      </c>
      <c r="Z2405" s="51">
        <f t="shared" si="125"/>
        <v>5170.666666666667</v>
      </c>
      <c r="AA2405" s="16">
        <f t="shared" si="126"/>
        <v>5791.1466666666674</v>
      </c>
    </row>
    <row r="2406" spans="2:27" ht="20.25" x14ac:dyDescent="0.3">
      <c r="B2406" s="43" t="s">
        <v>2409</v>
      </c>
      <c r="C2406" s="14" t="s">
        <v>4521</v>
      </c>
      <c r="D2406" s="14" t="s">
        <v>9538</v>
      </c>
      <c r="E2406" s="14" t="s">
        <v>7566</v>
      </c>
      <c r="F2406" s="14" t="s">
        <v>9539</v>
      </c>
      <c r="G2406" s="14" t="s">
        <v>10981</v>
      </c>
      <c r="H2406" s="44" t="s">
        <v>3466</v>
      </c>
      <c r="I2406" s="45">
        <v>0</v>
      </c>
      <c r="J2406" s="14">
        <v>150000000</v>
      </c>
      <c r="K2406" s="14" t="s">
        <v>3458</v>
      </c>
      <c r="L2406" s="46" t="s">
        <v>5087</v>
      </c>
      <c r="M2406" s="14" t="s">
        <v>12072</v>
      </c>
      <c r="N2406" s="14" t="s">
        <v>3833</v>
      </c>
      <c r="O2406" s="14" t="s">
        <v>3489</v>
      </c>
      <c r="P2406" s="14" t="s">
        <v>12071</v>
      </c>
      <c r="Q2406" s="44" t="s">
        <v>8224</v>
      </c>
      <c r="R2406" s="44" t="s">
        <v>8203</v>
      </c>
      <c r="S2406" s="14">
        <v>1</v>
      </c>
      <c r="T2406" s="5">
        <v>1741320</v>
      </c>
      <c r="U2406" s="5">
        <f t="shared" si="123"/>
        <v>1741320</v>
      </c>
      <c r="V2406" s="47">
        <f t="shared" si="124"/>
        <v>1950278.4000000001</v>
      </c>
      <c r="W2406" s="48"/>
      <c r="X2406" s="49">
        <v>2017</v>
      </c>
      <c r="Y2406" s="55" t="s">
        <v>12015</v>
      </c>
      <c r="Z2406" s="51">
        <f t="shared" si="125"/>
        <v>4837</v>
      </c>
      <c r="AA2406" s="16">
        <f t="shared" si="126"/>
        <v>5417.4400000000005</v>
      </c>
    </row>
    <row r="2407" spans="2:27" ht="20.25" x14ac:dyDescent="0.3">
      <c r="B2407" s="43" t="s">
        <v>2410</v>
      </c>
      <c r="C2407" s="14" t="s">
        <v>4521</v>
      </c>
      <c r="D2407" s="14" t="s">
        <v>9538</v>
      </c>
      <c r="E2407" s="14" t="s">
        <v>7566</v>
      </c>
      <c r="F2407" s="14" t="s">
        <v>9539</v>
      </c>
      <c r="G2407" s="14" t="s">
        <v>10982</v>
      </c>
      <c r="H2407" s="44" t="s">
        <v>3466</v>
      </c>
      <c r="I2407" s="45">
        <v>0</v>
      </c>
      <c r="J2407" s="14">
        <v>150000000</v>
      </c>
      <c r="K2407" s="14" t="s">
        <v>3458</v>
      </c>
      <c r="L2407" s="46" t="s">
        <v>5087</v>
      </c>
      <c r="M2407" s="14" t="s">
        <v>12072</v>
      </c>
      <c r="N2407" s="14" t="s">
        <v>3833</v>
      </c>
      <c r="O2407" s="14" t="s">
        <v>3489</v>
      </c>
      <c r="P2407" s="14" t="s">
        <v>12071</v>
      </c>
      <c r="Q2407" s="44" t="s">
        <v>8224</v>
      </c>
      <c r="R2407" s="44" t="s">
        <v>8203</v>
      </c>
      <c r="S2407" s="14">
        <v>1</v>
      </c>
      <c r="T2407" s="5">
        <v>523200</v>
      </c>
      <c r="U2407" s="5">
        <f t="shared" si="123"/>
        <v>523200</v>
      </c>
      <c r="V2407" s="47">
        <f t="shared" si="124"/>
        <v>585984</v>
      </c>
      <c r="W2407" s="48"/>
      <c r="X2407" s="49">
        <v>2017</v>
      </c>
      <c r="Y2407" s="55" t="s">
        <v>12015</v>
      </c>
      <c r="Z2407" s="51">
        <f t="shared" si="125"/>
        <v>1453.3333333333333</v>
      </c>
      <c r="AA2407" s="16">
        <f t="shared" si="126"/>
        <v>1627.7333333333333</v>
      </c>
    </row>
    <row r="2408" spans="2:27" ht="20.25" x14ac:dyDescent="0.3">
      <c r="B2408" s="43" t="s">
        <v>2411</v>
      </c>
      <c r="C2408" s="14" t="s">
        <v>4521</v>
      </c>
      <c r="D2408" s="14" t="s">
        <v>9538</v>
      </c>
      <c r="E2408" s="14" t="s">
        <v>7566</v>
      </c>
      <c r="F2408" s="14" t="s">
        <v>9539</v>
      </c>
      <c r="G2408" s="14" t="s">
        <v>10983</v>
      </c>
      <c r="H2408" s="44" t="s">
        <v>3466</v>
      </c>
      <c r="I2408" s="45">
        <v>0</v>
      </c>
      <c r="J2408" s="14">
        <v>150000000</v>
      </c>
      <c r="K2408" s="14" t="s">
        <v>3458</v>
      </c>
      <c r="L2408" s="46" t="s">
        <v>5087</v>
      </c>
      <c r="M2408" s="14" t="s">
        <v>12072</v>
      </c>
      <c r="N2408" s="14" t="s">
        <v>3833</v>
      </c>
      <c r="O2408" s="14" t="s">
        <v>3489</v>
      </c>
      <c r="P2408" s="14" t="s">
        <v>12071</v>
      </c>
      <c r="Q2408" s="44" t="s">
        <v>8224</v>
      </c>
      <c r="R2408" s="44" t="s">
        <v>8203</v>
      </c>
      <c r="S2408" s="14">
        <v>1</v>
      </c>
      <c r="T2408" s="5">
        <v>216000</v>
      </c>
      <c r="U2408" s="5">
        <f t="shared" si="123"/>
        <v>216000</v>
      </c>
      <c r="V2408" s="47">
        <f t="shared" si="124"/>
        <v>241920.00000000003</v>
      </c>
      <c r="W2408" s="48"/>
      <c r="X2408" s="49">
        <v>2017</v>
      </c>
      <c r="Y2408" s="55" t="s">
        <v>12015</v>
      </c>
      <c r="Z2408" s="51">
        <f t="shared" si="125"/>
        <v>600</v>
      </c>
      <c r="AA2408" s="16">
        <f t="shared" si="126"/>
        <v>672.00000000000011</v>
      </c>
    </row>
    <row r="2409" spans="2:27" ht="20.25" x14ac:dyDescent="0.3">
      <c r="B2409" s="43" t="s">
        <v>2412</v>
      </c>
      <c r="C2409" s="14" t="s">
        <v>4521</v>
      </c>
      <c r="D2409" s="14" t="s">
        <v>9540</v>
      </c>
      <c r="E2409" s="14" t="s">
        <v>9158</v>
      </c>
      <c r="F2409" s="14" t="s">
        <v>9541</v>
      </c>
      <c r="G2409" s="14" t="s">
        <v>10984</v>
      </c>
      <c r="H2409" s="44" t="s">
        <v>3466</v>
      </c>
      <c r="I2409" s="45">
        <v>0</v>
      </c>
      <c r="J2409" s="14">
        <v>150000000</v>
      </c>
      <c r="K2409" s="14" t="s">
        <v>3458</v>
      </c>
      <c r="L2409" s="46" t="s">
        <v>5087</v>
      </c>
      <c r="M2409" s="14" t="s">
        <v>12072</v>
      </c>
      <c r="N2409" s="14" t="s">
        <v>3833</v>
      </c>
      <c r="O2409" s="14" t="s">
        <v>3489</v>
      </c>
      <c r="P2409" s="14" t="s">
        <v>12071</v>
      </c>
      <c r="Q2409" s="44" t="s">
        <v>8224</v>
      </c>
      <c r="R2409" s="44" t="s">
        <v>8203</v>
      </c>
      <c r="S2409" s="14">
        <v>1</v>
      </c>
      <c r="T2409" s="5">
        <v>737512</v>
      </c>
      <c r="U2409" s="5">
        <f t="shared" si="123"/>
        <v>737512</v>
      </c>
      <c r="V2409" s="47">
        <f t="shared" si="124"/>
        <v>826013.44000000006</v>
      </c>
      <c r="W2409" s="48"/>
      <c r="X2409" s="49">
        <v>2017</v>
      </c>
      <c r="Y2409" s="55" t="s">
        <v>12015</v>
      </c>
      <c r="Z2409" s="51">
        <f t="shared" si="125"/>
        <v>2048.6444444444446</v>
      </c>
      <c r="AA2409" s="16">
        <f t="shared" si="126"/>
        <v>2294.481777777778</v>
      </c>
    </row>
    <row r="2410" spans="2:27" ht="20.25" x14ac:dyDescent="0.3">
      <c r="B2410" s="43" t="s">
        <v>2413</v>
      </c>
      <c r="C2410" s="14" t="s">
        <v>4521</v>
      </c>
      <c r="D2410" s="14" t="s">
        <v>9520</v>
      </c>
      <c r="E2410" s="14" t="s">
        <v>4406</v>
      </c>
      <c r="F2410" s="14" t="s">
        <v>9521</v>
      </c>
      <c r="G2410" s="14" t="s">
        <v>10985</v>
      </c>
      <c r="H2410" s="44" t="s">
        <v>3457</v>
      </c>
      <c r="I2410" s="45">
        <v>0</v>
      </c>
      <c r="J2410" s="14">
        <v>150000000</v>
      </c>
      <c r="K2410" s="14" t="s">
        <v>3458</v>
      </c>
      <c r="L2410" s="46" t="s">
        <v>5087</v>
      </c>
      <c r="M2410" s="14" t="s">
        <v>12072</v>
      </c>
      <c r="N2410" s="14" t="s">
        <v>3833</v>
      </c>
      <c r="O2410" s="14" t="s">
        <v>12116</v>
      </c>
      <c r="P2410" s="14" t="s">
        <v>12071</v>
      </c>
      <c r="Q2410" s="44" t="s">
        <v>8224</v>
      </c>
      <c r="R2410" s="44" t="s">
        <v>8203</v>
      </c>
      <c r="S2410" s="14">
        <v>24</v>
      </c>
      <c r="T2410" s="5">
        <v>361317.71</v>
      </c>
      <c r="U2410" s="5">
        <f t="shared" si="123"/>
        <v>8671625.040000001</v>
      </c>
      <c r="V2410" s="47">
        <f t="shared" si="124"/>
        <v>9712220.0448000021</v>
      </c>
      <c r="W2410" s="48"/>
      <c r="X2410" s="49">
        <v>2017</v>
      </c>
      <c r="Y2410" s="55" t="s">
        <v>12015</v>
      </c>
      <c r="Z2410" s="51">
        <f t="shared" si="125"/>
        <v>24087.847333333335</v>
      </c>
      <c r="AA2410" s="16">
        <f t="shared" si="126"/>
        <v>26978.389013333341</v>
      </c>
    </row>
    <row r="2411" spans="2:27" ht="20.25" x14ac:dyDescent="0.3">
      <c r="B2411" s="43" t="s">
        <v>2414</v>
      </c>
      <c r="C2411" s="14" t="s">
        <v>4521</v>
      </c>
      <c r="D2411" s="14" t="s">
        <v>9520</v>
      </c>
      <c r="E2411" s="14" t="s">
        <v>4406</v>
      </c>
      <c r="F2411" s="14" t="s">
        <v>9521</v>
      </c>
      <c r="G2411" s="14" t="s">
        <v>10986</v>
      </c>
      <c r="H2411" s="44" t="s">
        <v>3466</v>
      </c>
      <c r="I2411" s="45">
        <v>0</v>
      </c>
      <c r="J2411" s="14">
        <v>150000000</v>
      </c>
      <c r="K2411" s="14" t="s">
        <v>3458</v>
      </c>
      <c r="L2411" s="46" t="s">
        <v>5087</v>
      </c>
      <c r="M2411" s="14" t="s">
        <v>12072</v>
      </c>
      <c r="N2411" s="14" t="s">
        <v>3833</v>
      </c>
      <c r="O2411" s="14" t="s">
        <v>12116</v>
      </c>
      <c r="P2411" s="14" t="s">
        <v>12071</v>
      </c>
      <c r="Q2411" s="44" t="s">
        <v>8224</v>
      </c>
      <c r="R2411" s="44" t="s">
        <v>8203</v>
      </c>
      <c r="S2411" s="14">
        <v>24</v>
      </c>
      <c r="T2411" s="5">
        <v>195639.16</v>
      </c>
      <c r="U2411" s="5">
        <f t="shared" si="123"/>
        <v>4695339.84</v>
      </c>
      <c r="V2411" s="47">
        <f t="shared" si="124"/>
        <v>5258780.6208000006</v>
      </c>
      <c r="W2411" s="48"/>
      <c r="X2411" s="49">
        <v>2017</v>
      </c>
      <c r="Y2411" s="55" t="s">
        <v>12015</v>
      </c>
      <c r="Z2411" s="51">
        <f t="shared" si="125"/>
        <v>13042.610666666666</v>
      </c>
      <c r="AA2411" s="16">
        <f t="shared" si="126"/>
        <v>14607.723946666669</v>
      </c>
    </row>
    <row r="2412" spans="2:27" ht="20.25" x14ac:dyDescent="0.3">
      <c r="B2412" s="43" t="s">
        <v>2415</v>
      </c>
      <c r="C2412" s="14" t="s">
        <v>4521</v>
      </c>
      <c r="D2412" s="14" t="s">
        <v>9520</v>
      </c>
      <c r="E2412" s="14" t="s">
        <v>4406</v>
      </c>
      <c r="F2412" s="14" t="s">
        <v>9521</v>
      </c>
      <c r="G2412" s="14" t="s">
        <v>10987</v>
      </c>
      <c r="H2412" s="44" t="s">
        <v>3466</v>
      </c>
      <c r="I2412" s="45">
        <v>0</v>
      </c>
      <c r="J2412" s="14">
        <v>150000000</v>
      </c>
      <c r="K2412" s="14" t="s">
        <v>3458</v>
      </c>
      <c r="L2412" s="46" t="s">
        <v>5087</v>
      </c>
      <c r="M2412" s="14" t="s">
        <v>12072</v>
      </c>
      <c r="N2412" s="14" t="s">
        <v>3833</v>
      </c>
      <c r="O2412" s="14" t="s">
        <v>12116</v>
      </c>
      <c r="P2412" s="14" t="s">
        <v>12071</v>
      </c>
      <c r="Q2412" s="44" t="s">
        <v>8224</v>
      </c>
      <c r="R2412" s="44" t="s">
        <v>8203</v>
      </c>
      <c r="S2412" s="14">
        <v>24</v>
      </c>
      <c r="T2412" s="5">
        <v>195639.16</v>
      </c>
      <c r="U2412" s="5">
        <f t="shared" si="123"/>
        <v>4695339.84</v>
      </c>
      <c r="V2412" s="47">
        <f t="shared" si="124"/>
        <v>5258780.6208000006</v>
      </c>
      <c r="W2412" s="48"/>
      <c r="X2412" s="49">
        <v>2017</v>
      </c>
      <c r="Y2412" s="55" t="s">
        <v>12015</v>
      </c>
      <c r="Z2412" s="51">
        <f t="shared" si="125"/>
        <v>13042.610666666666</v>
      </c>
      <c r="AA2412" s="16">
        <f t="shared" si="126"/>
        <v>14607.723946666669</v>
      </c>
    </row>
    <row r="2413" spans="2:27" ht="20.25" x14ac:dyDescent="0.3">
      <c r="B2413" s="43" t="s">
        <v>2416</v>
      </c>
      <c r="C2413" s="14" t="s">
        <v>4521</v>
      </c>
      <c r="D2413" s="14" t="s">
        <v>9542</v>
      </c>
      <c r="E2413" s="14" t="s">
        <v>4900</v>
      </c>
      <c r="F2413" s="14" t="s">
        <v>9543</v>
      </c>
      <c r="G2413" s="14" t="s">
        <v>10988</v>
      </c>
      <c r="H2413" s="44" t="s">
        <v>3457</v>
      </c>
      <c r="I2413" s="45">
        <v>0</v>
      </c>
      <c r="J2413" s="14">
        <v>150000000</v>
      </c>
      <c r="K2413" s="14" t="s">
        <v>3458</v>
      </c>
      <c r="L2413" s="46" t="s">
        <v>5087</v>
      </c>
      <c r="M2413" s="14" t="s">
        <v>12072</v>
      </c>
      <c r="N2413" s="14" t="s">
        <v>3833</v>
      </c>
      <c r="O2413" s="14" t="s">
        <v>3489</v>
      </c>
      <c r="P2413" s="14" t="s">
        <v>12071</v>
      </c>
      <c r="Q2413" s="44" t="s">
        <v>8224</v>
      </c>
      <c r="R2413" s="44" t="s">
        <v>8203</v>
      </c>
      <c r="S2413" s="14">
        <v>2</v>
      </c>
      <c r="T2413" s="5">
        <v>4457774.88</v>
      </c>
      <c r="U2413" s="5">
        <f t="shared" si="123"/>
        <v>8915549.7599999998</v>
      </c>
      <c r="V2413" s="47">
        <f t="shared" si="124"/>
        <v>9985415.7312000003</v>
      </c>
      <c r="W2413" s="48"/>
      <c r="X2413" s="49">
        <v>2017</v>
      </c>
      <c r="Y2413" s="55" t="s">
        <v>12015</v>
      </c>
      <c r="Z2413" s="51">
        <f t="shared" si="125"/>
        <v>24765.416000000001</v>
      </c>
      <c r="AA2413" s="16">
        <f t="shared" si="126"/>
        <v>27737.265920000002</v>
      </c>
    </row>
    <row r="2414" spans="2:27" ht="20.25" x14ac:dyDescent="0.3">
      <c r="B2414" s="43" t="s">
        <v>2417</v>
      </c>
      <c r="C2414" s="14" t="s">
        <v>4521</v>
      </c>
      <c r="D2414" s="14" t="s">
        <v>9542</v>
      </c>
      <c r="E2414" s="14" t="s">
        <v>4900</v>
      </c>
      <c r="F2414" s="14" t="s">
        <v>9543</v>
      </c>
      <c r="G2414" s="14" t="s">
        <v>10989</v>
      </c>
      <c r="H2414" s="44" t="s">
        <v>3466</v>
      </c>
      <c r="I2414" s="45">
        <v>0</v>
      </c>
      <c r="J2414" s="14">
        <v>150000000</v>
      </c>
      <c r="K2414" s="14" t="s">
        <v>3458</v>
      </c>
      <c r="L2414" s="46" t="s">
        <v>5087</v>
      </c>
      <c r="M2414" s="14" t="s">
        <v>12072</v>
      </c>
      <c r="N2414" s="14" t="s">
        <v>3833</v>
      </c>
      <c r="O2414" s="14" t="s">
        <v>3489</v>
      </c>
      <c r="P2414" s="14" t="s">
        <v>12071</v>
      </c>
      <c r="Q2414" s="44" t="s">
        <v>8224</v>
      </c>
      <c r="R2414" s="44" t="s">
        <v>8203</v>
      </c>
      <c r="S2414" s="14">
        <v>2</v>
      </c>
      <c r="T2414" s="5">
        <v>4160.5200000000004</v>
      </c>
      <c r="U2414" s="5">
        <f t="shared" si="123"/>
        <v>8321.0400000000009</v>
      </c>
      <c r="V2414" s="47">
        <f t="shared" si="124"/>
        <v>9319.5648000000019</v>
      </c>
      <c r="W2414" s="48"/>
      <c r="X2414" s="49">
        <v>2017</v>
      </c>
      <c r="Y2414" s="55" t="s">
        <v>12015</v>
      </c>
      <c r="Z2414" s="51">
        <f t="shared" si="125"/>
        <v>23.114000000000001</v>
      </c>
      <c r="AA2414" s="16">
        <f t="shared" si="126"/>
        <v>25.887680000000007</v>
      </c>
    </row>
    <row r="2415" spans="2:27" ht="20.25" x14ac:dyDescent="0.3">
      <c r="B2415" s="43" t="s">
        <v>2418</v>
      </c>
      <c r="C2415" s="14" t="s">
        <v>4521</v>
      </c>
      <c r="D2415" s="14" t="s">
        <v>9542</v>
      </c>
      <c r="E2415" s="14" t="s">
        <v>4900</v>
      </c>
      <c r="F2415" s="14" t="s">
        <v>9543</v>
      </c>
      <c r="G2415" s="14" t="s">
        <v>10990</v>
      </c>
      <c r="H2415" s="44" t="s">
        <v>3466</v>
      </c>
      <c r="I2415" s="45">
        <v>0</v>
      </c>
      <c r="J2415" s="14">
        <v>150000000</v>
      </c>
      <c r="K2415" s="14" t="s">
        <v>3458</v>
      </c>
      <c r="L2415" s="46" t="s">
        <v>5087</v>
      </c>
      <c r="M2415" s="14" t="s">
        <v>12072</v>
      </c>
      <c r="N2415" s="14" t="s">
        <v>3833</v>
      </c>
      <c r="O2415" s="14" t="s">
        <v>3489</v>
      </c>
      <c r="P2415" s="14" t="s">
        <v>12071</v>
      </c>
      <c r="Q2415" s="44" t="s">
        <v>8224</v>
      </c>
      <c r="R2415" s="44" t="s">
        <v>8203</v>
      </c>
      <c r="S2415" s="14">
        <v>2</v>
      </c>
      <c r="T2415" s="5">
        <v>7619.04</v>
      </c>
      <c r="U2415" s="5">
        <f t="shared" si="123"/>
        <v>15238.08</v>
      </c>
      <c r="V2415" s="47">
        <f t="shared" si="124"/>
        <v>17066.649600000001</v>
      </c>
      <c r="W2415" s="48"/>
      <c r="X2415" s="49">
        <v>2017</v>
      </c>
      <c r="Y2415" s="55" t="s">
        <v>12015</v>
      </c>
      <c r="Z2415" s="51">
        <f t="shared" si="125"/>
        <v>42.328000000000003</v>
      </c>
      <c r="AA2415" s="16">
        <f t="shared" si="126"/>
        <v>47.407360000000004</v>
      </c>
    </row>
    <row r="2416" spans="2:27" ht="20.25" x14ac:dyDescent="0.3">
      <c r="B2416" s="43" t="s">
        <v>2419</v>
      </c>
      <c r="C2416" s="14" t="s">
        <v>4521</v>
      </c>
      <c r="D2416" s="14" t="s">
        <v>9542</v>
      </c>
      <c r="E2416" s="14" t="s">
        <v>4900</v>
      </c>
      <c r="F2416" s="14" t="s">
        <v>9543</v>
      </c>
      <c r="G2416" s="14" t="s">
        <v>10991</v>
      </c>
      <c r="H2416" s="44" t="s">
        <v>3466</v>
      </c>
      <c r="I2416" s="45">
        <v>0</v>
      </c>
      <c r="J2416" s="14">
        <v>150000000</v>
      </c>
      <c r="K2416" s="14" t="s">
        <v>3458</v>
      </c>
      <c r="L2416" s="46" t="s">
        <v>5087</v>
      </c>
      <c r="M2416" s="14" t="s">
        <v>12072</v>
      </c>
      <c r="N2416" s="14" t="s">
        <v>3833</v>
      </c>
      <c r="O2416" s="14" t="s">
        <v>3489</v>
      </c>
      <c r="P2416" s="14" t="s">
        <v>12071</v>
      </c>
      <c r="Q2416" s="44" t="s">
        <v>8224</v>
      </c>
      <c r="R2416" s="44" t="s">
        <v>8203</v>
      </c>
      <c r="S2416" s="14">
        <v>2</v>
      </c>
      <c r="T2416" s="5">
        <v>10820.16</v>
      </c>
      <c r="U2416" s="5">
        <f t="shared" si="123"/>
        <v>21640.32</v>
      </c>
      <c r="V2416" s="47">
        <f t="shared" si="124"/>
        <v>24237.1584</v>
      </c>
      <c r="W2416" s="48"/>
      <c r="X2416" s="49">
        <v>2017</v>
      </c>
      <c r="Y2416" s="55" t="s">
        <v>12015</v>
      </c>
      <c r="Z2416" s="51">
        <f t="shared" si="125"/>
        <v>60.112000000000002</v>
      </c>
      <c r="AA2416" s="16">
        <f t="shared" si="126"/>
        <v>67.32544</v>
      </c>
    </row>
    <row r="2417" spans="2:27" ht="20.25" x14ac:dyDescent="0.3">
      <c r="B2417" s="43" t="s">
        <v>2420</v>
      </c>
      <c r="C2417" s="14" t="s">
        <v>4521</v>
      </c>
      <c r="D2417" s="14" t="s">
        <v>9542</v>
      </c>
      <c r="E2417" s="14" t="s">
        <v>4900</v>
      </c>
      <c r="F2417" s="14" t="s">
        <v>9543</v>
      </c>
      <c r="G2417" s="14" t="s">
        <v>10992</v>
      </c>
      <c r="H2417" s="44" t="s">
        <v>3466</v>
      </c>
      <c r="I2417" s="45">
        <v>0</v>
      </c>
      <c r="J2417" s="14">
        <v>150000000</v>
      </c>
      <c r="K2417" s="14" t="s">
        <v>3458</v>
      </c>
      <c r="L2417" s="46" t="s">
        <v>5087</v>
      </c>
      <c r="M2417" s="14" t="s">
        <v>12072</v>
      </c>
      <c r="N2417" s="14" t="s">
        <v>3833</v>
      </c>
      <c r="O2417" s="14" t="s">
        <v>3489</v>
      </c>
      <c r="P2417" s="14" t="s">
        <v>12071</v>
      </c>
      <c r="Q2417" s="44" t="s">
        <v>8224</v>
      </c>
      <c r="R2417" s="44" t="s">
        <v>8203</v>
      </c>
      <c r="S2417" s="14">
        <v>4</v>
      </c>
      <c r="T2417" s="5">
        <v>70742.880000000005</v>
      </c>
      <c r="U2417" s="5">
        <f t="shared" si="123"/>
        <v>282971.52000000002</v>
      </c>
      <c r="V2417" s="47">
        <f t="shared" si="124"/>
        <v>316928.10240000003</v>
      </c>
      <c r="W2417" s="48"/>
      <c r="X2417" s="49">
        <v>2017</v>
      </c>
      <c r="Y2417" s="55" t="s">
        <v>12015</v>
      </c>
      <c r="Z2417" s="51">
        <f t="shared" si="125"/>
        <v>786.03200000000004</v>
      </c>
      <c r="AA2417" s="16">
        <f t="shared" si="126"/>
        <v>880.35584000000006</v>
      </c>
    </row>
    <row r="2418" spans="2:27" ht="20.25" x14ac:dyDescent="0.3">
      <c r="B2418" s="43" t="s">
        <v>2421</v>
      </c>
      <c r="C2418" s="14" t="s">
        <v>4521</v>
      </c>
      <c r="D2418" s="14" t="s">
        <v>9544</v>
      </c>
      <c r="E2418" s="14" t="s">
        <v>4900</v>
      </c>
      <c r="F2418" s="14" t="s">
        <v>9545</v>
      </c>
      <c r="G2418" s="14" t="s">
        <v>10993</v>
      </c>
      <c r="H2418" s="44" t="s">
        <v>3457</v>
      </c>
      <c r="I2418" s="45">
        <v>0</v>
      </c>
      <c r="J2418" s="14">
        <v>150000000</v>
      </c>
      <c r="K2418" s="14" t="s">
        <v>3458</v>
      </c>
      <c r="L2418" s="46" t="s">
        <v>5087</v>
      </c>
      <c r="M2418" s="14" t="s">
        <v>12072</v>
      </c>
      <c r="N2418" s="14" t="s">
        <v>3833</v>
      </c>
      <c r="O2418" s="14" t="s">
        <v>12116</v>
      </c>
      <c r="P2418" s="14" t="s">
        <v>12071</v>
      </c>
      <c r="Q2418" s="44" t="s">
        <v>8224</v>
      </c>
      <c r="R2418" s="44" t="s">
        <v>8203</v>
      </c>
      <c r="S2418" s="14">
        <v>4</v>
      </c>
      <c r="T2418" s="5">
        <v>3439907.64</v>
      </c>
      <c r="U2418" s="5">
        <f t="shared" si="123"/>
        <v>13759630.560000001</v>
      </c>
      <c r="V2418" s="47">
        <f t="shared" si="124"/>
        <v>15410786.227200001</v>
      </c>
      <c r="W2418" s="48"/>
      <c r="X2418" s="49">
        <v>2017</v>
      </c>
      <c r="Y2418" s="55" t="s">
        <v>12015</v>
      </c>
      <c r="Z2418" s="51">
        <f t="shared" si="125"/>
        <v>38221.196000000004</v>
      </c>
      <c r="AA2418" s="16">
        <f t="shared" si="126"/>
        <v>42807.739520000003</v>
      </c>
    </row>
    <row r="2419" spans="2:27" ht="20.25" x14ac:dyDescent="0.3">
      <c r="B2419" s="43" t="s">
        <v>2422</v>
      </c>
      <c r="C2419" s="14" t="s">
        <v>4521</v>
      </c>
      <c r="D2419" s="14" t="s">
        <v>9546</v>
      </c>
      <c r="E2419" s="14" t="s">
        <v>7679</v>
      </c>
      <c r="F2419" s="14" t="s">
        <v>4412</v>
      </c>
      <c r="G2419" s="14" t="s">
        <v>10994</v>
      </c>
      <c r="H2419" s="44" t="s">
        <v>3466</v>
      </c>
      <c r="I2419" s="45">
        <v>0</v>
      </c>
      <c r="J2419" s="14">
        <v>150000000</v>
      </c>
      <c r="K2419" s="14" t="s">
        <v>3458</v>
      </c>
      <c r="L2419" s="46" t="s">
        <v>5087</v>
      </c>
      <c r="M2419" s="14" t="s">
        <v>12072</v>
      </c>
      <c r="N2419" s="14" t="s">
        <v>3833</v>
      </c>
      <c r="O2419" s="14" t="s">
        <v>12116</v>
      </c>
      <c r="P2419" s="14" t="s">
        <v>12071</v>
      </c>
      <c r="Q2419" s="44" t="s">
        <v>8224</v>
      </c>
      <c r="R2419" s="44" t="s">
        <v>8203</v>
      </c>
      <c r="S2419" s="14">
        <v>2</v>
      </c>
      <c r="T2419" s="5">
        <v>816093.72</v>
      </c>
      <c r="U2419" s="5">
        <f t="shared" si="123"/>
        <v>1632187.44</v>
      </c>
      <c r="V2419" s="47">
        <f t="shared" si="124"/>
        <v>1828049.9328000001</v>
      </c>
      <c r="W2419" s="48"/>
      <c r="X2419" s="49">
        <v>2017</v>
      </c>
      <c r="Y2419" s="55" t="s">
        <v>12015</v>
      </c>
      <c r="Z2419" s="51">
        <f t="shared" si="125"/>
        <v>4533.8540000000003</v>
      </c>
      <c r="AA2419" s="16">
        <f t="shared" si="126"/>
        <v>5077.9164799999999</v>
      </c>
    </row>
    <row r="2420" spans="2:27" ht="20.25" x14ac:dyDescent="0.3">
      <c r="B2420" s="43" t="s">
        <v>2423</v>
      </c>
      <c r="C2420" s="14" t="s">
        <v>4521</v>
      </c>
      <c r="D2420" s="14" t="s">
        <v>9547</v>
      </c>
      <c r="E2420" s="14" t="s">
        <v>4302</v>
      </c>
      <c r="F2420" s="14" t="s">
        <v>4412</v>
      </c>
      <c r="G2420" s="14" t="s">
        <v>10995</v>
      </c>
      <c r="H2420" s="44" t="s">
        <v>3466</v>
      </c>
      <c r="I2420" s="45">
        <v>0</v>
      </c>
      <c r="J2420" s="14">
        <v>150000000</v>
      </c>
      <c r="K2420" s="14" t="s">
        <v>3458</v>
      </c>
      <c r="L2420" s="46" t="s">
        <v>5087</v>
      </c>
      <c r="M2420" s="14" t="s">
        <v>12072</v>
      </c>
      <c r="N2420" s="14" t="s">
        <v>3833</v>
      </c>
      <c r="O2420" s="14" t="s">
        <v>12116</v>
      </c>
      <c r="P2420" s="14" t="s">
        <v>12071</v>
      </c>
      <c r="Q2420" s="44" t="s">
        <v>8224</v>
      </c>
      <c r="R2420" s="44" t="s">
        <v>8203</v>
      </c>
      <c r="S2420" s="14">
        <v>4</v>
      </c>
      <c r="T2420" s="5">
        <v>1481173.2</v>
      </c>
      <c r="U2420" s="5">
        <f t="shared" si="123"/>
        <v>5924692.7999999998</v>
      </c>
      <c r="V2420" s="47">
        <f t="shared" si="124"/>
        <v>6635655.9360000007</v>
      </c>
      <c r="W2420" s="48"/>
      <c r="X2420" s="49">
        <v>2017</v>
      </c>
      <c r="Y2420" s="55" t="s">
        <v>12015</v>
      </c>
      <c r="Z2420" s="51">
        <f t="shared" si="125"/>
        <v>16457.48</v>
      </c>
      <c r="AA2420" s="16">
        <f t="shared" si="126"/>
        <v>18432.377600000003</v>
      </c>
    </row>
    <row r="2421" spans="2:27" ht="20.25" x14ac:dyDescent="0.3">
      <c r="B2421" s="43" t="s">
        <v>2424</v>
      </c>
      <c r="C2421" s="14" t="s">
        <v>4521</v>
      </c>
      <c r="D2421" s="14" t="s">
        <v>9548</v>
      </c>
      <c r="E2421" s="14" t="s">
        <v>7596</v>
      </c>
      <c r="F2421" s="14" t="s">
        <v>9549</v>
      </c>
      <c r="G2421" s="14" t="s">
        <v>10996</v>
      </c>
      <c r="H2421" s="44" t="s">
        <v>3466</v>
      </c>
      <c r="I2421" s="45">
        <v>0</v>
      </c>
      <c r="J2421" s="14">
        <v>150000000</v>
      </c>
      <c r="K2421" s="14" t="s">
        <v>3458</v>
      </c>
      <c r="L2421" s="46" t="s">
        <v>5087</v>
      </c>
      <c r="M2421" s="14" t="s">
        <v>12072</v>
      </c>
      <c r="N2421" s="14" t="s">
        <v>3833</v>
      </c>
      <c r="O2421" s="14" t="s">
        <v>12116</v>
      </c>
      <c r="P2421" s="14" t="s">
        <v>12071</v>
      </c>
      <c r="Q2421" s="44" t="s">
        <v>8224</v>
      </c>
      <c r="R2421" s="44" t="s">
        <v>8203</v>
      </c>
      <c r="S2421" s="14">
        <v>4</v>
      </c>
      <c r="T2421" s="5">
        <v>1888525.08</v>
      </c>
      <c r="U2421" s="5">
        <f t="shared" si="123"/>
        <v>7554100.3200000003</v>
      </c>
      <c r="V2421" s="47">
        <f t="shared" si="124"/>
        <v>8460592.3584000003</v>
      </c>
      <c r="W2421" s="48"/>
      <c r="X2421" s="49">
        <v>2017</v>
      </c>
      <c r="Y2421" s="55" t="s">
        <v>12015</v>
      </c>
      <c r="Z2421" s="51">
        <f t="shared" si="125"/>
        <v>20983.612000000001</v>
      </c>
      <c r="AA2421" s="16">
        <f t="shared" si="126"/>
        <v>23501.64544</v>
      </c>
    </row>
    <row r="2422" spans="2:27" ht="20.25" x14ac:dyDescent="0.3">
      <c r="B2422" s="43" t="s">
        <v>2425</v>
      </c>
      <c r="C2422" s="14" t="s">
        <v>4521</v>
      </c>
      <c r="D2422" s="14" t="s">
        <v>9550</v>
      </c>
      <c r="E2422" s="14" t="s">
        <v>9551</v>
      </c>
      <c r="F2422" s="14" t="s">
        <v>9552</v>
      </c>
      <c r="G2422" s="14" t="s">
        <v>10997</v>
      </c>
      <c r="H2422" s="44" t="s">
        <v>3466</v>
      </c>
      <c r="I2422" s="45">
        <v>0</v>
      </c>
      <c r="J2422" s="14">
        <v>150000000</v>
      </c>
      <c r="K2422" s="14" t="s">
        <v>3458</v>
      </c>
      <c r="L2422" s="46" t="s">
        <v>5087</v>
      </c>
      <c r="M2422" s="14" t="s">
        <v>12072</v>
      </c>
      <c r="N2422" s="14" t="s">
        <v>3833</v>
      </c>
      <c r="O2422" s="14" t="s">
        <v>12116</v>
      </c>
      <c r="P2422" s="14" t="s">
        <v>12071</v>
      </c>
      <c r="Q2422" s="44" t="s">
        <v>8224</v>
      </c>
      <c r="R2422" s="44" t="s">
        <v>8203</v>
      </c>
      <c r="S2422" s="14">
        <v>2</v>
      </c>
      <c r="T2422" s="5">
        <v>74833.2</v>
      </c>
      <c r="U2422" s="5">
        <f t="shared" si="123"/>
        <v>149666.4</v>
      </c>
      <c r="V2422" s="47">
        <f t="shared" si="124"/>
        <v>167626.36800000002</v>
      </c>
      <c r="W2422" s="48"/>
      <c r="X2422" s="49">
        <v>2017</v>
      </c>
      <c r="Y2422" s="55" t="s">
        <v>12015</v>
      </c>
      <c r="Z2422" s="51">
        <f t="shared" si="125"/>
        <v>415.74</v>
      </c>
      <c r="AA2422" s="16">
        <f t="shared" si="126"/>
        <v>465.62880000000007</v>
      </c>
    </row>
    <row r="2423" spans="2:27" ht="20.25" x14ac:dyDescent="0.3">
      <c r="B2423" s="43" t="s">
        <v>2426</v>
      </c>
      <c r="C2423" s="14" t="s">
        <v>4521</v>
      </c>
      <c r="D2423" s="14" t="s">
        <v>4217</v>
      </c>
      <c r="E2423" s="14" t="s">
        <v>4218</v>
      </c>
      <c r="F2423" s="14" t="s">
        <v>4219</v>
      </c>
      <c r="G2423" s="14" t="s">
        <v>10998</v>
      </c>
      <c r="H2423" s="44" t="s">
        <v>3457</v>
      </c>
      <c r="I2423" s="45">
        <v>0</v>
      </c>
      <c r="J2423" s="14">
        <v>150000000</v>
      </c>
      <c r="K2423" s="14" t="s">
        <v>3458</v>
      </c>
      <c r="L2423" s="46" t="s">
        <v>5087</v>
      </c>
      <c r="M2423" s="14" t="s">
        <v>12072</v>
      </c>
      <c r="N2423" s="14" t="s">
        <v>3833</v>
      </c>
      <c r="O2423" s="14" t="s">
        <v>12116</v>
      </c>
      <c r="P2423" s="14" t="s">
        <v>12071</v>
      </c>
      <c r="Q2423" s="44" t="s">
        <v>8224</v>
      </c>
      <c r="R2423" s="44" t="s">
        <v>8203</v>
      </c>
      <c r="S2423" s="14">
        <v>1</v>
      </c>
      <c r="T2423" s="5">
        <v>10150498</v>
      </c>
      <c r="U2423" s="5">
        <f t="shared" si="123"/>
        <v>10150498</v>
      </c>
      <c r="V2423" s="47">
        <f t="shared" si="124"/>
        <v>11368557.760000002</v>
      </c>
      <c r="W2423" s="48"/>
      <c r="X2423" s="49">
        <v>2017</v>
      </c>
      <c r="Y2423" s="55" t="s">
        <v>12015</v>
      </c>
      <c r="Z2423" s="51">
        <f t="shared" si="125"/>
        <v>28195.827777777777</v>
      </c>
      <c r="AA2423" s="16">
        <f t="shared" si="126"/>
        <v>31579.327111111117</v>
      </c>
    </row>
    <row r="2424" spans="2:27" ht="20.25" x14ac:dyDescent="0.3">
      <c r="B2424" s="43" t="s">
        <v>2427</v>
      </c>
      <c r="C2424" s="14" t="s">
        <v>4521</v>
      </c>
      <c r="D2424" s="14" t="s">
        <v>9553</v>
      </c>
      <c r="E2424" s="14" t="s">
        <v>9554</v>
      </c>
      <c r="F2424" s="14" t="s">
        <v>9555</v>
      </c>
      <c r="G2424" s="14" t="s">
        <v>10999</v>
      </c>
      <c r="H2424" s="44" t="s">
        <v>3466</v>
      </c>
      <c r="I2424" s="45">
        <v>0</v>
      </c>
      <c r="J2424" s="14">
        <v>150000000</v>
      </c>
      <c r="K2424" s="14" t="s">
        <v>3458</v>
      </c>
      <c r="L2424" s="46" t="s">
        <v>5087</v>
      </c>
      <c r="M2424" s="14" t="s">
        <v>12072</v>
      </c>
      <c r="N2424" s="14" t="s">
        <v>3833</v>
      </c>
      <c r="O2424" s="14" t="s">
        <v>12116</v>
      </c>
      <c r="P2424" s="14" t="s">
        <v>12071</v>
      </c>
      <c r="Q2424" s="44" t="s">
        <v>8231</v>
      </c>
      <c r="R2424" s="44" t="s">
        <v>8209</v>
      </c>
      <c r="S2424" s="14">
        <v>1</v>
      </c>
      <c r="T2424" s="5">
        <v>40845.07</v>
      </c>
      <c r="U2424" s="5">
        <f t="shared" si="123"/>
        <v>40845.07</v>
      </c>
      <c r="V2424" s="47">
        <f t="shared" si="124"/>
        <v>45746.478400000007</v>
      </c>
      <c r="W2424" s="48"/>
      <c r="X2424" s="49">
        <v>2017</v>
      </c>
      <c r="Y2424" s="55" t="s">
        <v>12015</v>
      </c>
      <c r="Z2424" s="51">
        <f t="shared" si="125"/>
        <v>113.45852777777777</v>
      </c>
      <c r="AA2424" s="16">
        <f t="shared" si="126"/>
        <v>127.07355111111113</v>
      </c>
    </row>
    <row r="2425" spans="2:27" ht="20.25" x14ac:dyDescent="0.3">
      <c r="B2425" s="43" t="s">
        <v>2428</v>
      </c>
      <c r="C2425" s="14" t="s">
        <v>4521</v>
      </c>
      <c r="D2425" s="14" t="s">
        <v>9556</v>
      </c>
      <c r="E2425" s="14" t="s">
        <v>4486</v>
      </c>
      <c r="F2425" s="14" t="s">
        <v>9557</v>
      </c>
      <c r="G2425" s="14" t="s">
        <v>11000</v>
      </c>
      <c r="H2425" s="44" t="s">
        <v>3466</v>
      </c>
      <c r="I2425" s="45">
        <v>0</v>
      </c>
      <c r="J2425" s="14">
        <v>150000000</v>
      </c>
      <c r="K2425" s="14" t="s">
        <v>3458</v>
      </c>
      <c r="L2425" s="46" t="s">
        <v>5087</v>
      </c>
      <c r="M2425" s="14" t="s">
        <v>12072</v>
      </c>
      <c r="N2425" s="14" t="s">
        <v>3833</v>
      </c>
      <c r="O2425" s="14" t="s">
        <v>12116</v>
      </c>
      <c r="P2425" s="14" t="s">
        <v>12071</v>
      </c>
      <c r="Q2425" s="44" t="s">
        <v>8224</v>
      </c>
      <c r="R2425" s="44" t="s">
        <v>8203</v>
      </c>
      <c r="S2425" s="14">
        <v>2</v>
      </c>
      <c r="T2425" s="5">
        <v>718969.68</v>
      </c>
      <c r="U2425" s="5">
        <f t="shared" si="123"/>
        <v>1437939.36</v>
      </c>
      <c r="V2425" s="47">
        <f t="shared" si="124"/>
        <v>1610492.0832000002</v>
      </c>
      <c r="W2425" s="48"/>
      <c r="X2425" s="49">
        <v>2017</v>
      </c>
      <c r="Y2425" s="55" t="s">
        <v>12015</v>
      </c>
      <c r="Z2425" s="51">
        <f t="shared" si="125"/>
        <v>3994.2760000000003</v>
      </c>
      <c r="AA2425" s="16">
        <f t="shared" si="126"/>
        <v>4473.5891200000005</v>
      </c>
    </row>
    <row r="2426" spans="2:27" ht="20.25" x14ac:dyDescent="0.3">
      <c r="B2426" s="43" t="s">
        <v>2429</v>
      </c>
      <c r="C2426" s="14" t="s">
        <v>4521</v>
      </c>
      <c r="D2426" s="14" t="s">
        <v>9558</v>
      </c>
      <c r="E2426" s="14" t="s">
        <v>4900</v>
      </c>
      <c r="F2426" s="14" t="s">
        <v>9516</v>
      </c>
      <c r="G2426" s="14" t="s">
        <v>11001</v>
      </c>
      <c r="H2426" s="44" t="s">
        <v>3466</v>
      </c>
      <c r="I2426" s="45">
        <v>0</v>
      </c>
      <c r="J2426" s="14">
        <v>150000000</v>
      </c>
      <c r="K2426" s="14" t="s">
        <v>3458</v>
      </c>
      <c r="L2426" s="46" t="s">
        <v>5087</v>
      </c>
      <c r="M2426" s="14" t="s">
        <v>12072</v>
      </c>
      <c r="N2426" s="14" t="s">
        <v>3833</v>
      </c>
      <c r="O2426" s="14" t="s">
        <v>12116</v>
      </c>
      <c r="P2426" s="14" t="s">
        <v>12071</v>
      </c>
      <c r="Q2426" s="44" t="s">
        <v>8224</v>
      </c>
      <c r="R2426" s="44" t="s">
        <v>8203</v>
      </c>
      <c r="S2426" s="14">
        <v>2</v>
      </c>
      <c r="T2426" s="5">
        <v>1152183.24</v>
      </c>
      <c r="U2426" s="5">
        <f t="shared" si="123"/>
        <v>2304366.48</v>
      </c>
      <c r="V2426" s="47">
        <f t="shared" si="124"/>
        <v>2580890.4576000003</v>
      </c>
      <c r="W2426" s="48"/>
      <c r="X2426" s="49">
        <v>2017</v>
      </c>
      <c r="Y2426" s="55" t="s">
        <v>12015</v>
      </c>
      <c r="Z2426" s="51">
        <f t="shared" si="125"/>
        <v>6401.018</v>
      </c>
      <c r="AA2426" s="16">
        <f t="shared" si="126"/>
        <v>7169.1401600000008</v>
      </c>
    </row>
    <row r="2427" spans="2:27" ht="20.25" x14ac:dyDescent="0.3">
      <c r="B2427" s="43" t="s">
        <v>2430</v>
      </c>
      <c r="C2427" s="14" t="s">
        <v>4521</v>
      </c>
      <c r="D2427" s="14" t="s">
        <v>9559</v>
      </c>
      <c r="E2427" s="14" t="s">
        <v>4411</v>
      </c>
      <c r="F2427" s="14" t="s">
        <v>9516</v>
      </c>
      <c r="G2427" s="14" t="s">
        <v>11002</v>
      </c>
      <c r="H2427" s="44" t="s">
        <v>3466</v>
      </c>
      <c r="I2427" s="45">
        <v>0</v>
      </c>
      <c r="J2427" s="14">
        <v>150000000</v>
      </c>
      <c r="K2427" s="14" t="s">
        <v>3458</v>
      </c>
      <c r="L2427" s="46" t="s">
        <v>5087</v>
      </c>
      <c r="M2427" s="14" t="s">
        <v>12072</v>
      </c>
      <c r="N2427" s="14" t="s">
        <v>3833</v>
      </c>
      <c r="O2427" s="14" t="s">
        <v>12116</v>
      </c>
      <c r="P2427" s="14" t="s">
        <v>12071</v>
      </c>
      <c r="Q2427" s="44" t="s">
        <v>8224</v>
      </c>
      <c r="R2427" s="44" t="s">
        <v>8203</v>
      </c>
      <c r="S2427" s="14">
        <v>3</v>
      </c>
      <c r="T2427" s="5">
        <v>28826.97</v>
      </c>
      <c r="U2427" s="5">
        <f t="shared" si="123"/>
        <v>86480.91</v>
      </c>
      <c r="V2427" s="47">
        <f t="shared" si="124"/>
        <v>96858.619200000016</v>
      </c>
      <c r="W2427" s="48"/>
      <c r="X2427" s="49">
        <v>2017</v>
      </c>
      <c r="Y2427" s="55" t="s">
        <v>12015</v>
      </c>
      <c r="Z2427" s="51">
        <f t="shared" si="125"/>
        <v>240.22475</v>
      </c>
      <c r="AA2427" s="16">
        <f t="shared" si="126"/>
        <v>269.05172000000005</v>
      </c>
    </row>
    <row r="2428" spans="2:27" ht="20.25" x14ac:dyDescent="0.3">
      <c r="B2428" s="43" t="s">
        <v>2431</v>
      </c>
      <c r="C2428" s="14" t="s">
        <v>4521</v>
      </c>
      <c r="D2428" s="14" t="s">
        <v>9559</v>
      </c>
      <c r="E2428" s="14" t="s">
        <v>4411</v>
      </c>
      <c r="F2428" s="14" t="s">
        <v>9516</v>
      </c>
      <c r="G2428" s="14" t="s">
        <v>11003</v>
      </c>
      <c r="H2428" s="44" t="s">
        <v>3466</v>
      </c>
      <c r="I2428" s="45">
        <v>0</v>
      </c>
      <c r="J2428" s="14">
        <v>150000000</v>
      </c>
      <c r="K2428" s="14" t="s">
        <v>3458</v>
      </c>
      <c r="L2428" s="46" t="s">
        <v>5087</v>
      </c>
      <c r="M2428" s="14" t="s">
        <v>12072</v>
      </c>
      <c r="N2428" s="14" t="s">
        <v>3833</v>
      </c>
      <c r="O2428" s="14" t="s">
        <v>12116</v>
      </c>
      <c r="P2428" s="14" t="s">
        <v>12071</v>
      </c>
      <c r="Q2428" s="44" t="s">
        <v>8224</v>
      </c>
      <c r="R2428" s="44" t="s">
        <v>8203</v>
      </c>
      <c r="S2428" s="14">
        <v>3</v>
      </c>
      <c r="T2428" s="5">
        <v>29370.73</v>
      </c>
      <c r="U2428" s="5">
        <f t="shared" si="123"/>
        <v>88112.19</v>
      </c>
      <c r="V2428" s="47">
        <f t="shared" si="124"/>
        <v>98685.652800000011</v>
      </c>
      <c r="W2428" s="48"/>
      <c r="X2428" s="49">
        <v>2017</v>
      </c>
      <c r="Y2428" s="55" t="s">
        <v>12015</v>
      </c>
      <c r="Z2428" s="51">
        <f t="shared" si="125"/>
        <v>244.75608333333335</v>
      </c>
      <c r="AA2428" s="16">
        <f t="shared" si="126"/>
        <v>274.12681333333336</v>
      </c>
    </row>
    <row r="2429" spans="2:27" ht="20.25" x14ac:dyDescent="0.3">
      <c r="B2429" s="43" t="s">
        <v>2432</v>
      </c>
      <c r="C2429" s="14" t="s">
        <v>4521</v>
      </c>
      <c r="D2429" s="14" t="s">
        <v>4378</v>
      </c>
      <c r="E2429" s="14" t="s">
        <v>4237</v>
      </c>
      <c r="F2429" s="14" t="s">
        <v>4379</v>
      </c>
      <c r="G2429" s="14" t="s">
        <v>11004</v>
      </c>
      <c r="H2429" s="44" t="s">
        <v>3466</v>
      </c>
      <c r="I2429" s="45">
        <v>0</v>
      </c>
      <c r="J2429" s="14">
        <v>150000000</v>
      </c>
      <c r="K2429" s="14" t="s">
        <v>3458</v>
      </c>
      <c r="L2429" s="46" t="s">
        <v>5087</v>
      </c>
      <c r="M2429" s="14" t="s">
        <v>12072</v>
      </c>
      <c r="N2429" s="14" t="s">
        <v>3833</v>
      </c>
      <c r="O2429" s="14" t="s">
        <v>12116</v>
      </c>
      <c r="P2429" s="14" t="s">
        <v>12071</v>
      </c>
      <c r="Q2429" s="44" t="s">
        <v>8224</v>
      </c>
      <c r="R2429" s="44" t="s">
        <v>8203</v>
      </c>
      <c r="S2429" s="14">
        <v>1</v>
      </c>
      <c r="T2429" s="5">
        <v>91459.79</v>
      </c>
      <c r="U2429" s="5">
        <f t="shared" si="123"/>
        <v>91459.79</v>
      </c>
      <c r="V2429" s="47">
        <f t="shared" si="124"/>
        <v>102434.9648</v>
      </c>
      <c r="W2429" s="48"/>
      <c r="X2429" s="49">
        <v>2017</v>
      </c>
      <c r="Y2429" s="55" t="s">
        <v>12015</v>
      </c>
      <c r="Z2429" s="51">
        <f t="shared" si="125"/>
        <v>254.0549722222222</v>
      </c>
      <c r="AA2429" s="16">
        <f t="shared" si="126"/>
        <v>284.54156888888889</v>
      </c>
    </row>
    <row r="2430" spans="2:27" ht="20.25" x14ac:dyDescent="0.3">
      <c r="B2430" s="43" t="s">
        <v>2433</v>
      </c>
      <c r="C2430" s="14" t="s">
        <v>4521</v>
      </c>
      <c r="D2430" s="14" t="s">
        <v>4378</v>
      </c>
      <c r="E2430" s="14" t="s">
        <v>4237</v>
      </c>
      <c r="F2430" s="14" t="s">
        <v>4379</v>
      </c>
      <c r="G2430" s="14" t="s">
        <v>11005</v>
      </c>
      <c r="H2430" s="44" t="s">
        <v>3466</v>
      </c>
      <c r="I2430" s="45">
        <v>0</v>
      </c>
      <c r="J2430" s="14">
        <v>150000000</v>
      </c>
      <c r="K2430" s="14" t="s">
        <v>3458</v>
      </c>
      <c r="L2430" s="46" t="s">
        <v>5087</v>
      </c>
      <c r="M2430" s="14" t="s">
        <v>12072</v>
      </c>
      <c r="N2430" s="14" t="s">
        <v>3833</v>
      </c>
      <c r="O2430" s="14" t="s">
        <v>12116</v>
      </c>
      <c r="P2430" s="14" t="s">
        <v>12071</v>
      </c>
      <c r="Q2430" s="44" t="s">
        <v>8224</v>
      </c>
      <c r="R2430" s="44" t="s">
        <v>8203</v>
      </c>
      <c r="S2430" s="14">
        <v>1</v>
      </c>
      <c r="T2430" s="5">
        <v>323257.65000000002</v>
      </c>
      <c r="U2430" s="5">
        <f t="shared" si="123"/>
        <v>323257.65000000002</v>
      </c>
      <c r="V2430" s="47">
        <f t="shared" si="124"/>
        <v>362048.56800000009</v>
      </c>
      <c r="W2430" s="48"/>
      <c r="X2430" s="49">
        <v>2017</v>
      </c>
      <c r="Y2430" s="55" t="s">
        <v>12015</v>
      </c>
      <c r="Z2430" s="51">
        <f t="shared" si="125"/>
        <v>897.93791666666675</v>
      </c>
      <c r="AA2430" s="16">
        <f t="shared" si="126"/>
        <v>1005.6904666666669</v>
      </c>
    </row>
    <row r="2431" spans="2:27" ht="20.25" x14ac:dyDescent="0.3">
      <c r="B2431" s="43" t="s">
        <v>2434</v>
      </c>
      <c r="C2431" s="14" t="s">
        <v>4521</v>
      </c>
      <c r="D2431" s="14" t="s">
        <v>4378</v>
      </c>
      <c r="E2431" s="14" t="s">
        <v>4237</v>
      </c>
      <c r="F2431" s="14" t="s">
        <v>4379</v>
      </c>
      <c r="G2431" s="14" t="s">
        <v>11006</v>
      </c>
      <c r="H2431" s="44" t="s">
        <v>3466</v>
      </c>
      <c r="I2431" s="45">
        <v>0</v>
      </c>
      <c r="J2431" s="14">
        <v>150000000</v>
      </c>
      <c r="K2431" s="14" t="s">
        <v>3458</v>
      </c>
      <c r="L2431" s="46" t="s">
        <v>5087</v>
      </c>
      <c r="M2431" s="14" t="s">
        <v>12072</v>
      </c>
      <c r="N2431" s="14" t="s">
        <v>3833</v>
      </c>
      <c r="O2431" s="14" t="s">
        <v>12116</v>
      </c>
      <c r="P2431" s="14" t="s">
        <v>12071</v>
      </c>
      <c r="Q2431" s="44" t="s">
        <v>8224</v>
      </c>
      <c r="R2431" s="44" t="s">
        <v>8203</v>
      </c>
      <c r="S2431" s="14">
        <v>1</v>
      </c>
      <c r="T2431" s="5">
        <v>159778.28</v>
      </c>
      <c r="U2431" s="5">
        <f t="shared" si="123"/>
        <v>159778.28</v>
      </c>
      <c r="V2431" s="47">
        <f t="shared" si="124"/>
        <v>178951.67360000001</v>
      </c>
      <c r="W2431" s="48"/>
      <c r="X2431" s="49">
        <v>2017</v>
      </c>
      <c r="Y2431" s="55" t="s">
        <v>12015</v>
      </c>
      <c r="Z2431" s="51">
        <f t="shared" si="125"/>
        <v>443.82855555555557</v>
      </c>
      <c r="AA2431" s="16">
        <f t="shared" si="126"/>
        <v>497.08798222222225</v>
      </c>
    </row>
    <row r="2432" spans="2:27" ht="20.25" x14ac:dyDescent="0.3">
      <c r="B2432" s="43" t="s">
        <v>2435</v>
      </c>
      <c r="C2432" s="14" t="s">
        <v>4521</v>
      </c>
      <c r="D2432" s="14" t="s">
        <v>9534</v>
      </c>
      <c r="E2432" s="14" t="s">
        <v>4442</v>
      </c>
      <c r="F2432" s="14" t="s">
        <v>9535</v>
      </c>
      <c r="G2432" s="14" t="s">
        <v>11007</v>
      </c>
      <c r="H2432" s="44" t="s">
        <v>3466</v>
      </c>
      <c r="I2432" s="45">
        <v>0</v>
      </c>
      <c r="J2432" s="14">
        <v>150000000</v>
      </c>
      <c r="K2432" s="14" t="s">
        <v>3458</v>
      </c>
      <c r="L2432" s="46" t="s">
        <v>5087</v>
      </c>
      <c r="M2432" s="14" t="s">
        <v>12072</v>
      </c>
      <c r="N2432" s="14" t="s">
        <v>3833</v>
      </c>
      <c r="O2432" s="14" t="s">
        <v>12116</v>
      </c>
      <c r="P2432" s="14" t="s">
        <v>12071</v>
      </c>
      <c r="Q2432" s="44" t="s">
        <v>8224</v>
      </c>
      <c r="R2432" s="44" t="s">
        <v>8203</v>
      </c>
      <c r="S2432" s="14">
        <v>3</v>
      </c>
      <c r="T2432" s="5">
        <v>426452.96</v>
      </c>
      <c r="U2432" s="5">
        <f t="shared" si="123"/>
        <v>1279358.8800000001</v>
      </c>
      <c r="V2432" s="47">
        <f t="shared" si="124"/>
        <v>1432881.9456000002</v>
      </c>
      <c r="W2432" s="48"/>
      <c r="X2432" s="49">
        <v>2017</v>
      </c>
      <c r="Y2432" s="55" t="s">
        <v>12015</v>
      </c>
      <c r="Z2432" s="51">
        <f t="shared" si="125"/>
        <v>3553.7746666666671</v>
      </c>
      <c r="AA2432" s="16">
        <f t="shared" si="126"/>
        <v>3980.2276266666672</v>
      </c>
    </row>
    <row r="2433" spans="2:27" ht="20.25" x14ac:dyDescent="0.3">
      <c r="B2433" s="43" t="s">
        <v>2436</v>
      </c>
      <c r="C2433" s="14" t="s">
        <v>4521</v>
      </c>
      <c r="D2433" s="14" t="s">
        <v>9560</v>
      </c>
      <c r="E2433" s="14" t="s">
        <v>4442</v>
      </c>
      <c r="F2433" s="14" t="s">
        <v>9561</v>
      </c>
      <c r="G2433" s="14" t="s">
        <v>11008</v>
      </c>
      <c r="H2433" s="44" t="s">
        <v>3457</v>
      </c>
      <c r="I2433" s="45">
        <v>0</v>
      </c>
      <c r="J2433" s="14">
        <v>150000000</v>
      </c>
      <c r="K2433" s="14" t="s">
        <v>3458</v>
      </c>
      <c r="L2433" s="46" t="s">
        <v>5087</v>
      </c>
      <c r="M2433" s="14" t="s">
        <v>12072</v>
      </c>
      <c r="N2433" s="14" t="s">
        <v>3833</v>
      </c>
      <c r="O2433" s="14" t="s">
        <v>12116</v>
      </c>
      <c r="P2433" s="14" t="s">
        <v>12071</v>
      </c>
      <c r="Q2433" s="44" t="s">
        <v>8234</v>
      </c>
      <c r="R2433" s="44" t="s">
        <v>8211</v>
      </c>
      <c r="S2433" s="14">
        <v>4</v>
      </c>
      <c r="T2433" s="5">
        <v>2409164.38</v>
      </c>
      <c r="U2433" s="5">
        <f t="shared" si="123"/>
        <v>9636657.5199999996</v>
      </c>
      <c r="V2433" s="47">
        <f t="shared" si="124"/>
        <v>10793056.422400001</v>
      </c>
      <c r="W2433" s="48"/>
      <c r="X2433" s="49">
        <v>2017</v>
      </c>
      <c r="Y2433" s="55" t="s">
        <v>12015</v>
      </c>
      <c r="Z2433" s="51">
        <f t="shared" si="125"/>
        <v>26768.493111111111</v>
      </c>
      <c r="AA2433" s="16">
        <f t="shared" si="126"/>
        <v>29980.712284444449</v>
      </c>
    </row>
    <row r="2434" spans="2:27" ht="20.25" x14ac:dyDescent="0.3">
      <c r="B2434" s="43" t="s">
        <v>2437</v>
      </c>
      <c r="C2434" s="14" t="s">
        <v>4521</v>
      </c>
      <c r="D2434" s="14" t="s">
        <v>9534</v>
      </c>
      <c r="E2434" s="14" t="s">
        <v>4442</v>
      </c>
      <c r="F2434" s="14" t="s">
        <v>9535</v>
      </c>
      <c r="G2434" s="14" t="s">
        <v>11009</v>
      </c>
      <c r="H2434" s="44" t="s">
        <v>3466</v>
      </c>
      <c r="I2434" s="45">
        <v>0</v>
      </c>
      <c r="J2434" s="14">
        <v>150000000</v>
      </c>
      <c r="K2434" s="14" t="s">
        <v>3458</v>
      </c>
      <c r="L2434" s="46" t="s">
        <v>5087</v>
      </c>
      <c r="M2434" s="14" t="s">
        <v>12072</v>
      </c>
      <c r="N2434" s="14" t="s">
        <v>3833</v>
      </c>
      <c r="O2434" s="14" t="s">
        <v>12116</v>
      </c>
      <c r="P2434" s="14" t="s">
        <v>12071</v>
      </c>
      <c r="Q2434" s="44" t="s">
        <v>8224</v>
      </c>
      <c r="R2434" s="44" t="s">
        <v>8203</v>
      </c>
      <c r="S2434" s="14">
        <v>3</v>
      </c>
      <c r="T2434" s="5">
        <v>572403.27</v>
      </c>
      <c r="U2434" s="5">
        <f t="shared" si="123"/>
        <v>1717209.81</v>
      </c>
      <c r="V2434" s="47">
        <f t="shared" si="124"/>
        <v>1923274.9872000003</v>
      </c>
      <c r="W2434" s="48"/>
      <c r="X2434" s="49">
        <v>2017</v>
      </c>
      <c r="Y2434" s="55" t="s">
        <v>12015</v>
      </c>
      <c r="Z2434" s="51">
        <f t="shared" si="125"/>
        <v>4770.0272500000001</v>
      </c>
      <c r="AA2434" s="16">
        <f t="shared" si="126"/>
        <v>5342.4305200000008</v>
      </c>
    </row>
    <row r="2435" spans="2:27" ht="20.25" x14ac:dyDescent="0.3">
      <c r="B2435" s="43" t="s">
        <v>2438</v>
      </c>
      <c r="C2435" s="14" t="s">
        <v>4521</v>
      </c>
      <c r="D2435" s="14" t="s">
        <v>9534</v>
      </c>
      <c r="E2435" s="14" t="s">
        <v>4442</v>
      </c>
      <c r="F2435" s="14" t="s">
        <v>9535</v>
      </c>
      <c r="G2435" s="14" t="s">
        <v>11010</v>
      </c>
      <c r="H2435" s="44" t="s">
        <v>3466</v>
      </c>
      <c r="I2435" s="45">
        <v>0</v>
      </c>
      <c r="J2435" s="14">
        <v>150000000</v>
      </c>
      <c r="K2435" s="14" t="s">
        <v>3458</v>
      </c>
      <c r="L2435" s="46" t="s">
        <v>5087</v>
      </c>
      <c r="M2435" s="14" t="s">
        <v>12072</v>
      </c>
      <c r="N2435" s="14" t="s">
        <v>3833</v>
      </c>
      <c r="O2435" s="14" t="s">
        <v>12116</v>
      </c>
      <c r="P2435" s="14" t="s">
        <v>12071</v>
      </c>
      <c r="Q2435" s="44" t="s">
        <v>8224</v>
      </c>
      <c r="R2435" s="44" t="s">
        <v>8203</v>
      </c>
      <c r="S2435" s="14">
        <v>3</v>
      </c>
      <c r="T2435" s="5">
        <v>1655624.49</v>
      </c>
      <c r="U2435" s="5">
        <f t="shared" si="123"/>
        <v>4966873.47</v>
      </c>
      <c r="V2435" s="47">
        <f t="shared" si="124"/>
        <v>5562898.2864000006</v>
      </c>
      <c r="W2435" s="48"/>
      <c r="X2435" s="49">
        <v>2017</v>
      </c>
      <c r="Y2435" s="55" t="s">
        <v>12015</v>
      </c>
      <c r="Z2435" s="51">
        <f t="shared" si="125"/>
        <v>13796.87075</v>
      </c>
      <c r="AA2435" s="16">
        <f t="shared" si="126"/>
        <v>15452.495240000002</v>
      </c>
    </row>
    <row r="2436" spans="2:27" ht="20.25" x14ac:dyDescent="0.3">
      <c r="B2436" s="43" t="s">
        <v>2439</v>
      </c>
      <c r="C2436" s="14" t="s">
        <v>4521</v>
      </c>
      <c r="D2436" s="14" t="s">
        <v>9562</v>
      </c>
      <c r="E2436" s="14" t="s">
        <v>9563</v>
      </c>
      <c r="F2436" s="14" t="s">
        <v>4412</v>
      </c>
      <c r="G2436" s="14" t="s">
        <v>11011</v>
      </c>
      <c r="H2436" s="44" t="s">
        <v>3466</v>
      </c>
      <c r="I2436" s="45">
        <v>0</v>
      </c>
      <c r="J2436" s="14">
        <v>150000000</v>
      </c>
      <c r="K2436" s="14" t="s">
        <v>3458</v>
      </c>
      <c r="L2436" s="46" t="s">
        <v>5087</v>
      </c>
      <c r="M2436" s="14" t="s">
        <v>12072</v>
      </c>
      <c r="N2436" s="14" t="s">
        <v>3833</v>
      </c>
      <c r="O2436" s="14" t="s">
        <v>12116</v>
      </c>
      <c r="P2436" s="14" t="s">
        <v>12071</v>
      </c>
      <c r="Q2436" s="44" t="s">
        <v>8224</v>
      </c>
      <c r="R2436" s="44" t="s">
        <v>8203</v>
      </c>
      <c r="S2436" s="14">
        <v>12</v>
      </c>
      <c r="T2436" s="5">
        <v>95003.34</v>
      </c>
      <c r="U2436" s="5">
        <f t="shared" si="123"/>
        <v>1140040.08</v>
      </c>
      <c r="V2436" s="47">
        <f t="shared" si="124"/>
        <v>1276844.8896000001</v>
      </c>
      <c r="W2436" s="48"/>
      <c r="X2436" s="49">
        <v>2017</v>
      </c>
      <c r="Y2436" s="55" t="s">
        <v>12015</v>
      </c>
      <c r="Z2436" s="51">
        <f t="shared" si="125"/>
        <v>3166.7780000000002</v>
      </c>
      <c r="AA2436" s="16">
        <f t="shared" si="126"/>
        <v>3546.7913600000002</v>
      </c>
    </row>
    <row r="2437" spans="2:27" ht="20.25" x14ac:dyDescent="0.3">
      <c r="B2437" s="43" t="s">
        <v>2440</v>
      </c>
      <c r="C2437" s="14" t="s">
        <v>4521</v>
      </c>
      <c r="D2437" s="14" t="s">
        <v>9564</v>
      </c>
      <c r="E2437" s="14" t="s">
        <v>9565</v>
      </c>
      <c r="F2437" s="14" t="s">
        <v>9566</v>
      </c>
      <c r="G2437" s="14" t="s">
        <v>11012</v>
      </c>
      <c r="H2437" s="44" t="s">
        <v>3466</v>
      </c>
      <c r="I2437" s="45">
        <v>0</v>
      </c>
      <c r="J2437" s="14">
        <v>150000000</v>
      </c>
      <c r="K2437" s="14" t="s">
        <v>3458</v>
      </c>
      <c r="L2437" s="46" t="s">
        <v>5087</v>
      </c>
      <c r="M2437" s="14" t="s">
        <v>12072</v>
      </c>
      <c r="N2437" s="14" t="s">
        <v>3833</v>
      </c>
      <c r="O2437" s="14" t="s">
        <v>3489</v>
      </c>
      <c r="P2437" s="14" t="s">
        <v>12071</v>
      </c>
      <c r="Q2437" s="44" t="s">
        <v>8224</v>
      </c>
      <c r="R2437" s="44" t="s">
        <v>8203</v>
      </c>
      <c r="S2437" s="14">
        <v>2</v>
      </c>
      <c r="T2437" s="5">
        <v>1164650.76</v>
      </c>
      <c r="U2437" s="5">
        <f t="shared" si="123"/>
        <v>2329301.52</v>
      </c>
      <c r="V2437" s="47">
        <f t="shared" si="124"/>
        <v>2608817.7024000003</v>
      </c>
      <c r="W2437" s="48"/>
      <c r="X2437" s="49">
        <v>2017</v>
      </c>
      <c r="Y2437" s="55" t="s">
        <v>12015</v>
      </c>
      <c r="Z2437" s="51">
        <f t="shared" si="125"/>
        <v>6470.2820000000002</v>
      </c>
      <c r="AA2437" s="16">
        <f t="shared" si="126"/>
        <v>7246.7158400000008</v>
      </c>
    </row>
    <row r="2438" spans="2:27" ht="20.25" x14ac:dyDescent="0.3">
      <c r="B2438" s="43" t="s">
        <v>2441</v>
      </c>
      <c r="C2438" s="14" t="s">
        <v>4521</v>
      </c>
      <c r="D2438" s="14" t="s">
        <v>4238</v>
      </c>
      <c r="E2438" s="14" t="s">
        <v>4239</v>
      </c>
      <c r="F2438" s="14" t="s">
        <v>4225</v>
      </c>
      <c r="G2438" s="14" t="s">
        <v>11013</v>
      </c>
      <c r="H2438" s="44" t="s">
        <v>3466</v>
      </c>
      <c r="I2438" s="45">
        <v>0</v>
      </c>
      <c r="J2438" s="14">
        <v>150000000</v>
      </c>
      <c r="K2438" s="14" t="s">
        <v>3458</v>
      </c>
      <c r="L2438" s="46" t="s">
        <v>5087</v>
      </c>
      <c r="M2438" s="14" t="s">
        <v>12072</v>
      </c>
      <c r="N2438" s="14" t="s">
        <v>3833</v>
      </c>
      <c r="O2438" s="14" t="s">
        <v>3489</v>
      </c>
      <c r="P2438" s="14" t="s">
        <v>12071</v>
      </c>
      <c r="Q2438" s="44" t="s">
        <v>8224</v>
      </c>
      <c r="R2438" s="44" t="s">
        <v>8203</v>
      </c>
      <c r="S2438" s="14">
        <v>2</v>
      </c>
      <c r="T2438" s="5">
        <v>3217415.76</v>
      </c>
      <c r="U2438" s="5">
        <f t="shared" si="123"/>
        <v>6434831.5199999996</v>
      </c>
      <c r="V2438" s="47">
        <f t="shared" si="124"/>
        <v>7207011.3024000004</v>
      </c>
      <c r="W2438" s="48"/>
      <c r="X2438" s="49">
        <v>2017</v>
      </c>
      <c r="Y2438" s="55" t="s">
        <v>12015</v>
      </c>
      <c r="Z2438" s="51">
        <f t="shared" si="125"/>
        <v>17874.531999999999</v>
      </c>
      <c r="AA2438" s="16">
        <f t="shared" si="126"/>
        <v>20019.475840000003</v>
      </c>
    </row>
    <row r="2439" spans="2:27" ht="20.25" x14ac:dyDescent="0.3">
      <c r="B2439" s="43" t="s">
        <v>2442</v>
      </c>
      <c r="C2439" s="14" t="s">
        <v>4521</v>
      </c>
      <c r="D2439" s="14" t="s">
        <v>9567</v>
      </c>
      <c r="E2439" s="14" t="s">
        <v>4486</v>
      </c>
      <c r="F2439" s="14" t="s">
        <v>9568</v>
      </c>
      <c r="G2439" s="14" t="s">
        <v>11014</v>
      </c>
      <c r="H2439" s="44" t="s">
        <v>3466</v>
      </c>
      <c r="I2439" s="45">
        <v>0</v>
      </c>
      <c r="J2439" s="14">
        <v>150000000</v>
      </c>
      <c r="K2439" s="14" t="s">
        <v>3458</v>
      </c>
      <c r="L2439" s="46" t="s">
        <v>5087</v>
      </c>
      <c r="M2439" s="14" t="s">
        <v>12072</v>
      </c>
      <c r="N2439" s="14" t="s">
        <v>3833</v>
      </c>
      <c r="O2439" s="14" t="s">
        <v>3489</v>
      </c>
      <c r="P2439" s="14" t="s">
        <v>12071</v>
      </c>
      <c r="Q2439" s="44" t="s">
        <v>8224</v>
      </c>
      <c r="R2439" s="44" t="s">
        <v>8203</v>
      </c>
      <c r="S2439" s="14">
        <v>2</v>
      </c>
      <c r="T2439" s="5">
        <v>250052.4</v>
      </c>
      <c r="U2439" s="5">
        <f t="shared" si="123"/>
        <v>500104.8</v>
      </c>
      <c r="V2439" s="47">
        <f t="shared" si="124"/>
        <v>560117.37600000005</v>
      </c>
      <c r="W2439" s="48"/>
      <c r="X2439" s="49">
        <v>2017</v>
      </c>
      <c r="Y2439" s="55" t="s">
        <v>12015</v>
      </c>
      <c r="Z2439" s="51">
        <f t="shared" si="125"/>
        <v>1389.18</v>
      </c>
      <c r="AA2439" s="16">
        <f t="shared" si="126"/>
        <v>1555.8816000000002</v>
      </c>
    </row>
    <row r="2440" spans="2:27" ht="20.25" x14ac:dyDescent="0.3">
      <c r="B2440" s="43" t="s">
        <v>2443</v>
      </c>
      <c r="C2440" s="14" t="s">
        <v>4521</v>
      </c>
      <c r="D2440" s="14" t="s">
        <v>9078</v>
      </c>
      <c r="E2440" s="14" t="s">
        <v>4900</v>
      </c>
      <c r="F2440" s="14" t="s">
        <v>9079</v>
      </c>
      <c r="G2440" s="14" t="s">
        <v>11015</v>
      </c>
      <c r="H2440" s="44" t="s">
        <v>3466</v>
      </c>
      <c r="I2440" s="45">
        <v>0</v>
      </c>
      <c r="J2440" s="14">
        <v>150000000</v>
      </c>
      <c r="K2440" s="14" t="s">
        <v>3458</v>
      </c>
      <c r="L2440" s="46" t="s">
        <v>5087</v>
      </c>
      <c r="M2440" s="14" t="s">
        <v>12072</v>
      </c>
      <c r="N2440" s="14" t="s">
        <v>3833</v>
      </c>
      <c r="O2440" s="14" t="s">
        <v>3489</v>
      </c>
      <c r="P2440" s="14" t="s">
        <v>12071</v>
      </c>
      <c r="Q2440" s="44" t="s">
        <v>8224</v>
      </c>
      <c r="R2440" s="44" t="s">
        <v>8203</v>
      </c>
      <c r="S2440" s="14">
        <v>2</v>
      </c>
      <c r="T2440" s="5">
        <v>41282.28</v>
      </c>
      <c r="U2440" s="5">
        <f t="shared" si="123"/>
        <v>82564.56</v>
      </c>
      <c r="V2440" s="47">
        <f t="shared" si="124"/>
        <v>92472.30720000001</v>
      </c>
      <c r="W2440" s="48"/>
      <c r="X2440" s="49">
        <v>2017</v>
      </c>
      <c r="Y2440" s="55" t="s">
        <v>12015</v>
      </c>
      <c r="Z2440" s="51">
        <f t="shared" si="125"/>
        <v>229.346</v>
      </c>
      <c r="AA2440" s="16">
        <f t="shared" si="126"/>
        <v>256.86752000000001</v>
      </c>
    </row>
    <row r="2441" spans="2:27" ht="20.25" x14ac:dyDescent="0.3">
      <c r="B2441" s="43" t="s">
        <v>2444</v>
      </c>
      <c r="C2441" s="14" t="s">
        <v>4521</v>
      </c>
      <c r="D2441" s="14" t="s">
        <v>9078</v>
      </c>
      <c r="E2441" s="14" t="s">
        <v>4900</v>
      </c>
      <c r="F2441" s="14" t="s">
        <v>9079</v>
      </c>
      <c r="G2441" s="14" t="s">
        <v>11016</v>
      </c>
      <c r="H2441" s="44" t="s">
        <v>3466</v>
      </c>
      <c r="I2441" s="45">
        <v>0</v>
      </c>
      <c r="J2441" s="14">
        <v>150000000</v>
      </c>
      <c r="K2441" s="14" t="s">
        <v>3458</v>
      </c>
      <c r="L2441" s="46" t="s">
        <v>5087</v>
      </c>
      <c r="M2441" s="14" t="s">
        <v>12072</v>
      </c>
      <c r="N2441" s="14" t="s">
        <v>3833</v>
      </c>
      <c r="O2441" s="14" t="s">
        <v>3489</v>
      </c>
      <c r="P2441" s="14" t="s">
        <v>12071</v>
      </c>
      <c r="Q2441" s="44" t="s">
        <v>8224</v>
      </c>
      <c r="R2441" s="44" t="s">
        <v>8203</v>
      </c>
      <c r="S2441" s="14">
        <v>2</v>
      </c>
      <c r="T2441" s="5">
        <v>12664.08</v>
      </c>
      <c r="U2441" s="5">
        <f t="shared" si="123"/>
        <v>25328.16</v>
      </c>
      <c r="V2441" s="47">
        <f t="shared" si="124"/>
        <v>28367.539200000003</v>
      </c>
      <c r="W2441" s="48"/>
      <c r="X2441" s="49">
        <v>2017</v>
      </c>
      <c r="Y2441" s="55" t="s">
        <v>12015</v>
      </c>
      <c r="Z2441" s="51">
        <f t="shared" si="125"/>
        <v>70.355999999999995</v>
      </c>
      <c r="AA2441" s="16">
        <f t="shared" si="126"/>
        <v>78.798720000000003</v>
      </c>
    </row>
    <row r="2442" spans="2:27" ht="20.25" x14ac:dyDescent="0.3">
      <c r="B2442" s="43" t="s">
        <v>2445</v>
      </c>
      <c r="C2442" s="14" t="s">
        <v>4521</v>
      </c>
      <c r="D2442" s="14" t="s">
        <v>9078</v>
      </c>
      <c r="E2442" s="14" t="s">
        <v>4900</v>
      </c>
      <c r="F2442" s="14" t="s">
        <v>9079</v>
      </c>
      <c r="G2442" s="14" t="s">
        <v>11017</v>
      </c>
      <c r="H2442" s="44" t="s">
        <v>3466</v>
      </c>
      <c r="I2442" s="45">
        <v>0</v>
      </c>
      <c r="J2442" s="14">
        <v>150000000</v>
      </c>
      <c r="K2442" s="14" t="s">
        <v>3458</v>
      </c>
      <c r="L2442" s="46" t="s">
        <v>5087</v>
      </c>
      <c r="M2442" s="14" t="s">
        <v>12072</v>
      </c>
      <c r="N2442" s="14" t="s">
        <v>3833</v>
      </c>
      <c r="O2442" s="14" t="s">
        <v>3489</v>
      </c>
      <c r="P2442" s="14" t="s">
        <v>12071</v>
      </c>
      <c r="Q2442" s="44" t="s">
        <v>8224</v>
      </c>
      <c r="R2442" s="44" t="s">
        <v>8203</v>
      </c>
      <c r="S2442" s="14">
        <v>2</v>
      </c>
      <c r="T2442" s="5">
        <v>8812.44</v>
      </c>
      <c r="U2442" s="5">
        <f t="shared" si="123"/>
        <v>17624.88</v>
      </c>
      <c r="V2442" s="47">
        <f t="shared" si="124"/>
        <v>19739.865600000005</v>
      </c>
      <c r="W2442" s="48"/>
      <c r="X2442" s="49">
        <v>2017</v>
      </c>
      <c r="Y2442" s="55" t="s">
        <v>12015</v>
      </c>
      <c r="Z2442" s="51">
        <f t="shared" si="125"/>
        <v>48.958000000000006</v>
      </c>
      <c r="AA2442" s="16">
        <f t="shared" si="126"/>
        <v>54.832960000000014</v>
      </c>
    </row>
    <row r="2443" spans="2:27" ht="20.25" x14ac:dyDescent="0.3">
      <c r="B2443" s="43" t="s">
        <v>2446</v>
      </c>
      <c r="C2443" s="14" t="s">
        <v>4521</v>
      </c>
      <c r="D2443" s="14" t="s">
        <v>9569</v>
      </c>
      <c r="E2443" s="14" t="s">
        <v>4486</v>
      </c>
      <c r="F2443" s="14" t="s">
        <v>9570</v>
      </c>
      <c r="G2443" s="14" t="s">
        <v>11018</v>
      </c>
      <c r="H2443" s="44" t="s">
        <v>3466</v>
      </c>
      <c r="I2443" s="45">
        <v>0</v>
      </c>
      <c r="J2443" s="14">
        <v>150000000</v>
      </c>
      <c r="K2443" s="14" t="s">
        <v>3458</v>
      </c>
      <c r="L2443" s="46" t="s">
        <v>5087</v>
      </c>
      <c r="M2443" s="14" t="s">
        <v>12072</v>
      </c>
      <c r="N2443" s="14" t="s">
        <v>3833</v>
      </c>
      <c r="O2443" s="14" t="s">
        <v>3489</v>
      </c>
      <c r="P2443" s="14" t="s">
        <v>12071</v>
      </c>
      <c r="Q2443" s="44" t="s">
        <v>8224</v>
      </c>
      <c r="R2443" s="44" t="s">
        <v>8203</v>
      </c>
      <c r="S2443" s="14">
        <v>3</v>
      </c>
      <c r="T2443" s="5">
        <v>34910.32</v>
      </c>
      <c r="U2443" s="5">
        <f t="shared" si="123"/>
        <v>104730.95999999999</v>
      </c>
      <c r="V2443" s="47">
        <f t="shared" si="124"/>
        <v>117298.6752</v>
      </c>
      <c r="W2443" s="48"/>
      <c r="X2443" s="49">
        <v>2017</v>
      </c>
      <c r="Y2443" s="55" t="s">
        <v>12015</v>
      </c>
      <c r="Z2443" s="51">
        <f t="shared" si="125"/>
        <v>290.91933333333333</v>
      </c>
      <c r="AA2443" s="16">
        <f t="shared" si="126"/>
        <v>325.82965333333334</v>
      </c>
    </row>
    <row r="2444" spans="2:27" ht="20.25" x14ac:dyDescent="0.3">
      <c r="B2444" s="43" t="s">
        <v>2447</v>
      </c>
      <c r="C2444" s="14" t="s">
        <v>4521</v>
      </c>
      <c r="D2444" s="14" t="s">
        <v>9571</v>
      </c>
      <c r="E2444" s="14" t="s">
        <v>4486</v>
      </c>
      <c r="F2444" s="14" t="s">
        <v>9572</v>
      </c>
      <c r="G2444" s="14" t="s">
        <v>11019</v>
      </c>
      <c r="H2444" s="44" t="s">
        <v>3466</v>
      </c>
      <c r="I2444" s="45">
        <v>0</v>
      </c>
      <c r="J2444" s="14">
        <v>150000000</v>
      </c>
      <c r="K2444" s="14" t="s">
        <v>3458</v>
      </c>
      <c r="L2444" s="46" t="s">
        <v>5087</v>
      </c>
      <c r="M2444" s="14" t="s">
        <v>12072</v>
      </c>
      <c r="N2444" s="14" t="s">
        <v>3833</v>
      </c>
      <c r="O2444" s="14" t="s">
        <v>3489</v>
      </c>
      <c r="P2444" s="14" t="s">
        <v>12071</v>
      </c>
      <c r="Q2444" s="44" t="s">
        <v>8224</v>
      </c>
      <c r="R2444" s="44" t="s">
        <v>8203</v>
      </c>
      <c r="S2444" s="14">
        <v>3</v>
      </c>
      <c r="T2444" s="5">
        <v>76353.38</v>
      </c>
      <c r="U2444" s="5">
        <f t="shared" si="123"/>
        <v>229060.14</v>
      </c>
      <c r="V2444" s="47">
        <f t="shared" si="124"/>
        <v>256547.35680000004</v>
      </c>
      <c r="W2444" s="48"/>
      <c r="X2444" s="49">
        <v>2017</v>
      </c>
      <c r="Y2444" s="55" t="s">
        <v>12015</v>
      </c>
      <c r="Z2444" s="51">
        <f t="shared" si="125"/>
        <v>636.27816666666672</v>
      </c>
      <c r="AA2444" s="16">
        <f t="shared" si="126"/>
        <v>712.63154666666674</v>
      </c>
    </row>
    <row r="2445" spans="2:27" ht="20.25" x14ac:dyDescent="0.3">
      <c r="B2445" s="43" t="s">
        <v>2448</v>
      </c>
      <c r="C2445" s="14" t="s">
        <v>4521</v>
      </c>
      <c r="D2445" s="14" t="s">
        <v>4217</v>
      </c>
      <c r="E2445" s="14" t="s">
        <v>4218</v>
      </c>
      <c r="F2445" s="14" t="s">
        <v>4219</v>
      </c>
      <c r="G2445" s="14" t="s">
        <v>11020</v>
      </c>
      <c r="H2445" s="44" t="s">
        <v>3466</v>
      </c>
      <c r="I2445" s="45">
        <v>0</v>
      </c>
      <c r="J2445" s="14">
        <v>150000000</v>
      </c>
      <c r="K2445" s="14" t="s">
        <v>3458</v>
      </c>
      <c r="L2445" s="46" t="s">
        <v>5087</v>
      </c>
      <c r="M2445" s="14" t="s">
        <v>12072</v>
      </c>
      <c r="N2445" s="14" t="s">
        <v>3833</v>
      </c>
      <c r="O2445" s="14" t="s">
        <v>12116</v>
      </c>
      <c r="P2445" s="14" t="s">
        <v>12071</v>
      </c>
      <c r="Q2445" s="44" t="s">
        <v>8224</v>
      </c>
      <c r="R2445" s="44" t="s">
        <v>8203</v>
      </c>
      <c r="S2445" s="14">
        <v>2</v>
      </c>
      <c r="T2445" s="5">
        <v>1348380</v>
      </c>
      <c r="U2445" s="5">
        <f t="shared" si="123"/>
        <v>2696760</v>
      </c>
      <c r="V2445" s="47">
        <f t="shared" si="124"/>
        <v>3020371.2</v>
      </c>
      <c r="W2445" s="48"/>
      <c r="X2445" s="49">
        <v>2017</v>
      </c>
      <c r="Y2445" s="55" t="s">
        <v>12015</v>
      </c>
      <c r="Z2445" s="51">
        <f t="shared" si="125"/>
        <v>7491</v>
      </c>
      <c r="AA2445" s="16">
        <f t="shared" si="126"/>
        <v>8389.92</v>
      </c>
    </row>
    <row r="2446" spans="2:27" ht="20.25" x14ac:dyDescent="0.3">
      <c r="B2446" s="43" t="s">
        <v>2449</v>
      </c>
      <c r="C2446" s="14" t="s">
        <v>4521</v>
      </c>
      <c r="D2446" s="14" t="s">
        <v>4375</v>
      </c>
      <c r="E2446" s="14" t="s">
        <v>4376</v>
      </c>
      <c r="F2446" s="14" t="s">
        <v>4377</v>
      </c>
      <c r="G2446" s="14" t="s">
        <v>11021</v>
      </c>
      <c r="H2446" s="44" t="s">
        <v>3466</v>
      </c>
      <c r="I2446" s="45">
        <v>0</v>
      </c>
      <c r="J2446" s="14">
        <v>150000000</v>
      </c>
      <c r="K2446" s="14" t="s">
        <v>3458</v>
      </c>
      <c r="L2446" s="46" t="s">
        <v>5087</v>
      </c>
      <c r="M2446" s="14" t="s">
        <v>12072</v>
      </c>
      <c r="N2446" s="14" t="s">
        <v>3833</v>
      </c>
      <c r="O2446" s="14" t="s">
        <v>12116</v>
      </c>
      <c r="P2446" s="14" t="s">
        <v>12071</v>
      </c>
      <c r="Q2446" s="44" t="s">
        <v>8224</v>
      </c>
      <c r="R2446" s="44" t="s">
        <v>8203</v>
      </c>
      <c r="S2446" s="14">
        <v>2</v>
      </c>
      <c r="T2446" s="5">
        <v>4260648.6500000004</v>
      </c>
      <c r="U2446" s="5">
        <f t="shared" si="123"/>
        <v>8521297.3000000007</v>
      </c>
      <c r="V2446" s="47">
        <f t="shared" si="124"/>
        <v>9543852.9760000017</v>
      </c>
      <c r="W2446" s="48"/>
      <c r="X2446" s="49">
        <v>2017</v>
      </c>
      <c r="Y2446" s="55" t="s">
        <v>12015</v>
      </c>
      <c r="Z2446" s="51">
        <f t="shared" si="125"/>
        <v>23670.270277777781</v>
      </c>
      <c r="AA2446" s="16">
        <f t="shared" si="126"/>
        <v>26510.702711111117</v>
      </c>
    </row>
    <row r="2447" spans="2:27" ht="20.25" x14ac:dyDescent="0.3">
      <c r="B2447" s="43" t="s">
        <v>2450</v>
      </c>
      <c r="C2447" s="14" t="s">
        <v>4521</v>
      </c>
      <c r="D2447" s="14" t="s">
        <v>4543</v>
      </c>
      <c r="E2447" s="14" t="s">
        <v>7596</v>
      </c>
      <c r="F2447" s="14" t="s">
        <v>7601</v>
      </c>
      <c r="G2447" s="14" t="s">
        <v>11022</v>
      </c>
      <c r="H2447" s="44" t="s">
        <v>3466</v>
      </c>
      <c r="I2447" s="45">
        <v>0</v>
      </c>
      <c r="J2447" s="14">
        <v>150000000</v>
      </c>
      <c r="K2447" s="14" t="s">
        <v>3458</v>
      </c>
      <c r="L2447" s="46" t="s">
        <v>5087</v>
      </c>
      <c r="M2447" s="14" t="s">
        <v>12072</v>
      </c>
      <c r="N2447" s="14" t="s">
        <v>3833</v>
      </c>
      <c r="O2447" s="14" t="s">
        <v>12116</v>
      </c>
      <c r="P2447" s="14" t="s">
        <v>12071</v>
      </c>
      <c r="Q2447" s="44" t="s">
        <v>8224</v>
      </c>
      <c r="R2447" s="44" t="s">
        <v>8203</v>
      </c>
      <c r="S2447" s="14">
        <v>2</v>
      </c>
      <c r="T2447" s="5">
        <v>101383.78</v>
      </c>
      <c r="U2447" s="5">
        <f t="shared" si="123"/>
        <v>202767.56</v>
      </c>
      <c r="V2447" s="47">
        <f t="shared" si="124"/>
        <v>227099.66720000003</v>
      </c>
      <c r="W2447" s="48"/>
      <c r="X2447" s="49">
        <v>2017</v>
      </c>
      <c r="Y2447" s="55" t="s">
        <v>12015</v>
      </c>
      <c r="Z2447" s="51">
        <f t="shared" si="125"/>
        <v>563.24322222222224</v>
      </c>
      <c r="AA2447" s="16">
        <f t="shared" si="126"/>
        <v>630.83240888888895</v>
      </c>
    </row>
    <row r="2448" spans="2:27" ht="20.25" x14ac:dyDescent="0.3">
      <c r="B2448" s="43" t="s">
        <v>2451</v>
      </c>
      <c r="C2448" s="14" t="s">
        <v>4521</v>
      </c>
      <c r="D2448" s="14" t="s">
        <v>4375</v>
      </c>
      <c r="E2448" s="14" t="s">
        <v>4376</v>
      </c>
      <c r="F2448" s="14" t="s">
        <v>4377</v>
      </c>
      <c r="G2448" s="14" t="s">
        <v>11023</v>
      </c>
      <c r="H2448" s="44" t="s">
        <v>3466</v>
      </c>
      <c r="I2448" s="45">
        <v>0</v>
      </c>
      <c r="J2448" s="14">
        <v>150000000</v>
      </c>
      <c r="K2448" s="14" t="s">
        <v>3458</v>
      </c>
      <c r="L2448" s="46" t="s">
        <v>5087</v>
      </c>
      <c r="M2448" s="14" t="s">
        <v>12072</v>
      </c>
      <c r="N2448" s="14" t="s">
        <v>3833</v>
      </c>
      <c r="O2448" s="14" t="s">
        <v>12116</v>
      </c>
      <c r="P2448" s="14" t="s">
        <v>12071</v>
      </c>
      <c r="Q2448" s="44" t="s">
        <v>8224</v>
      </c>
      <c r="R2448" s="44" t="s">
        <v>8203</v>
      </c>
      <c r="S2448" s="14">
        <v>2</v>
      </c>
      <c r="T2448" s="5">
        <v>1355292.18</v>
      </c>
      <c r="U2448" s="5">
        <f t="shared" si="123"/>
        <v>2710584.36</v>
      </c>
      <c r="V2448" s="47">
        <f t="shared" si="124"/>
        <v>3035854.4832000001</v>
      </c>
      <c r="W2448" s="48"/>
      <c r="X2448" s="49">
        <v>2017</v>
      </c>
      <c r="Y2448" s="55" t="s">
        <v>12015</v>
      </c>
      <c r="Z2448" s="51">
        <f t="shared" si="125"/>
        <v>7529.4009999999998</v>
      </c>
      <c r="AA2448" s="16">
        <f t="shared" si="126"/>
        <v>8432.9291200000007</v>
      </c>
    </row>
    <row r="2449" spans="2:27" ht="20.25" x14ac:dyDescent="0.3">
      <c r="B2449" s="43" t="s">
        <v>2452</v>
      </c>
      <c r="C2449" s="14" t="s">
        <v>4521</v>
      </c>
      <c r="D2449" s="14" t="s">
        <v>4266</v>
      </c>
      <c r="E2449" s="14" t="s">
        <v>4900</v>
      </c>
      <c r="F2449" s="14" t="s">
        <v>4267</v>
      </c>
      <c r="G2449" s="14" t="s">
        <v>11024</v>
      </c>
      <c r="H2449" s="44" t="s">
        <v>3466</v>
      </c>
      <c r="I2449" s="45">
        <v>0</v>
      </c>
      <c r="J2449" s="14">
        <v>150000000</v>
      </c>
      <c r="K2449" s="14" t="s">
        <v>3458</v>
      </c>
      <c r="L2449" s="46" t="s">
        <v>5087</v>
      </c>
      <c r="M2449" s="14" t="s">
        <v>12072</v>
      </c>
      <c r="N2449" s="14" t="s">
        <v>3833</v>
      </c>
      <c r="O2449" s="14" t="s">
        <v>12116</v>
      </c>
      <c r="P2449" s="14" t="s">
        <v>12071</v>
      </c>
      <c r="Q2449" s="44" t="s">
        <v>8224</v>
      </c>
      <c r="R2449" s="44" t="s">
        <v>8203</v>
      </c>
      <c r="S2449" s="14">
        <v>2</v>
      </c>
      <c r="T2449" s="5">
        <v>32115.7</v>
      </c>
      <c r="U2449" s="5">
        <f t="shared" si="123"/>
        <v>64231.4</v>
      </c>
      <c r="V2449" s="47">
        <f t="shared" si="124"/>
        <v>71939.168000000005</v>
      </c>
      <c r="W2449" s="48"/>
      <c r="X2449" s="49">
        <v>2017</v>
      </c>
      <c r="Y2449" s="55" t="s">
        <v>12015</v>
      </c>
      <c r="Z2449" s="51">
        <f t="shared" si="125"/>
        <v>178.42055555555555</v>
      </c>
      <c r="AA2449" s="16">
        <f t="shared" si="126"/>
        <v>199.83102222222223</v>
      </c>
    </row>
    <row r="2450" spans="2:27" ht="20.25" x14ac:dyDescent="0.3">
      <c r="B2450" s="43" t="s">
        <v>2453</v>
      </c>
      <c r="C2450" s="14" t="s">
        <v>4521</v>
      </c>
      <c r="D2450" s="14" t="s">
        <v>4428</v>
      </c>
      <c r="E2450" s="14" t="s">
        <v>4486</v>
      </c>
      <c r="F2450" s="14" t="s">
        <v>4429</v>
      </c>
      <c r="G2450" s="14" t="s">
        <v>11025</v>
      </c>
      <c r="H2450" s="44" t="s">
        <v>3466</v>
      </c>
      <c r="I2450" s="45">
        <v>0</v>
      </c>
      <c r="J2450" s="14">
        <v>150000000</v>
      </c>
      <c r="K2450" s="14" t="s">
        <v>3458</v>
      </c>
      <c r="L2450" s="46" t="s">
        <v>5087</v>
      </c>
      <c r="M2450" s="14" t="s">
        <v>12072</v>
      </c>
      <c r="N2450" s="14" t="s">
        <v>3833</v>
      </c>
      <c r="O2450" s="14" t="s">
        <v>12116</v>
      </c>
      <c r="P2450" s="14" t="s">
        <v>12071</v>
      </c>
      <c r="Q2450" s="44" t="s">
        <v>8224</v>
      </c>
      <c r="R2450" s="44" t="s">
        <v>8203</v>
      </c>
      <c r="S2450" s="14">
        <v>2</v>
      </c>
      <c r="T2450" s="5">
        <v>124468.64</v>
      </c>
      <c r="U2450" s="5">
        <f t="shared" si="123"/>
        <v>248937.28</v>
      </c>
      <c r="V2450" s="47">
        <f t="shared" si="124"/>
        <v>278809.7536</v>
      </c>
      <c r="W2450" s="48"/>
      <c r="X2450" s="49">
        <v>2017</v>
      </c>
      <c r="Y2450" s="55" t="s">
        <v>12015</v>
      </c>
      <c r="Z2450" s="51">
        <f t="shared" si="125"/>
        <v>691.49244444444446</v>
      </c>
      <c r="AA2450" s="16">
        <f t="shared" si="126"/>
        <v>774.47153777777771</v>
      </c>
    </row>
    <row r="2451" spans="2:27" ht="20.25" x14ac:dyDescent="0.3">
      <c r="B2451" s="43" t="s">
        <v>2454</v>
      </c>
      <c r="C2451" s="14" t="s">
        <v>4521</v>
      </c>
      <c r="D2451" s="14" t="s">
        <v>4221</v>
      </c>
      <c r="E2451" s="14" t="s">
        <v>4486</v>
      </c>
      <c r="F2451" s="14" t="s">
        <v>4219</v>
      </c>
      <c r="G2451" s="14" t="s">
        <v>11026</v>
      </c>
      <c r="H2451" s="44" t="s">
        <v>3466</v>
      </c>
      <c r="I2451" s="45">
        <v>0</v>
      </c>
      <c r="J2451" s="14">
        <v>150000000</v>
      </c>
      <c r="K2451" s="14" t="s">
        <v>3458</v>
      </c>
      <c r="L2451" s="46" t="s">
        <v>5087</v>
      </c>
      <c r="M2451" s="14" t="s">
        <v>12072</v>
      </c>
      <c r="N2451" s="14" t="s">
        <v>3833</v>
      </c>
      <c r="O2451" s="14" t="s">
        <v>12116</v>
      </c>
      <c r="P2451" s="14" t="s">
        <v>12071</v>
      </c>
      <c r="Q2451" s="44" t="s">
        <v>8224</v>
      </c>
      <c r="R2451" s="44" t="s">
        <v>8203</v>
      </c>
      <c r="S2451" s="14">
        <v>1</v>
      </c>
      <c r="T2451" s="5">
        <v>8468.64</v>
      </c>
      <c r="U2451" s="5">
        <f t="shared" si="123"/>
        <v>8468.64</v>
      </c>
      <c r="V2451" s="47">
        <f t="shared" si="124"/>
        <v>9484.8768</v>
      </c>
      <c r="W2451" s="48"/>
      <c r="X2451" s="49">
        <v>2017</v>
      </c>
      <c r="Y2451" s="55" t="s">
        <v>12015</v>
      </c>
      <c r="Z2451" s="51">
        <f t="shared" si="125"/>
        <v>23.523999999999997</v>
      </c>
      <c r="AA2451" s="16">
        <f t="shared" si="126"/>
        <v>26.346879999999999</v>
      </c>
    </row>
    <row r="2452" spans="2:27" ht="20.25" x14ac:dyDescent="0.3">
      <c r="B2452" s="43" t="s">
        <v>2455</v>
      </c>
      <c r="C2452" s="14" t="s">
        <v>4521</v>
      </c>
      <c r="D2452" s="14" t="s">
        <v>9429</v>
      </c>
      <c r="E2452" s="14" t="s">
        <v>4900</v>
      </c>
      <c r="F2452" s="14" t="s">
        <v>9430</v>
      </c>
      <c r="G2452" s="14" t="s">
        <v>11027</v>
      </c>
      <c r="H2452" s="44" t="s">
        <v>3466</v>
      </c>
      <c r="I2452" s="45">
        <v>0</v>
      </c>
      <c r="J2452" s="14">
        <v>150000000</v>
      </c>
      <c r="K2452" s="14" t="s">
        <v>3458</v>
      </c>
      <c r="L2452" s="46" t="s">
        <v>5087</v>
      </c>
      <c r="M2452" s="14" t="s">
        <v>12072</v>
      </c>
      <c r="N2452" s="14" t="s">
        <v>3833</v>
      </c>
      <c r="O2452" s="14" t="s">
        <v>12116</v>
      </c>
      <c r="P2452" s="14" t="s">
        <v>12071</v>
      </c>
      <c r="Q2452" s="44" t="s">
        <v>8224</v>
      </c>
      <c r="R2452" s="44" t="s">
        <v>8203</v>
      </c>
      <c r="S2452" s="14">
        <v>2</v>
      </c>
      <c r="T2452" s="5">
        <v>6586.29</v>
      </c>
      <c r="U2452" s="5">
        <f t="shared" si="123"/>
        <v>13172.58</v>
      </c>
      <c r="V2452" s="47">
        <f t="shared" si="124"/>
        <v>14753.289600000002</v>
      </c>
      <c r="W2452" s="48"/>
      <c r="X2452" s="49">
        <v>2017</v>
      </c>
      <c r="Y2452" s="55" t="s">
        <v>12015</v>
      </c>
      <c r="Z2452" s="51">
        <f t="shared" si="125"/>
        <v>36.590499999999999</v>
      </c>
      <c r="AA2452" s="16">
        <f t="shared" si="126"/>
        <v>40.981360000000002</v>
      </c>
    </row>
    <row r="2453" spans="2:27" ht="20.25" x14ac:dyDescent="0.3">
      <c r="B2453" s="43" t="s">
        <v>2456</v>
      </c>
      <c r="C2453" s="14" t="s">
        <v>4521</v>
      </c>
      <c r="D2453" s="14" t="s">
        <v>4266</v>
      </c>
      <c r="E2453" s="14" t="s">
        <v>4900</v>
      </c>
      <c r="F2453" s="14" t="s">
        <v>4267</v>
      </c>
      <c r="G2453" s="14" t="s">
        <v>11028</v>
      </c>
      <c r="H2453" s="44" t="s">
        <v>3466</v>
      </c>
      <c r="I2453" s="45">
        <v>0</v>
      </c>
      <c r="J2453" s="14">
        <v>150000000</v>
      </c>
      <c r="K2453" s="14" t="s">
        <v>3458</v>
      </c>
      <c r="L2453" s="46" t="s">
        <v>5087</v>
      </c>
      <c r="M2453" s="14" t="s">
        <v>12072</v>
      </c>
      <c r="N2453" s="14" t="s">
        <v>3833</v>
      </c>
      <c r="O2453" s="14" t="s">
        <v>12116</v>
      </c>
      <c r="P2453" s="14" t="s">
        <v>12071</v>
      </c>
      <c r="Q2453" s="44" t="s">
        <v>8224</v>
      </c>
      <c r="R2453" s="44" t="s">
        <v>8203</v>
      </c>
      <c r="S2453" s="14">
        <v>2</v>
      </c>
      <c r="T2453" s="5">
        <v>15056.87</v>
      </c>
      <c r="U2453" s="5">
        <f t="shared" si="123"/>
        <v>30113.74</v>
      </c>
      <c r="V2453" s="47">
        <f t="shared" si="124"/>
        <v>33727.388800000008</v>
      </c>
      <c r="W2453" s="48"/>
      <c r="X2453" s="49">
        <v>2017</v>
      </c>
      <c r="Y2453" s="55" t="s">
        <v>12015</v>
      </c>
      <c r="Z2453" s="51">
        <f t="shared" si="125"/>
        <v>83.649277777777783</v>
      </c>
      <c r="AA2453" s="16">
        <f t="shared" si="126"/>
        <v>93.687191111111133</v>
      </c>
    </row>
    <row r="2454" spans="2:27" ht="20.25" x14ac:dyDescent="0.3">
      <c r="B2454" s="43" t="s">
        <v>2457</v>
      </c>
      <c r="C2454" s="14" t="s">
        <v>4521</v>
      </c>
      <c r="D2454" s="14" t="s">
        <v>4221</v>
      </c>
      <c r="E2454" s="14" t="s">
        <v>4486</v>
      </c>
      <c r="F2454" s="14" t="s">
        <v>4219</v>
      </c>
      <c r="G2454" s="14" t="s">
        <v>11029</v>
      </c>
      <c r="H2454" s="44" t="s">
        <v>3466</v>
      </c>
      <c r="I2454" s="45">
        <v>0</v>
      </c>
      <c r="J2454" s="14">
        <v>150000000</v>
      </c>
      <c r="K2454" s="14" t="s">
        <v>3458</v>
      </c>
      <c r="L2454" s="46" t="s">
        <v>5087</v>
      </c>
      <c r="M2454" s="14" t="s">
        <v>12072</v>
      </c>
      <c r="N2454" s="14" t="s">
        <v>3833</v>
      </c>
      <c r="O2454" s="14" t="s">
        <v>12116</v>
      </c>
      <c r="P2454" s="14" t="s">
        <v>12071</v>
      </c>
      <c r="Q2454" s="44" t="s">
        <v>8224</v>
      </c>
      <c r="R2454" s="44" t="s">
        <v>8203</v>
      </c>
      <c r="S2454" s="14">
        <v>2</v>
      </c>
      <c r="T2454" s="5">
        <v>3998.06</v>
      </c>
      <c r="U2454" s="5">
        <f t="shared" si="123"/>
        <v>7996.12</v>
      </c>
      <c r="V2454" s="47">
        <f t="shared" si="124"/>
        <v>8955.6544000000013</v>
      </c>
      <c r="W2454" s="48"/>
      <c r="X2454" s="49">
        <v>2017</v>
      </c>
      <c r="Y2454" s="55" t="s">
        <v>12015</v>
      </c>
      <c r="Z2454" s="51">
        <f t="shared" si="125"/>
        <v>22.211444444444446</v>
      </c>
      <c r="AA2454" s="16">
        <f t="shared" si="126"/>
        <v>24.876817777777781</v>
      </c>
    </row>
    <row r="2455" spans="2:27" ht="20.25" x14ac:dyDescent="0.3">
      <c r="B2455" s="43" t="s">
        <v>2458</v>
      </c>
      <c r="C2455" s="14" t="s">
        <v>4521</v>
      </c>
      <c r="D2455" s="14" t="s">
        <v>4221</v>
      </c>
      <c r="E2455" s="14" t="s">
        <v>4486</v>
      </c>
      <c r="F2455" s="14" t="s">
        <v>4219</v>
      </c>
      <c r="G2455" s="14" t="s">
        <v>11030</v>
      </c>
      <c r="H2455" s="44" t="s">
        <v>3466</v>
      </c>
      <c r="I2455" s="45">
        <v>0</v>
      </c>
      <c r="J2455" s="14">
        <v>150000000</v>
      </c>
      <c r="K2455" s="14" t="s">
        <v>3458</v>
      </c>
      <c r="L2455" s="46" t="s">
        <v>5087</v>
      </c>
      <c r="M2455" s="14" t="s">
        <v>12072</v>
      </c>
      <c r="N2455" s="14" t="s">
        <v>3833</v>
      </c>
      <c r="O2455" s="14" t="s">
        <v>12116</v>
      </c>
      <c r="P2455" s="14" t="s">
        <v>12071</v>
      </c>
      <c r="Q2455" s="44" t="s">
        <v>8224</v>
      </c>
      <c r="R2455" s="44" t="s">
        <v>8203</v>
      </c>
      <c r="S2455" s="14">
        <v>1</v>
      </c>
      <c r="T2455" s="5">
        <v>7009.32</v>
      </c>
      <c r="U2455" s="5">
        <f t="shared" si="123"/>
        <v>7009.32</v>
      </c>
      <c r="V2455" s="47">
        <f t="shared" si="124"/>
        <v>7850.4384</v>
      </c>
      <c r="W2455" s="48"/>
      <c r="X2455" s="49">
        <v>2017</v>
      </c>
      <c r="Y2455" s="55" t="s">
        <v>12015</v>
      </c>
      <c r="Z2455" s="51">
        <f t="shared" si="125"/>
        <v>19.470333333333333</v>
      </c>
      <c r="AA2455" s="16">
        <f t="shared" si="126"/>
        <v>21.806773333333332</v>
      </c>
    </row>
    <row r="2456" spans="2:27" ht="20.25" x14ac:dyDescent="0.3">
      <c r="B2456" s="43" t="s">
        <v>2459</v>
      </c>
      <c r="C2456" s="14" t="s">
        <v>4521</v>
      </c>
      <c r="D2456" s="14" t="s">
        <v>4221</v>
      </c>
      <c r="E2456" s="14" t="s">
        <v>4486</v>
      </c>
      <c r="F2456" s="14" t="s">
        <v>4219</v>
      </c>
      <c r="G2456" s="14" t="s">
        <v>11031</v>
      </c>
      <c r="H2456" s="44" t="s">
        <v>3466</v>
      </c>
      <c r="I2456" s="45">
        <v>0</v>
      </c>
      <c r="J2456" s="14">
        <v>150000000</v>
      </c>
      <c r="K2456" s="14" t="s">
        <v>3458</v>
      </c>
      <c r="L2456" s="46" t="s">
        <v>5087</v>
      </c>
      <c r="M2456" s="14" t="s">
        <v>12072</v>
      </c>
      <c r="N2456" s="14" t="s">
        <v>3833</v>
      </c>
      <c r="O2456" s="14" t="s">
        <v>12116</v>
      </c>
      <c r="P2456" s="14" t="s">
        <v>12071</v>
      </c>
      <c r="Q2456" s="44" t="s">
        <v>8224</v>
      </c>
      <c r="R2456" s="44" t="s">
        <v>8203</v>
      </c>
      <c r="S2456" s="14">
        <v>2</v>
      </c>
      <c r="T2456" s="5">
        <v>6586.29</v>
      </c>
      <c r="U2456" s="5">
        <f t="shared" si="123"/>
        <v>13172.58</v>
      </c>
      <c r="V2456" s="47">
        <f t="shared" si="124"/>
        <v>14753.289600000002</v>
      </c>
      <c r="W2456" s="48"/>
      <c r="X2456" s="49">
        <v>2017</v>
      </c>
      <c r="Y2456" s="55" t="s">
        <v>12015</v>
      </c>
      <c r="Z2456" s="51">
        <f t="shared" si="125"/>
        <v>36.590499999999999</v>
      </c>
      <c r="AA2456" s="16">
        <f t="shared" si="126"/>
        <v>40.981360000000002</v>
      </c>
    </row>
    <row r="2457" spans="2:27" ht="20.25" x14ac:dyDescent="0.3">
      <c r="B2457" s="43" t="s">
        <v>2460</v>
      </c>
      <c r="C2457" s="14" t="s">
        <v>4521</v>
      </c>
      <c r="D2457" s="14" t="s">
        <v>9447</v>
      </c>
      <c r="E2457" s="14" t="s">
        <v>9448</v>
      </c>
      <c r="F2457" s="14" t="s">
        <v>9084</v>
      </c>
      <c r="G2457" s="14" t="s">
        <v>11032</v>
      </c>
      <c r="H2457" s="44" t="s">
        <v>3466</v>
      </c>
      <c r="I2457" s="45">
        <v>0</v>
      </c>
      <c r="J2457" s="14">
        <v>150000000</v>
      </c>
      <c r="K2457" s="14" t="s">
        <v>3458</v>
      </c>
      <c r="L2457" s="46" t="s">
        <v>5087</v>
      </c>
      <c r="M2457" s="14" t="s">
        <v>12072</v>
      </c>
      <c r="N2457" s="14" t="s">
        <v>3833</v>
      </c>
      <c r="O2457" s="14" t="s">
        <v>12116</v>
      </c>
      <c r="P2457" s="14" t="s">
        <v>12071</v>
      </c>
      <c r="Q2457" s="44" t="s">
        <v>8224</v>
      </c>
      <c r="R2457" s="44" t="s">
        <v>8203</v>
      </c>
      <c r="S2457" s="14">
        <v>2</v>
      </c>
      <c r="T2457" s="5">
        <v>324939.59999999998</v>
      </c>
      <c r="U2457" s="5">
        <f t="shared" si="123"/>
        <v>649879.19999999995</v>
      </c>
      <c r="V2457" s="47">
        <f t="shared" si="124"/>
        <v>727864.70400000003</v>
      </c>
      <c r="W2457" s="48"/>
      <c r="X2457" s="49">
        <v>2017</v>
      </c>
      <c r="Y2457" s="55" t="s">
        <v>12015</v>
      </c>
      <c r="Z2457" s="51">
        <f t="shared" si="125"/>
        <v>1805.2199999999998</v>
      </c>
      <c r="AA2457" s="16">
        <f t="shared" si="126"/>
        <v>2021.8464000000001</v>
      </c>
    </row>
    <row r="2458" spans="2:27" ht="20.25" x14ac:dyDescent="0.3">
      <c r="B2458" s="43" t="s">
        <v>2461</v>
      </c>
      <c r="C2458" s="14" t="s">
        <v>4521</v>
      </c>
      <c r="D2458" s="14" t="s">
        <v>9573</v>
      </c>
      <c r="E2458" s="14" t="s">
        <v>5062</v>
      </c>
      <c r="F2458" s="14" t="s">
        <v>9574</v>
      </c>
      <c r="G2458" s="14" t="s">
        <v>11033</v>
      </c>
      <c r="H2458" s="44" t="s">
        <v>3466</v>
      </c>
      <c r="I2458" s="45">
        <v>0</v>
      </c>
      <c r="J2458" s="14">
        <v>150000000</v>
      </c>
      <c r="K2458" s="14" t="s">
        <v>3458</v>
      </c>
      <c r="L2458" s="46" t="s">
        <v>5087</v>
      </c>
      <c r="M2458" s="14" t="s">
        <v>12072</v>
      </c>
      <c r="N2458" s="14" t="s">
        <v>3833</v>
      </c>
      <c r="O2458" s="14" t="s">
        <v>12116</v>
      </c>
      <c r="P2458" s="14" t="s">
        <v>12071</v>
      </c>
      <c r="Q2458" s="44" t="s">
        <v>8224</v>
      </c>
      <c r="R2458" s="44" t="s">
        <v>8203</v>
      </c>
      <c r="S2458" s="14">
        <v>2</v>
      </c>
      <c r="T2458" s="5">
        <v>213300</v>
      </c>
      <c r="U2458" s="5">
        <f t="shared" si="123"/>
        <v>426600</v>
      </c>
      <c r="V2458" s="47">
        <f t="shared" si="124"/>
        <v>477792.00000000006</v>
      </c>
      <c r="W2458" s="48"/>
      <c r="X2458" s="49">
        <v>2017</v>
      </c>
      <c r="Y2458" s="55" t="s">
        <v>12015</v>
      </c>
      <c r="Z2458" s="51">
        <f t="shared" si="125"/>
        <v>1185</v>
      </c>
      <c r="AA2458" s="16">
        <f t="shared" si="126"/>
        <v>1327.2000000000003</v>
      </c>
    </row>
    <row r="2459" spans="2:27" ht="20.25" x14ac:dyDescent="0.3">
      <c r="B2459" s="43" t="s">
        <v>2462</v>
      </c>
      <c r="C2459" s="14" t="s">
        <v>4521</v>
      </c>
      <c r="D2459" s="14" t="s">
        <v>4241</v>
      </c>
      <c r="E2459" s="14" t="s">
        <v>4245</v>
      </c>
      <c r="F2459" s="14" t="s">
        <v>4225</v>
      </c>
      <c r="G2459" s="14" t="s">
        <v>11034</v>
      </c>
      <c r="H2459" s="44" t="s">
        <v>3466</v>
      </c>
      <c r="I2459" s="45">
        <v>0</v>
      </c>
      <c r="J2459" s="14">
        <v>150000000</v>
      </c>
      <c r="K2459" s="14" t="s">
        <v>3458</v>
      </c>
      <c r="L2459" s="46" t="s">
        <v>5087</v>
      </c>
      <c r="M2459" s="14" t="s">
        <v>12072</v>
      </c>
      <c r="N2459" s="14" t="s">
        <v>3833</v>
      </c>
      <c r="O2459" s="14" t="s">
        <v>12115</v>
      </c>
      <c r="P2459" s="14" t="s">
        <v>12071</v>
      </c>
      <c r="Q2459" s="44" t="s">
        <v>8224</v>
      </c>
      <c r="R2459" s="44" t="s">
        <v>8203</v>
      </c>
      <c r="S2459" s="14">
        <v>2</v>
      </c>
      <c r="T2459" s="5">
        <v>3387956.76</v>
      </c>
      <c r="U2459" s="5">
        <f t="shared" si="123"/>
        <v>6775913.5199999996</v>
      </c>
      <c r="V2459" s="47">
        <f t="shared" si="124"/>
        <v>7589023.1424000002</v>
      </c>
      <c r="W2459" s="48"/>
      <c r="X2459" s="49">
        <v>2017</v>
      </c>
      <c r="Y2459" s="55" t="s">
        <v>12015</v>
      </c>
      <c r="Z2459" s="51">
        <f t="shared" si="125"/>
        <v>18821.982</v>
      </c>
      <c r="AA2459" s="16">
        <f t="shared" si="126"/>
        <v>21080.619839999999</v>
      </c>
    </row>
    <row r="2460" spans="2:27" ht="20.25" x14ac:dyDescent="0.3">
      <c r="B2460" s="43" t="s">
        <v>2463</v>
      </c>
      <c r="C2460" s="14" t="s">
        <v>4521</v>
      </c>
      <c r="D2460" s="14" t="s">
        <v>9575</v>
      </c>
      <c r="E2460" s="14" t="s">
        <v>4239</v>
      </c>
      <c r="F2460" s="14" t="s">
        <v>9576</v>
      </c>
      <c r="G2460" s="14" t="s">
        <v>11035</v>
      </c>
      <c r="H2460" s="44" t="s">
        <v>3466</v>
      </c>
      <c r="I2460" s="45">
        <v>0</v>
      </c>
      <c r="J2460" s="14">
        <v>150000000</v>
      </c>
      <c r="K2460" s="14" t="s">
        <v>3458</v>
      </c>
      <c r="L2460" s="46" t="s">
        <v>5087</v>
      </c>
      <c r="M2460" s="14" t="s">
        <v>12072</v>
      </c>
      <c r="N2460" s="14" t="s">
        <v>3833</v>
      </c>
      <c r="O2460" s="14" t="s">
        <v>12116</v>
      </c>
      <c r="P2460" s="14" t="s">
        <v>12071</v>
      </c>
      <c r="Q2460" s="44" t="s">
        <v>8224</v>
      </c>
      <c r="R2460" s="44" t="s">
        <v>8203</v>
      </c>
      <c r="S2460" s="14">
        <v>8</v>
      </c>
      <c r="T2460" s="5">
        <v>45940.67</v>
      </c>
      <c r="U2460" s="5">
        <f t="shared" si="123"/>
        <v>367525.36</v>
      </c>
      <c r="V2460" s="47">
        <f t="shared" si="124"/>
        <v>411628.4032</v>
      </c>
      <c r="W2460" s="48"/>
      <c r="X2460" s="49">
        <v>2017</v>
      </c>
      <c r="Y2460" s="55" t="s">
        <v>12015</v>
      </c>
      <c r="Z2460" s="51">
        <f t="shared" si="125"/>
        <v>1020.9037777777777</v>
      </c>
      <c r="AA2460" s="16">
        <f t="shared" si="126"/>
        <v>1143.4122311111112</v>
      </c>
    </row>
    <row r="2461" spans="2:27" ht="20.25" x14ac:dyDescent="0.3">
      <c r="B2461" s="43" t="s">
        <v>2464</v>
      </c>
      <c r="C2461" s="14" t="s">
        <v>4521</v>
      </c>
      <c r="D2461" s="14" t="s">
        <v>9577</v>
      </c>
      <c r="E2461" s="14" t="s">
        <v>9578</v>
      </c>
      <c r="F2461" s="14" t="s">
        <v>9579</v>
      </c>
      <c r="G2461" s="14" t="s">
        <v>11036</v>
      </c>
      <c r="H2461" s="44" t="s">
        <v>3466</v>
      </c>
      <c r="I2461" s="45">
        <v>0</v>
      </c>
      <c r="J2461" s="14">
        <v>150000000</v>
      </c>
      <c r="K2461" s="14" t="s">
        <v>3458</v>
      </c>
      <c r="L2461" s="46" t="s">
        <v>5087</v>
      </c>
      <c r="M2461" s="14" t="s">
        <v>12072</v>
      </c>
      <c r="N2461" s="14" t="s">
        <v>3833</v>
      </c>
      <c r="O2461" s="14" t="s">
        <v>12116</v>
      </c>
      <c r="P2461" s="14" t="s">
        <v>12071</v>
      </c>
      <c r="Q2461" s="44" t="s">
        <v>8224</v>
      </c>
      <c r="R2461" s="44" t="s">
        <v>8203</v>
      </c>
      <c r="S2461" s="14">
        <v>2</v>
      </c>
      <c r="T2461" s="5">
        <v>221060.34</v>
      </c>
      <c r="U2461" s="5">
        <f t="shared" si="123"/>
        <v>442120.68</v>
      </c>
      <c r="V2461" s="47">
        <f t="shared" si="124"/>
        <v>495175.16160000005</v>
      </c>
      <c r="W2461" s="48"/>
      <c r="X2461" s="49">
        <v>2017</v>
      </c>
      <c r="Y2461" s="55" t="s">
        <v>12015</v>
      </c>
      <c r="Z2461" s="51">
        <f t="shared" si="125"/>
        <v>1228.1130000000001</v>
      </c>
      <c r="AA2461" s="16">
        <f t="shared" si="126"/>
        <v>1375.4865600000001</v>
      </c>
    </row>
    <row r="2462" spans="2:27" ht="20.25" x14ac:dyDescent="0.3">
      <c r="B2462" s="43" t="s">
        <v>2465</v>
      </c>
      <c r="C2462" s="14" t="s">
        <v>4521</v>
      </c>
      <c r="D2462" s="14" t="s">
        <v>9444</v>
      </c>
      <c r="E2462" s="14" t="s">
        <v>9445</v>
      </c>
      <c r="F2462" s="14" t="s">
        <v>9446</v>
      </c>
      <c r="G2462" s="14" t="s">
        <v>11037</v>
      </c>
      <c r="H2462" s="44" t="s">
        <v>3466</v>
      </c>
      <c r="I2462" s="45">
        <v>0</v>
      </c>
      <c r="J2462" s="14">
        <v>150000000</v>
      </c>
      <c r="K2462" s="14" t="s">
        <v>3458</v>
      </c>
      <c r="L2462" s="46" t="s">
        <v>5087</v>
      </c>
      <c r="M2462" s="14" t="s">
        <v>12072</v>
      </c>
      <c r="N2462" s="14" t="s">
        <v>3833</v>
      </c>
      <c r="O2462" s="14" t="s">
        <v>12116</v>
      </c>
      <c r="P2462" s="14" t="s">
        <v>12071</v>
      </c>
      <c r="Q2462" s="44" t="s">
        <v>8224</v>
      </c>
      <c r="R2462" s="44" t="s">
        <v>8203</v>
      </c>
      <c r="S2462" s="14">
        <v>4</v>
      </c>
      <c r="T2462" s="5">
        <v>737122.21</v>
      </c>
      <c r="U2462" s="5">
        <f t="shared" si="123"/>
        <v>2948488.84</v>
      </c>
      <c r="V2462" s="47">
        <f t="shared" si="124"/>
        <v>3302307.5008</v>
      </c>
      <c r="W2462" s="48"/>
      <c r="X2462" s="49">
        <v>2017</v>
      </c>
      <c r="Y2462" s="55" t="s">
        <v>12015</v>
      </c>
      <c r="Z2462" s="51">
        <f t="shared" si="125"/>
        <v>8190.2467777777774</v>
      </c>
      <c r="AA2462" s="16">
        <f t="shared" si="126"/>
        <v>9173.0763911111117</v>
      </c>
    </row>
    <row r="2463" spans="2:27" ht="20.25" x14ac:dyDescent="0.3">
      <c r="B2463" s="43" t="s">
        <v>2466</v>
      </c>
      <c r="C2463" s="14" t="s">
        <v>4521</v>
      </c>
      <c r="D2463" s="14" t="s">
        <v>9580</v>
      </c>
      <c r="E2463" s="14" t="s">
        <v>7603</v>
      </c>
      <c r="F2463" s="14" t="s">
        <v>9581</v>
      </c>
      <c r="G2463" s="14" t="s">
        <v>11038</v>
      </c>
      <c r="H2463" s="44" t="s">
        <v>3466</v>
      </c>
      <c r="I2463" s="45">
        <v>0</v>
      </c>
      <c r="J2463" s="14">
        <v>150000000</v>
      </c>
      <c r="K2463" s="14" t="s">
        <v>3458</v>
      </c>
      <c r="L2463" s="46" t="s">
        <v>5087</v>
      </c>
      <c r="M2463" s="14" t="s">
        <v>12072</v>
      </c>
      <c r="N2463" s="14" t="s">
        <v>3833</v>
      </c>
      <c r="O2463" s="14" t="s">
        <v>12116</v>
      </c>
      <c r="P2463" s="14" t="s">
        <v>12071</v>
      </c>
      <c r="Q2463" s="44" t="s">
        <v>8224</v>
      </c>
      <c r="R2463" s="44" t="s">
        <v>8203</v>
      </c>
      <c r="S2463" s="14">
        <v>2</v>
      </c>
      <c r="T2463" s="5">
        <v>40629.599999999999</v>
      </c>
      <c r="U2463" s="5">
        <f t="shared" si="123"/>
        <v>81259.199999999997</v>
      </c>
      <c r="V2463" s="47">
        <f t="shared" si="124"/>
        <v>91010.304000000004</v>
      </c>
      <c r="W2463" s="48"/>
      <c r="X2463" s="49">
        <v>2017</v>
      </c>
      <c r="Y2463" s="55" t="s">
        <v>12015</v>
      </c>
      <c r="Z2463" s="51">
        <f t="shared" si="125"/>
        <v>225.72</v>
      </c>
      <c r="AA2463" s="16">
        <f t="shared" si="126"/>
        <v>252.8064</v>
      </c>
    </row>
    <row r="2464" spans="2:27" ht="20.25" x14ac:dyDescent="0.3">
      <c r="B2464" s="43" t="s">
        <v>2467</v>
      </c>
      <c r="C2464" s="14" t="s">
        <v>4521</v>
      </c>
      <c r="D2464" s="14" t="s">
        <v>4266</v>
      </c>
      <c r="E2464" s="14" t="s">
        <v>4900</v>
      </c>
      <c r="F2464" s="14" t="s">
        <v>4267</v>
      </c>
      <c r="G2464" s="14" t="s">
        <v>11039</v>
      </c>
      <c r="H2464" s="44" t="s">
        <v>3466</v>
      </c>
      <c r="I2464" s="45">
        <v>0</v>
      </c>
      <c r="J2464" s="14">
        <v>150000000</v>
      </c>
      <c r="K2464" s="14" t="s">
        <v>3458</v>
      </c>
      <c r="L2464" s="46" t="s">
        <v>5087</v>
      </c>
      <c r="M2464" s="14" t="s">
        <v>12072</v>
      </c>
      <c r="N2464" s="14" t="s">
        <v>3833</v>
      </c>
      <c r="O2464" s="14" t="s">
        <v>12116</v>
      </c>
      <c r="P2464" s="14" t="s">
        <v>12071</v>
      </c>
      <c r="Q2464" s="44" t="s">
        <v>8224</v>
      </c>
      <c r="R2464" s="44" t="s">
        <v>8203</v>
      </c>
      <c r="S2464" s="14">
        <v>2</v>
      </c>
      <c r="T2464" s="5">
        <v>60624.53</v>
      </c>
      <c r="U2464" s="5">
        <f t="shared" si="123"/>
        <v>121249.06</v>
      </c>
      <c r="V2464" s="47">
        <f t="shared" si="124"/>
        <v>135798.94720000002</v>
      </c>
      <c r="W2464" s="48"/>
      <c r="X2464" s="49">
        <v>2017</v>
      </c>
      <c r="Y2464" s="55" t="s">
        <v>12015</v>
      </c>
      <c r="Z2464" s="51">
        <f t="shared" si="125"/>
        <v>336.80294444444445</v>
      </c>
      <c r="AA2464" s="16">
        <f t="shared" si="126"/>
        <v>377.21929777777785</v>
      </c>
    </row>
    <row r="2465" spans="2:27" ht="20.25" x14ac:dyDescent="0.3">
      <c r="B2465" s="43" t="s">
        <v>2468</v>
      </c>
      <c r="C2465" s="14" t="s">
        <v>4521</v>
      </c>
      <c r="D2465" s="14" t="s">
        <v>4266</v>
      </c>
      <c r="E2465" s="14" t="s">
        <v>4900</v>
      </c>
      <c r="F2465" s="14" t="s">
        <v>4267</v>
      </c>
      <c r="G2465" s="14" t="s">
        <v>11040</v>
      </c>
      <c r="H2465" s="44" t="s">
        <v>3466</v>
      </c>
      <c r="I2465" s="45">
        <v>0</v>
      </c>
      <c r="J2465" s="14">
        <v>150000000</v>
      </c>
      <c r="K2465" s="14" t="s">
        <v>3458</v>
      </c>
      <c r="L2465" s="46" t="s">
        <v>5087</v>
      </c>
      <c r="M2465" s="14" t="s">
        <v>12072</v>
      </c>
      <c r="N2465" s="14" t="s">
        <v>3833</v>
      </c>
      <c r="O2465" s="14" t="s">
        <v>12116</v>
      </c>
      <c r="P2465" s="14" t="s">
        <v>12071</v>
      </c>
      <c r="Q2465" s="44" t="s">
        <v>8224</v>
      </c>
      <c r="R2465" s="44" t="s">
        <v>8203</v>
      </c>
      <c r="S2465" s="14">
        <v>2</v>
      </c>
      <c r="T2465" s="5">
        <v>75547.73</v>
      </c>
      <c r="U2465" s="5">
        <f t="shared" si="123"/>
        <v>151095.46</v>
      </c>
      <c r="V2465" s="47">
        <f t="shared" si="124"/>
        <v>169226.91520000002</v>
      </c>
      <c r="W2465" s="48"/>
      <c r="X2465" s="49">
        <v>2017</v>
      </c>
      <c r="Y2465" s="55" t="s">
        <v>12015</v>
      </c>
      <c r="Z2465" s="51">
        <f t="shared" si="125"/>
        <v>419.70961111111109</v>
      </c>
      <c r="AA2465" s="16">
        <f t="shared" si="126"/>
        <v>470.0747644444445</v>
      </c>
    </row>
    <row r="2466" spans="2:27" ht="20.25" x14ac:dyDescent="0.3">
      <c r="B2466" s="43" t="s">
        <v>2469</v>
      </c>
      <c r="C2466" s="14" t="s">
        <v>4521</v>
      </c>
      <c r="D2466" s="14" t="s">
        <v>4266</v>
      </c>
      <c r="E2466" s="14" t="s">
        <v>4900</v>
      </c>
      <c r="F2466" s="14" t="s">
        <v>4267</v>
      </c>
      <c r="G2466" s="14" t="s">
        <v>11041</v>
      </c>
      <c r="H2466" s="44" t="s">
        <v>3466</v>
      </c>
      <c r="I2466" s="45">
        <v>0</v>
      </c>
      <c r="J2466" s="14">
        <v>150000000</v>
      </c>
      <c r="K2466" s="14" t="s">
        <v>3458</v>
      </c>
      <c r="L2466" s="46" t="s">
        <v>5087</v>
      </c>
      <c r="M2466" s="14" t="s">
        <v>12072</v>
      </c>
      <c r="N2466" s="14" t="s">
        <v>3833</v>
      </c>
      <c r="O2466" s="14" t="s">
        <v>12116</v>
      </c>
      <c r="P2466" s="14" t="s">
        <v>12071</v>
      </c>
      <c r="Q2466" s="44" t="s">
        <v>8224</v>
      </c>
      <c r="R2466" s="44" t="s">
        <v>8203</v>
      </c>
      <c r="S2466" s="14">
        <v>4</v>
      </c>
      <c r="T2466" s="5">
        <v>73913.350000000006</v>
      </c>
      <c r="U2466" s="5">
        <f t="shared" ref="U2466:U2529" si="127">S2466*T2466</f>
        <v>295653.40000000002</v>
      </c>
      <c r="V2466" s="47">
        <f t="shared" ref="V2466:V2529" si="128">U2466*1.12</f>
        <v>331131.80800000008</v>
      </c>
      <c r="W2466" s="48"/>
      <c r="X2466" s="49">
        <v>2017</v>
      </c>
      <c r="Y2466" s="55" t="s">
        <v>12015</v>
      </c>
      <c r="Z2466" s="51">
        <f t="shared" ref="Z2466:Z2529" si="129">U2466/360</f>
        <v>821.25944444444451</v>
      </c>
      <c r="AA2466" s="16">
        <f t="shared" ref="AA2466:AA2529" si="130">V2466/360</f>
        <v>919.81057777777801</v>
      </c>
    </row>
    <row r="2467" spans="2:27" ht="20.25" x14ac:dyDescent="0.3">
      <c r="B2467" s="43" t="s">
        <v>2470</v>
      </c>
      <c r="C2467" s="14" t="s">
        <v>4521</v>
      </c>
      <c r="D2467" s="14" t="s">
        <v>9582</v>
      </c>
      <c r="E2467" s="14" t="s">
        <v>4446</v>
      </c>
      <c r="F2467" s="14" t="s">
        <v>9583</v>
      </c>
      <c r="G2467" s="14" t="s">
        <v>11042</v>
      </c>
      <c r="H2467" s="44" t="s">
        <v>3466</v>
      </c>
      <c r="I2467" s="45">
        <v>0</v>
      </c>
      <c r="J2467" s="14">
        <v>150000000</v>
      </c>
      <c r="K2467" s="14" t="s">
        <v>3458</v>
      </c>
      <c r="L2467" s="46" t="s">
        <v>5087</v>
      </c>
      <c r="M2467" s="14" t="s">
        <v>12072</v>
      </c>
      <c r="N2467" s="14" t="s">
        <v>3833</v>
      </c>
      <c r="O2467" s="14" t="s">
        <v>12116</v>
      </c>
      <c r="P2467" s="14" t="s">
        <v>12071</v>
      </c>
      <c r="Q2467" s="44" t="s">
        <v>8224</v>
      </c>
      <c r="R2467" s="44" t="s">
        <v>8203</v>
      </c>
      <c r="S2467" s="14">
        <v>4</v>
      </c>
      <c r="T2467" s="5">
        <v>127947.6</v>
      </c>
      <c r="U2467" s="5">
        <f t="shared" si="127"/>
        <v>511790.4</v>
      </c>
      <c r="V2467" s="47">
        <f t="shared" si="128"/>
        <v>573205.24800000014</v>
      </c>
      <c r="W2467" s="48"/>
      <c r="X2467" s="49">
        <v>2017</v>
      </c>
      <c r="Y2467" s="55" t="s">
        <v>12015</v>
      </c>
      <c r="Z2467" s="51">
        <f t="shared" si="129"/>
        <v>1421.64</v>
      </c>
      <c r="AA2467" s="16">
        <f t="shared" si="130"/>
        <v>1592.2368000000004</v>
      </c>
    </row>
    <row r="2468" spans="2:27" ht="20.25" x14ac:dyDescent="0.3">
      <c r="B2468" s="43" t="s">
        <v>2471</v>
      </c>
      <c r="C2468" s="14" t="s">
        <v>4521</v>
      </c>
      <c r="D2468" s="14" t="s">
        <v>9582</v>
      </c>
      <c r="E2468" s="14" t="s">
        <v>4446</v>
      </c>
      <c r="F2468" s="14" t="s">
        <v>9583</v>
      </c>
      <c r="G2468" s="14" t="s">
        <v>11043</v>
      </c>
      <c r="H2468" s="44" t="s">
        <v>3466</v>
      </c>
      <c r="I2468" s="45">
        <v>0</v>
      </c>
      <c r="J2468" s="14">
        <v>150000000</v>
      </c>
      <c r="K2468" s="14" t="s">
        <v>3458</v>
      </c>
      <c r="L2468" s="46" t="s">
        <v>5087</v>
      </c>
      <c r="M2468" s="14" t="s">
        <v>12072</v>
      </c>
      <c r="N2468" s="14" t="s">
        <v>3833</v>
      </c>
      <c r="O2468" s="14" t="s">
        <v>12116</v>
      </c>
      <c r="P2468" s="14" t="s">
        <v>12071</v>
      </c>
      <c r="Q2468" s="44" t="s">
        <v>8224</v>
      </c>
      <c r="R2468" s="44" t="s">
        <v>8203</v>
      </c>
      <c r="S2468" s="14">
        <v>2</v>
      </c>
      <c r="T2468" s="5">
        <v>415584</v>
      </c>
      <c r="U2468" s="5">
        <f t="shared" si="127"/>
        <v>831168</v>
      </c>
      <c r="V2468" s="47">
        <f t="shared" si="128"/>
        <v>930908.16000000003</v>
      </c>
      <c r="W2468" s="48"/>
      <c r="X2468" s="49">
        <v>2017</v>
      </c>
      <c r="Y2468" s="55" t="s">
        <v>12015</v>
      </c>
      <c r="Z2468" s="51">
        <f t="shared" si="129"/>
        <v>2308.8000000000002</v>
      </c>
      <c r="AA2468" s="16">
        <f t="shared" si="130"/>
        <v>2585.8560000000002</v>
      </c>
    </row>
    <row r="2469" spans="2:27" ht="20.25" x14ac:dyDescent="0.3">
      <c r="B2469" s="43" t="s">
        <v>2472</v>
      </c>
      <c r="C2469" s="14" t="s">
        <v>4521</v>
      </c>
      <c r="D2469" s="14" t="s">
        <v>9433</v>
      </c>
      <c r="E2469" s="14" t="s">
        <v>9434</v>
      </c>
      <c r="F2469" s="14" t="s">
        <v>9435</v>
      </c>
      <c r="G2469" s="14" t="s">
        <v>11044</v>
      </c>
      <c r="H2469" s="44" t="s">
        <v>3466</v>
      </c>
      <c r="I2469" s="45">
        <v>0</v>
      </c>
      <c r="J2469" s="14">
        <v>150000000</v>
      </c>
      <c r="K2469" s="14" t="s">
        <v>3458</v>
      </c>
      <c r="L2469" s="46" t="s">
        <v>5087</v>
      </c>
      <c r="M2469" s="14" t="s">
        <v>12072</v>
      </c>
      <c r="N2469" s="14" t="s">
        <v>3833</v>
      </c>
      <c r="O2469" s="14" t="s">
        <v>12116</v>
      </c>
      <c r="P2469" s="14" t="s">
        <v>12071</v>
      </c>
      <c r="Q2469" s="44" t="s">
        <v>8224</v>
      </c>
      <c r="R2469" s="44" t="s">
        <v>8203</v>
      </c>
      <c r="S2469" s="14">
        <v>76</v>
      </c>
      <c r="T2469" s="5">
        <v>16518.169999999998</v>
      </c>
      <c r="U2469" s="5">
        <f t="shared" si="127"/>
        <v>1255380.92</v>
      </c>
      <c r="V2469" s="47">
        <f t="shared" si="128"/>
        <v>1406026.6304000001</v>
      </c>
      <c r="W2469" s="48"/>
      <c r="X2469" s="49">
        <v>2017</v>
      </c>
      <c r="Y2469" s="55" t="s">
        <v>12015</v>
      </c>
      <c r="Z2469" s="51">
        <f t="shared" si="129"/>
        <v>3487.1692222222218</v>
      </c>
      <c r="AA2469" s="16">
        <f t="shared" si="130"/>
        <v>3905.6295288888891</v>
      </c>
    </row>
    <row r="2470" spans="2:27" ht="20.25" x14ac:dyDescent="0.3">
      <c r="B2470" s="43" t="s">
        <v>2473</v>
      </c>
      <c r="C2470" s="14" t="s">
        <v>4521</v>
      </c>
      <c r="D2470" s="14" t="s">
        <v>9584</v>
      </c>
      <c r="E2470" s="14" t="s">
        <v>4389</v>
      </c>
      <c r="F2470" s="14" t="s">
        <v>9585</v>
      </c>
      <c r="G2470" s="14" t="s">
        <v>11045</v>
      </c>
      <c r="H2470" s="44" t="s">
        <v>3466</v>
      </c>
      <c r="I2470" s="45">
        <v>0</v>
      </c>
      <c r="J2470" s="14">
        <v>150000000</v>
      </c>
      <c r="K2470" s="14" t="s">
        <v>3458</v>
      </c>
      <c r="L2470" s="46" t="s">
        <v>5087</v>
      </c>
      <c r="M2470" s="14" t="s">
        <v>12072</v>
      </c>
      <c r="N2470" s="14" t="s">
        <v>3833</v>
      </c>
      <c r="O2470" s="14" t="s">
        <v>12116</v>
      </c>
      <c r="P2470" s="14" t="s">
        <v>12071</v>
      </c>
      <c r="Q2470" s="44" t="s">
        <v>8224</v>
      </c>
      <c r="R2470" s="44" t="s">
        <v>8203</v>
      </c>
      <c r="S2470" s="14">
        <v>4</v>
      </c>
      <c r="T2470" s="5">
        <v>30144.25</v>
      </c>
      <c r="U2470" s="5">
        <f t="shared" si="127"/>
        <v>120577</v>
      </c>
      <c r="V2470" s="47">
        <f t="shared" si="128"/>
        <v>135046.24000000002</v>
      </c>
      <c r="W2470" s="48"/>
      <c r="X2470" s="49">
        <v>2017</v>
      </c>
      <c r="Y2470" s="55" t="s">
        <v>12015</v>
      </c>
      <c r="Z2470" s="51">
        <f t="shared" si="129"/>
        <v>334.93611111111113</v>
      </c>
      <c r="AA2470" s="16">
        <f t="shared" si="130"/>
        <v>375.12844444444448</v>
      </c>
    </row>
    <row r="2471" spans="2:27" ht="20.25" x14ac:dyDescent="0.3">
      <c r="B2471" s="43" t="s">
        <v>2474</v>
      </c>
      <c r="C2471" s="14" t="s">
        <v>4521</v>
      </c>
      <c r="D2471" s="14" t="s">
        <v>9431</v>
      </c>
      <c r="E2471" s="14" t="s">
        <v>3960</v>
      </c>
      <c r="F2471" s="14" t="s">
        <v>9432</v>
      </c>
      <c r="G2471" s="14" t="s">
        <v>11046</v>
      </c>
      <c r="H2471" s="44" t="s">
        <v>3466</v>
      </c>
      <c r="I2471" s="45">
        <v>0</v>
      </c>
      <c r="J2471" s="14">
        <v>150000000</v>
      </c>
      <c r="K2471" s="14" t="s">
        <v>3458</v>
      </c>
      <c r="L2471" s="46" t="s">
        <v>5087</v>
      </c>
      <c r="M2471" s="14" t="s">
        <v>12072</v>
      </c>
      <c r="N2471" s="14" t="s">
        <v>3833</v>
      </c>
      <c r="O2471" s="14" t="s">
        <v>12116</v>
      </c>
      <c r="P2471" s="14" t="s">
        <v>12071</v>
      </c>
      <c r="Q2471" s="44" t="s">
        <v>8226</v>
      </c>
      <c r="R2471" s="44" t="s">
        <v>8205</v>
      </c>
      <c r="S2471" s="14">
        <v>4</v>
      </c>
      <c r="T2471" s="5">
        <v>518814</v>
      </c>
      <c r="U2471" s="5">
        <f t="shared" si="127"/>
        <v>2075256</v>
      </c>
      <c r="V2471" s="47">
        <f t="shared" si="128"/>
        <v>2324286.7200000002</v>
      </c>
      <c r="W2471" s="48"/>
      <c r="X2471" s="49">
        <v>2017</v>
      </c>
      <c r="Y2471" s="55" t="s">
        <v>12015</v>
      </c>
      <c r="Z2471" s="51">
        <f t="shared" si="129"/>
        <v>5764.6</v>
      </c>
      <c r="AA2471" s="16">
        <f t="shared" si="130"/>
        <v>6456.3520000000008</v>
      </c>
    </row>
    <row r="2472" spans="2:27" ht="20.25" x14ac:dyDescent="0.3">
      <c r="B2472" s="43" t="s">
        <v>2475</v>
      </c>
      <c r="C2472" s="14" t="s">
        <v>4521</v>
      </c>
      <c r="D2472" s="14" t="s">
        <v>4266</v>
      </c>
      <c r="E2472" s="14" t="s">
        <v>4900</v>
      </c>
      <c r="F2472" s="14" t="s">
        <v>4267</v>
      </c>
      <c r="G2472" s="14" t="s">
        <v>11047</v>
      </c>
      <c r="H2472" s="44" t="s">
        <v>3466</v>
      </c>
      <c r="I2472" s="45">
        <v>0</v>
      </c>
      <c r="J2472" s="14">
        <v>150000000</v>
      </c>
      <c r="K2472" s="14" t="s">
        <v>3458</v>
      </c>
      <c r="L2472" s="46" t="s">
        <v>5087</v>
      </c>
      <c r="M2472" s="14" t="s">
        <v>12072</v>
      </c>
      <c r="N2472" s="14" t="s">
        <v>3833</v>
      </c>
      <c r="O2472" s="14" t="s">
        <v>12116</v>
      </c>
      <c r="P2472" s="14" t="s">
        <v>12071</v>
      </c>
      <c r="Q2472" s="44" t="s">
        <v>8224</v>
      </c>
      <c r="R2472" s="44" t="s">
        <v>8203</v>
      </c>
      <c r="S2472" s="14">
        <v>4</v>
      </c>
      <c r="T2472" s="5">
        <v>195415.2</v>
      </c>
      <c r="U2472" s="5">
        <f t="shared" si="127"/>
        <v>781660.8</v>
      </c>
      <c r="V2472" s="47">
        <f t="shared" si="128"/>
        <v>875460.09600000014</v>
      </c>
      <c r="W2472" s="48"/>
      <c r="X2472" s="49">
        <v>2017</v>
      </c>
      <c r="Y2472" s="55" t="s">
        <v>12015</v>
      </c>
      <c r="Z2472" s="51">
        <f t="shared" si="129"/>
        <v>2171.2800000000002</v>
      </c>
      <c r="AA2472" s="16">
        <f t="shared" si="130"/>
        <v>2431.8336000000004</v>
      </c>
    </row>
    <row r="2473" spans="2:27" ht="20.25" x14ac:dyDescent="0.3">
      <c r="B2473" s="43" t="s">
        <v>2476</v>
      </c>
      <c r="C2473" s="14" t="s">
        <v>4521</v>
      </c>
      <c r="D2473" s="14" t="s">
        <v>4240</v>
      </c>
      <c r="E2473" s="14" t="s">
        <v>4427</v>
      </c>
      <c r="F2473" s="14" t="s">
        <v>4225</v>
      </c>
      <c r="G2473" s="14" t="s">
        <v>11048</v>
      </c>
      <c r="H2473" s="44" t="s">
        <v>3466</v>
      </c>
      <c r="I2473" s="45">
        <v>0</v>
      </c>
      <c r="J2473" s="14">
        <v>150000000</v>
      </c>
      <c r="K2473" s="14" t="s">
        <v>3458</v>
      </c>
      <c r="L2473" s="46" t="s">
        <v>5087</v>
      </c>
      <c r="M2473" s="14" t="s">
        <v>12072</v>
      </c>
      <c r="N2473" s="14" t="s">
        <v>3833</v>
      </c>
      <c r="O2473" s="14" t="s">
        <v>12116</v>
      </c>
      <c r="P2473" s="14" t="s">
        <v>12071</v>
      </c>
      <c r="Q2473" s="44" t="s">
        <v>8224</v>
      </c>
      <c r="R2473" s="44" t="s">
        <v>8203</v>
      </c>
      <c r="S2473" s="14">
        <v>4</v>
      </c>
      <c r="T2473" s="5">
        <v>97252.800000000003</v>
      </c>
      <c r="U2473" s="5">
        <f t="shared" si="127"/>
        <v>389011.20000000001</v>
      </c>
      <c r="V2473" s="47">
        <f t="shared" si="128"/>
        <v>435692.54400000005</v>
      </c>
      <c r="W2473" s="48"/>
      <c r="X2473" s="49">
        <v>2017</v>
      </c>
      <c r="Y2473" s="55" t="s">
        <v>12015</v>
      </c>
      <c r="Z2473" s="51">
        <f t="shared" si="129"/>
        <v>1080.5866666666666</v>
      </c>
      <c r="AA2473" s="16">
        <f t="shared" si="130"/>
        <v>1210.2570666666668</v>
      </c>
    </row>
    <row r="2474" spans="2:27" ht="20.25" x14ac:dyDescent="0.3">
      <c r="B2474" s="43" t="s">
        <v>2477</v>
      </c>
      <c r="C2474" s="14" t="s">
        <v>4521</v>
      </c>
      <c r="D2474" s="14" t="s">
        <v>4487</v>
      </c>
      <c r="E2474" s="14" t="s">
        <v>4488</v>
      </c>
      <c r="F2474" s="14" t="s">
        <v>7567</v>
      </c>
      <c r="G2474" s="14" t="s">
        <v>11049</v>
      </c>
      <c r="H2474" s="44" t="s">
        <v>3466</v>
      </c>
      <c r="I2474" s="45">
        <v>0</v>
      </c>
      <c r="J2474" s="14">
        <v>150000000</v>
      </c>
      <c r="K2474" s="14" t="s">
        <v>3458</v>
      </c>
      <c r="L2474" s="46" t="s">
        <v>5087</v>
      </c>
      <c r="M2474" s="14" t="s">
        <v>12072</v>
      </c>
      <c r="N2474" s="14" t="s">
        <v>3833</v>
      </c>
      <c r="O2474" s="14" t="s">
        <v>12116</v>
      </c>
      <c r="P2474" s="14" t="s">
        <v>12071</v>
      </c>
      <c r="Q2474" s="44" t="s">
        <v>8224</v>
      </c>
      <c r="R2474" s="44" t="s">
        <v>8203</v>
      </c>
      <c r="S2474" s="14">
        <v>8</v>
      </c>
      <c r="T2474" s="5">
        <v>179107.20000000001</v>
      </c>
      <c r="U2474" s="5">
        <f t="shared" si="127"/>
        <v>1432857.6000000001</v>
      </c>
      <c r="V2474" s="47">
        <f t="shared" si="128"/>
        <v>1604800.5120000003</v>
      </c>
      <c r="W2474" s="48"/>
      <c r="X2474" s="49">
        <v>2017</v>
      </c>
      <c r="Y2474" s="55" t="s">
        <v>12015</v>
      </c>
      <c r="Z2474" s="51">
        <f t="shared" si="129"/>
        <v>3980.1600000000003</v>
      </c>
      <c r="AA2474" s="16">
        <f t="shared" si="130"/>
        <v>4457.7792000000009</v>
      </c>
    </row>
    <row r="2475" spans="2:27" ht="20.25" x14ac:dyDescent="0.3">
      <c r="B2475" s="43" t="s">
        <v>2478</v>
      </c>
      <c r="C2475" s="14" t="s">
        <v>4521</v>
      </c>
      <c r="D2475" s="14" t="s">
        <v>4489</v>
      </c>
      <c r="E2475" s="14" t="s">
        <v>4488</v>
      </c>
      <c r="F2475" s="14" t="s">
        <v>7568</v>
      </c>
      <c r="G2475" s="14" t="s">
        <v>11050</v>
      </c>
      <c r="H2475" s="44" t="s">
        <v>3466</v>
      </c>
      <c r="I2475" s="45">
        <v>0</v>
      </c>
      <c r="J2475" s="14">
        <v>150000000</v>
      </c>
      <c r="K2475" s="14" t="s">
        <v>3458</v>
      </c>
      <c r="L2475" s="46" t="s">
        <v>5087</v>
      </c>
      <c r="M2475" s="14" t="s">
        <v>12072</v>
      </c>
      <c r="N2475" s="14" t="s">
        <v>3833</v>
      </c>
      <c r="O2475" s="14" t="s">
        <v>12116</v>
      </c>
      <c r="P2475" s="14" t="s">
        <v>12071</v>
      </c>
      <c r="Q2475" s="44" t="s">
        <v>8224</v>
      </c>
      <c r="R2475" s="44" t="s">
        <v>8203</v>
      </c>
      <c r="S2475" s="14">
        <v>4</v>
      </c>
      <c r="T2475" s="5">
        <v>4822.2</v>
      </c>
      <c r="U2475" s="5">
        <f t="shared" si="127"/>
        <v>19288.8</v>
      </c>
      <c r="V2475" s="47">
        <f t="shared" si="128"/>
        <v>21603.456000000002</v>
      </c>
      <c r="W2475" s="48"/>
      <c r="X2475" s="49">
        <v>2017</v>
      </c>
      <c r="Y2475" s="55" t="s">
        <v>12015</v>
      </c>
      <c r="Z2475" s="51">
        <f t="shared" si="129"/>
        <v>53.58</v>
      </c>
      <c r="AA2475" s="16">
        <f t="shared" si="130"/>
        <v>60.009600000000006</v>
      </c>
    </row>
    <row r="2476" spans="2:27" ht="20.25" x14ac:dyDescent="0.3">
      <c r="B2476" s="43" t="s">
        <v>2479</v>
      </c>
      <c r="C2476" s="14" t="s">
        <v>4521</v>
      </c>
      <c r="D2476" s="14" t="s">
        <v>4428</v>
      </c>
      <c r="E2476" s="14" t="s">
        <v>4486</v>
      </c>
      <c r="F2476" s="14" t="s">
        <v>4429</v>
      </c>
      <c r="G2476" s="14" t="s">
        <v>11051</v>
      </c>
      <c r="H2476" s="44" t="s">
        <v>3466</v>
      </c>
      <c r="I2476" s="45">
        <v>0</v>
      </c>
      <c r="J2476" s="14">
        <v>150000000</v>
      </c>
      <c r="K2476" s="14" t="s">
        <v>3458</v>
      </c>
      <c r="L2476" s="46" t="s">
        <v>5087</v>
      </c>
      <c r="M2476" s="14" t="s">
        <v>12072</v>
      </c>
      <c r="N2476" s="14" t="s">
        <v>3833</v>
      </c>
      <c r="O2476" s="14" t="s">
        <v>12116</v>
      </c>
      <c r="P2476" s="14" t="s">
        <v>12071</v>
      </c>
      <c r="Q2476" s="44" t="s">
        <v>8224</v>
      </c>
      <c r="R2476" s="44" t="s">
        <v>8203</v>
      </c>
      <c r="S2476" s="14">
        <v>4</v>
      </c>
      <c r="T2476" s="5">
        <v>37654.199999999997</v>
      </c>
      <c r="U2476" s="5">
        <f t="shared" si="127"/>
        <v>150616.79999999999</v>
      </c>
      <c r="V2476" s="47">
        <f t="shared" si="128"/>
        <v>168690.81599999999</v>
      </c>
      <c r="W2476" s="48"/>
      <c r="X2476" s="49">
        <v>2017</v>
      </c>
      <c r="Y2476" s="55" t="s">
        <v>12015</v>
      </c>
      <c r="Z2476" s="51">
        <f t="shared" si="129"/>
        <v>418.38</v>
      </c>
      <c r="AA2476" s="16">
        <f t="shared" si="130"/>
        <v>468.5856</v>
      </c>
    </row>
    <row r="2477" spans="2:27" ht="20.25" x14ac:dyDescent="0.3">
      <c r="B2477" s="43" t="s">
        <v>2480</v>
      </c>
      <c r="C2477" s="14" t="s">
        <v>4521</v>
      </c>
      <c r="D2477" s="14" t="s">
        <v>4236</v>
      </c>
      <c r="E2477" s="14" t="s">
        <v>4237</v>
      </c>
      <c r="F2477" s="14" t="s">
        <v>4225</v>
      </c>
      <c r="G2477" s="14" t="s">
        <v>11052</v>
      </c>
      <c r="H2477" s="44" t="s">
        <v>3466</v>
      </c>
      <c r="I2477" s="45">
        <v>0</v>
      </c>
      <c r="J2477" s="14">
        <v>150000000</v>
      </c>
      <c r="K2477" s="14" t="s">
        <v>3458</v>
      </c>
      <c r="L2477" s="46" t="s">
        <v>5087</v>
      </c>
      <c r="M2477" s="14" t="s">
        <v>12072</v>
      </c>
      <c r="N2477" s="14" t="s">
        <v>3833</v>
      </c>
      <c r="O2477" s="14" t="s">
        <v>3489</v>
      </c>
      <c r="P2477" s="14" t="s">
        <v>12071</v>
      </c>
      <c r="Q2477" s="44" t="s">
        <v>8224</v>
      </c>
      <c r="R2477" s="44" t="s">
        <v>8203</v>
      </c>
      <c r="S2477" s="14">
        <v>4</v>
      </c>
      <c r="T2477" s="5">
        <v>253125</v>
      </c>
      <c r="U2477" s="5">
        <f t="shared" si="127"/>
        <v>1012500</v>
      </c>
      <c r="V2477" s="47">
        <f t="shared" si="128"/>
        <v>1134000</v>
      </c>
      <c r="W2477" s="48"/>
      <c r="X2477" s="49">
        <v>2017</v>
      </c>
      <c r="Y2477" s="55" t="s">
        <v>12015</v>
      </c>
      <c r="Z2477" s="51">
        <f t="shared" si="129"/>
        <v>2812.5</v>
      </c>
      <c r="AA2477" s="16">
        <f t="shared" si="130"/>
        <v>3150</v>
      </c>
    </row>
    <row r="2478" spans="2:27" ht="20.25" x14ac:dyDescent="0.3">
      <c r="B2478" s="43" t="s">
        <v>2481</v>
      </c>
      <c r="C2478" s="14" t="s">
        <v>4521</v>
      </c>
      <c r="D2478" s="14" t="s">
        <v>4236</v>
      </c>
      <c r="E2478" s="14" t="s">
        <v>4237</v>
      </c>
      <c r="F2478" s="14" t="s">
        <v>4225</v>
      </c>
      <c r="G2478" s="14" t="s">
        <v>11053</v>
      </c>
      <c r="H2478" s="44" t="s">
        <v>3466</v>
      </c>
      <c r="I2478" s="45">
        <v>0</v>
      </c>
      <c r="J2478" s="14">
        <v>150000000</v>
      </c>
      <c r="K2478" s="14" t="s">
        <v>3458</v>
      </c>
      <c r="L2478" s="46" t="s">
        <v>5087</v>
      </c>
      <c r="M2478" s="14" t="s">
        <v>12072</v>
      </c>
      <c r="N2478" s="14" t="s">
        <v>3833</v>
      </c>
      <c r="O2478" s="14" t="s">
        <v>3489</v>
      </c>
      <c r="P2478" s="14" t="s">
        <v>12071</v>
      </c>
      <c r="Q2478" s="44" t="s">
        <v>8224</v>
      </c>
      <c r="R2478" s="44" t="s">
        <v>8203</v>
      </c>
      <c r="S2478" s="14">
        <v>4</v>
      </c>
      <c r="T2478" s="5">
        <v>91125</v>
      </c>
      <c r="U2478" s="5">
        <f t="shared" si="127"/>
        <v>364500</v>
      </c>
      <c r="V2478" s="47">
        <f t="shared" si="128"/>
        <v>408240.00000000006</v>
      </c>
      <c r="W2478" s="48"/>
      <c r="X2478" s="49">
        <v>2017</v>
      </c>
      <c r="Y2478" s="55" t="s">
        <v>12015</v>
      </c>
      <c r="Z2478" s="51">
        <f t="shared" si="129"/>
        <v>1012.5</v>
      </c>
      <c r="AA2478" s="16">
        <f t="shared" si="130"/>
        <v>1134.0000000000002</v>
      </c>
    </row>
    <row r="2479" spans="2:27" ht="20.25" x14ac:dyDescent="0.3">
      <c r="B2479" s="43" t="s">
        <v>2482</v>
      </c>
      <c r="C2479" s="14" t="s">
        <v>4521</v>
      </c>
      <c r="D2479" s="14" t="s">
        <v>4240</v>
      </c>
      <c r="E2479" s="14" t="s">
        <v>4427</v>
      </c>
      <c r="F2479" s="14" t="s">
        <v>4225</v>
      </c>
      <c r="G2479" s="14" t="s">
        <v>11054</v>
      </c>
      <c r="H2479" s="44" t="s">
        <v>3466</v>
      </c>
      <c r="I2479" s="45">
        <v>0</v>
      </c>
      <c r="J2479" s="14">
        <v>150000000</v>
      </c>
      <c r="K2479" s="14" t="s">
        <v>3458</v>
      </c>
      <c r="L2479" s="46" t="s">
        <v>5087</v>
      </c>
      <c r="M2479" s="14" t="s">
        <v>12072</v>
      </c>
      <c r="N2479" s="14" t="s">
        <v>3833</v>
      </c>
      <c r="O2479" s="14" t="s">
        <v>3489</v>
      </c>
      <c r="P2479" s="14" t="s">
        <v>12071</v>
      </c>
      <c r="Q2479" s="44" t="s">
        <v>8224</v>
      </c>
      <c r="R2479" s="44" t="s">
        <v>8203</v>
      </c>
      <c r="S2479" s="14">
        <v>4</v>
      </c>
      <c r="T2479" s="5">
        <v>168750</v>
      </c>
      <c r="U2479" s="5">
        <f t="shared" si="127"/>
        <v>675000</v>
      </c>
      <c r="V2479" s="47">
        <f t="shared" si="128"/>
        <v>756000.00000000012</v>
      </c>
      <c r="W2479" s="48"/>
      <c r="X2479" s="49">
        <v>2017</v>
      </c>
      <c r="Y2479" s="55" t="s">
        <v>12015</v>
      </c>
      <c r="Z2479" s="51">
        <f t="shared" si="129"/>
        <v>1875</v>
      </c>
      <c r="AA2479" s="16">
        <f t="shared" si="130"/>
        <v>2100.0000000000005</v>
      </c>
    </row>
    <row r="2480" spans="2:27" ht="20.25" x14ac:dyDescent="0.3">
      <c r="B2480" s="43" t="s">
        <v>2483</v>
      </c>
      <c r="C2480" s="14" t="s">
        <v>4521</v>
      </c>
      <c r="D2480" s="14" t="s">
        <v>4240</v>
      </c>
      <c r="E2480" s="14" t="s">
        <v>4427</v>
      </c>
      <c r="F2480" s="14" t="s">
        <v>4225</v>
      </c>
      <c r="G2480" s="14" t="s">
        <v>11055</v>
      </c>
      <c r="H2480" s="44" t="s">
        <v>3466</v>
      </c>
      <c r="I2480" s="45">
        <v>0</v>
      </c>
      <c r="J2480" s="14">
        <v>150000000</v>
      </c>
      <c r="K2480" s="14" t="s">
        <v>3458</v>
      </c>
      <c r="L2480" s="46" t="s">
        <v>5087</v>
      </c>
      <c r="M2480" s="14" t="s">
        <v>12072</v>
      </c>
      <c r="N2480" s="14" t="s">
        <v>3833</v>
      </c>
      <c r="O2480" s="14" t="s">
        <v>3489</v>
      </c>
      <c r="P2480" s="14" t="s">
        <v>12071</v>
      </c>
      <c r="Q2480" s="44" t="s">
        <v>8224</v>
      </c>
      <c r="R2480" s="44" t="s">
        <v>8203</v>
      </c>
      <c r="S2480" s="14">
        <v>1</v>
      </c>
      <c r="T2480" s="5">
        <v>243000</v>
      </c>
      <c r="U2480" s="5">
        <f t="shared" si="127"/>
        <v>243000</v>
      </c>
      <c r="V2480" s="47">
        <f t="shared" si="128"/>
        <v>272160</v>
      </c>
      <c r="W2480" s="48"/>
      <c r="X2480" s="49">
        <v>2017</v>
      </c>
      <c r="Y2480" s="55" t="s">
        <v>12015</v>
      </c>
      <c r="Z2480" s="51">
        <f t="shared" si="129"/>
        <v>675</v>
      </c>
      <c r="AA2480" s="16">
        <f t="shared" si="130"/>
        <v>756</v>
      </c>
    </row>
    <row r="2481" spans="2:27" ht="20.25" x14ac:dyDescent="0.3">
      <c r="B2481" s="43" t="s">
        <v>2484</v>
      </c>
      <c r="C2481" s="14" t="s">
        <v>4521</v>
      </c>
      <c r="D2481" s="14" t="s">
        <v>9433</v>
      </c>
      <c r="E2481" s="14" t="s">
        <v>9434</v>
      </c>
      <c r="F2481" s="14" t="s">
        <v>9435</v>
      </c>
      <c r="G2481" s="14" t="s">
        <v>11056</v>
      </c>
      <c r="H2481" s="44" t="s">
        <v>3466</v>
      </c>
      <c r="I2481" s="45">
        <v>0</v>
      </c>
      <c r="J2481" s="14">
        <v>150000000</v>
      </c>
      <c r="K2481" s="14" t="s">
        <v>3458</v>
      </c>
      <c r="L2481" s="46" t="s">
        <v>5087</v>
      </c>
      <c r="M2481" s="14" t="s">
        <v>12072</v>
      </c>
      <c r="N2481" s="14" t="s">
        <v>3833</v>
      </c>
      <c r="O2481" s="14" t="s">
        <v>12116</v>
      </c>
      <c r="P2481" s="14" t="s">
        <v>12071</v>
      </c>
      <c r="Q2481" s="44" t="s">
        <v>8224</v>
      </c>
      <c r="R2481" s="44" t="s">
        <v>8203</v>
      </c>
      <c r="S2481" s="14">
        <v>8</v>
      </c>
      <c r="T2481" s="5">
        <v>22437</v>
      </c>
      <c r="U2481" s="5">
        <f t="shared" si="127"/>
        <v>179496</v>
      </c>
      <c r="V2481" s="47">
        <f t="shared" si="128"/>
        <v>201035.52000000002</v>
      </c>
      <c r="W2481" s="48"/>
      <c r="X2481" s="49">
        <v>2017</v>
      </c>
      <c r="Y2481" s="55" t="s">
        <v>12015</v>
      </c>
      <c r="Z2481" s="51">
        <f t="shared" si="129"/>
        <v>498.6</v>
      </c>
      <c r="AA2481" s="16">
        <f t="shared" si="130"/>
        <v>558.43200000000002</v>
      </c>
    </row>
    <row r="2482" spans="2:27" ht="20.25" x14ac:dyDescent="0.3">
      <c r="B2482" s="43" t="s">
        <v>2485</v>
      </c>
      <c r="C2482" s="14" t="s">
        <v>4521</v>
      </c>
      <c r="D2482" s="14" t="s">
        <v>9436</v>
      </c>
      <c r="E2482" s="14" t="s">
        <v>4362</v>
      </c>
      <c r="F2482" s="14" t="s">
        <v>9435</v>
      </c>
      <c r="G2482" s="14" t="s">
        <v>11057</v>
      </c>
      <c r="H2482" s="44" t="s">
        <v>3466</v>
      </c>
      <c r="I2482" s="45">
        <v>0</v>
      </c>
      <c r="J2482" s="14">
        <v>150000000</v>
      </c>
      <c r="K2482" s="14" t="s">
        <v>3458</v>
      </c>
      <c r="L2482" s="46" t="s">
        <v>5087</v>
      </c>
      <c r="M2482" s="14" t="s">
        <v>12072</v>
      </c>
      <c r="N2482" s="14" t="s">
        <v>3833</v>
      </c>
      <c r="O2482" s="14" t="s">
        <v>12116</v>
      </c>
      <c r="P2482" s="14" t="s">
        <v>12071</v>
      </c>
      <c r="Q2482" s="44" t="s">
        <v>8224</v>
      </c>
      <c r="R2482" s="44" t="s">
        <v>8203</v>
      </c>
      <c r="S2482" s="14">
        <v>2</v>
      </c>
      <c r="T2482" s="5">
        <v>257645.11</v>
      </c>
      <c r="U2482" s="5">
        <f t="shared" si="127"/>
        <v>515290.22</v>
      </c>
      <c r="V2482" s="47">
        <f t="shared" si="128"/>
        <v>577125.04639999999</v>
      </c>
      <c r="W2482" s="48"/>
      <c r="X2482" s="49">
        <v>2017</v>
      </c>
      <c r="Y2482" s="55" t="s">
        <v>12015</v>
      </c>
      <c r="Z2482" s="51">
        <f t="shared" si="129"/>
        <v>1431.3617222222222</v>
      </c>
      <c r="AA2482" s="16">
        <f t="shared" si="130"/>
        <v>1603.1251288888889</v>
      </c>
    </row>
    <row r="2483" spans="2:27" ht="20.25" x14ac:dyDescent="0.3">
      <c r="B2483" s="43" t="s">
        <v>2486</v>
      </c>
      <c r="C2483" s="14" t="s">
        <v>4521</v>
      </c>
      <c r="D2483" s="14" t="s">
        <v>4428</v>
      </c>
      <c r="E2483" s="14" t="s">
        <v>4486</v>
      </c>
      <c r="F2483" s="14" t="s">
        <v>4429</v>
      </c>
      <c r="G2483" s="14" t="s">
        <v>10746</v>
      </c>
      <c r="H2483" s="44" t="s">
        <v>3466</v>
      </c>
      <c r="I2483" s="45">
        <v>0</v>
      </c>
      <c r="J2483" s="14">
        <v>150000000</v>
      </c>
      <c r="K2483" s="14" t="s">
        <v>3458</v>
      </c>
      <c r="L2483" s="46" t="s">
        <v>5087</v>
      </c>
      <c r="M2483" s="14" t="s">
        <v>12072</v>
      </c>
      <c r="N2483" s="14" t="s">
        <v>3833</v>
      </c>
      <c r="O2483" s="14" t="s">
        <v>12116</v>
      </c>
      <c r="P2483" s="14" t="s">
        <v>12071</v>
      </c>
      <c r="Q2483" s="44" t="s">
        <v>8224</v>
      </c>
      <c r="R2483" s="44" t="s">
        <v>8203</v>
      </c>
      <c r="S2483" s="14">
        <v>2</v>
      </c>
      <c r="T2483" s="5">
        <v>22329</v>
      </c>
      <c r="U2483" s="5">
        <f t="shared" si="127"/>
        <v>44658</v>
      </c>
      <c r="V2483" s="47">
        <f t="shared" si="128"/>
        <v>50016.960000000006</v>
      </c>
      <c r="W2483" s="48"/>
      <c r="X2483" s="49">
        <v>2017</v>
      </c>
      <c r="Y2483" s="55" t="s">
        <v>12015</v>
      </c>
      <c r="Z2483" s="51">
        <f t="shared" si="129"/>
        <v>124.05</v>
      </c>
      <c r="AA2483" s="16">
        <f t="shared" si="130"/>
        <v>138.93600000000001</v>
      </c>
    </row>
    <row r="2484" spans="2:27" ht="20.25" x14ac:dyDescent="0.3">
      <c r="B2484" s="43" t="s">
        <v>2487</v>
      </c>
      <c r="C2484" s="14" t="s">
        <v>4521</v>
      </c>
      <c r="D2484" s="14" t="s">
        <v>4266</v>
      </c>
      <c r="E2484" s="14" t="s">
        <v>4900</v>
      </c>
      <c r="F2484" s="14" t="s">
        <v>4267</v>
      </c>
      <c r="G2484" s="14" t="s">
        <v>11058</v>
      </c>
      <c r="H2484" s="44" t="s">
        <v>3466</v>
      </c>
      <c r="I2484" s="45">
        <v>0</v>
      </c>
      <c r="J2484" s="14">
        <v>150000000</v>
      </c>
      <c r="K2484" s="14" t="s">
        <v>3458</v>
      </c>
      <c r="L2484" s="46" t="s">
        <v>5087</v>
      </c>
      <c r="M2484" s="14" t="s">
        <v>12072</v>
      </c>
      <c r="N2484" s="14" t="s">
        <v>3833</v>
      </c>
      <c r="O2484" s="14" t="s">
        <v>12116</v>
      </c>
      <c r="P2484" s="14" t="s">
        <v>12071</v>
      </c>
      <c r="Q2484" s="44" t="s">
        <v>8224</v>
      </c>
      <c r="R2484" s="44" t="s">
        <v>8203</v>
      </c>
      <c r="S2484" s="14">
        <v>1</v>
      </c>
      <c r="T2484" s="5">
        <v>22959.86</v>
      </c>
      <c r="U2484" s="5">
        <f t="shared" si="127"/>
        <v>22959.86</v>
      </c>
      <c r="V2484" s="47">
        <f t="shared" si="128"/>
        <v>25715.043200000004</v>
      </c>
      <c r="W2484" s="48"/>
      <c r="X2484" s="49">
        <v>2017</v>
      </c>
      <c r="Y2484" s="55" t="s">
        <v>12015</v>
      </c>
      <c r="Z2484" s="51">
        <f t="shared" si="129"/>
        <v>63.777388888888893</v>
      </c>
      <c r="AA2484" s="16">
        <f t="shared" si="130"/>
        <v>71.430675555555567</v>
      </c>
    </row>
    <row r="2485" spans="2:27" ht="20.25" x14ac:dyDescent="0.3">
      <c r="B2485" s="43" t="s">
        <v>2488</v>
      </c>
      <c r="C2485" s="14" t="s">
        <v>4521</v>
      </c>
      <c r="D2485" s="14" t="s">
        <v>9573</v>
      </c>
      <c r="E2485" s="14" t="s">
        <v>5062</v>
      </c>
      <c r="F2485" s="14" t="s">
        <v>9574</v>
      </c>
      <c r="G2485" s="14" t="s">
        <v>11033</v>
      </c>
      <c r="H2485" s="44" t="s">
        <v>3466</v>
      </c>
      <c r="I2485" s="45">
        <v>0</v>
      </c>
      <c r="J2485" s="14">
        <v>150000000</v>
      </c>
      <c r="K2485" s="14" t="s">
        <v>3458</v>
      </c>
      <c r="L2485" s="46" t="s">
        <v>5087</v>
      </c>
      <c r="M2485" s="14" t="s">
        <v>12072</v>
      </c>
      <c r="N2485" s="14" t="s">
        <v>3833</v>
      </c>
      <c r="O2485" s="14" t="s">
        <v>12116</v>
      </c>
      <c r="P2485" s="14" t="s">
        <v>12071</v>
      </c>
      <c r="Q2485" s="44" t="s">
        <v>8224</v>
      </c>
      <c r="R2485" s="44" t="s">
        <v>8203</v>
      </c>
      <c r="S2485" s="14">
        <v>2</v>
      </c>
      <c r="T2485" s="5">
        <v>270000</v>
      </c>
      <c r="U2485" s="5">
        <f t="shared" si="127"/>
        <v>540000</v>
      </c>
      <c r="V2485" s="47">
        <f t="shared" si="128"/>
        <v>604800</v>
      </c>
      <c r="W2485" s="48"/>
      <c r="X2485" s="49">
        <v>2017</v>
      </c>
      <c r="Y2485" s="55" t="s">
        <v>12015</v>
      </c>
      <c r="Z2485" s="51">
        <f t="shared" si="129"/>
        <v>1500</v>
      </c>
      <c r="AA2485" s="16">
        <f t="shared" si="130"/>
        <v>1680</v>
      </c>
    </row>
    <row r="2486" spans="2:27" ht="20.25" x14ac:dyDescent="0.3">
      <c r="B2486" s="43" t="s">
        <v>2489</v>
      </c>
      <c r="C2486" s="14" t="s">
        <v>4521</v>
      </c>
      <c r="D2486" s="14" t="s">
        <v>9437</v>
      </c>
      <c r="E2486" s="14" t="s">
        <v>7603</v>
      </c>
      <c r="F2486" s="14" t="s">
        <v>9438</v>
      </c>
      <c r="G2486" s="14" t="s">
        <v>10738</v>
      </c>
      <c r="H2486" s="44" t="s">
        <v>3466</v>
      </c>
      <c r="I2486" s="45">
        <v>0</v>
      </c>
      <c r="J2486" s="14">
        <v>150000000</v>
      </c>
      <c r="K2486" s="14" t="s">
        <v>3458</v>
      </c>
      <c r="L2486" s="46" t="s">
        <v>5087</v>
      </c>
      <c r="M2486" s="14" t="s">
        <v>12072</v>
      </c>
      <c r="N2486" s="14" t="s">
        <v>3833</v>
      </c>
      <c r="O2486" s="14" t="s">
        <v>12116</v>
      </c>
      <c r="P2486" s="14" t="s">
        <v>12071</v>
      </c>
      <c r="Q2486" s="44" t="s">
        <v>8224</v>
      </c>
      <c r="R2486" s="44" t="s">
        <v>8203</v>
      </c>
      <c r="S2486" s="14">
        <v>1</v>
      </c>
      <c r="T2486" s="5">
        <v>40629.599999999999</v>
      </c>
      <c r="U2486" s="5">
        <f t="shared" si="127"/>
        <v>40629.599999999999</v>
      </c>
      <c r="V2486" s="47">
        <f t="shared" si="128"/>
        <v>45505.152000000002</v>
      </c>
      <c r="W2486" s="48"/>
      <c r="X2486" s="49">
        <v>2017</v>
      </c>
      <c r="Y2486" s="55" t="s">
        <v>12015</v>
      </c>
      <c r="Z2486" s="51">
        <f t="shared" si="129"/>
        <v>112.86</v>
      </c>
      <c r="AA2486" s="16">
        <f t="shared" si="130"/>
        <v>126.4032</v>
      </c>
    </row>
    <row r="2487" spans="2:27" ht="20.25" x14ac:dyDescent="0.3">
      <c r="B2487" s="43" t="s">
        <v>2490</v>
      </c>
      <c r="C2487" s="14" t="s">
        <v>4521</v>
      </c>
      <c r="D2487" s="14" t="s">
        <v>9431</v>
      </c>
      <c r="E2487" s="14" t="s">
        <v>3960</v>
      </c>
      <c r="F2487" s="14" t="s">
        <v>9432</v>
      </c>
      <c r="G2487" s="14" t="s">
        <v>11059</v>
      </c>
      <c r="H2487" s="44" t="s">
        <v>3466</v>
      </c>
      <c r="I2487" s="45">
        <v>0</v>
      </c>
      <c r="J2487" s="14">
        <v>150000000</v>
      </c>
      <c r="K2487" s="14" t="s">
        <v>3458</v>
      </c>
      <c r="L2487" s="46" t="s">
        <v>5087</v>
      </c>
      <c r="M2487" s="14" t="s">
        <v>12072</v>
      </c>
      <c r="N2487" s="14" t="s">
        <v>3833</v>
      </c>
      <c r="O2487" s="14" t="s">
        <v>12116</v>
      </c>
      <c r="P2487" s="14" t="s">
        <v>12071</v>
      </c>
      <c r="Q2487" s="44" t="s">
        <v>8226</v>
      </c>
      <c r="R2487" s="44" t="s">
        <v>8205</v>
      </c>
      <c r="S2487" s="14">
        <v>24</v>
      </c>
      <c r="T2487" s="5">
        <v>3305.63</v>
      </c>
      <c r="U2487" s="5">
        <f t="shared" si="127"/>
        <v>79335.12</v>
      </c>
      <c r="V2487" s="47">
        <f t="shared" si="128"/>
        <v>88855.334400000007</v>
      </c>
      <c r="W2487" s="48"/>
      <c r="X2487" s="49">
        <v>2017</v>
      </c>
      <c r="Y2487" s="55" t="s">
        <v>12015</v>
      </c>
      <c r="Z2487" s="51">
        <f t="shared" si="129"/>
        <v>220.37533333333332</v>
      </c>
      <c r="AA2487" s="16">
        <f t="shared" si="130"/>
        <v>246.82037333333335</v>
      </c>
    </row>
    <row r="2488" spans="2:27" ht="20.25" x14ac:dyDescent="0.3">
      <c r="B2488" s="43" t="s">
        <v>2491</v>
      </c>
      <c r="C2488" s="14" t="s">
        <v>4521</v>
      </c>
      <c r="D2488" s="14" t="s">
        <v>9437</v>
      </c>
      <c r="E2488" s="14" t="s">
        <v>7603</v>
      </c>
      <c r="F2488" s="14" t="s">
        <v>9438</v>
      </c>
      <c r="G2488" s="14" t="s">
        <v>11060</v>
      </c>
      <c r="H2488" s="44" t="s">
        <v>3466</v>
      </c>
      <c r="I2488" s="45">
        <v>0</v>
      </c>
      <c r="J2488" s="14">
        <v>150000000</v>
      </c>
      <c r="K2488" s="14" t="s">
        <v>3458</v>
      </c>
      <c r="L2488" s="46" t="s">
        <v>5087</v>
      </c>
      <c r="M2488" s="14" t="s">
        <v>12072</v>
      </c>
      <c r="N2488" s="14" t="s">
        <v>3833</v>
      </c>
      <c r="O2488" s="14" t="s">
        <v>12116</v>
      </c>
      <c r="P2488" s="14" t="s">
        <v>12071</v>
      </c>
      <c r="Q2488" s="44" t="s">
        <v>8224</v>
      </c>
      <c r="R2488" s="44" t="s">
        <v>8203</v>
      </c>
      <c r="S2488" s="14">
        <v>1</v>
      </c>
      <c r="T2488" s="5">
        <v>45174.53</v>
      </c>
      <c r="U2488" s="5">
        <f t="shared" si="127"/>
        <v>45174.53</v>
      </c>
      <c r="V2488" s="47">
        <f t="shared" si="128"/>
        <v>50595.473600000005</v>
      </c>
      <c r="W2488" s="48"/>
      <c r="X2488" s="49">
        <v>2017</v>
      </c>
      <c r="Y2488" s="55" t="s">
        <v>12015</v>
      </c>
      <c r="Z2488" s="51">
        <f t="shared" si="129"/>
        <v>125.48480555555555</v>
      </c>
      <c r="AA2488" s="16">
        <f t="shared" si="130"/>
        <v>140.54298222222224</v>
      </c>
    </row>
    <row r="2489" spans="2:27" ht="20.25" x14ac:dyDescent="0.3">
      <c r="B2489" s="43" t="s">
        <v>2492</v>
      </c>
      <c r="C2489" s="14" t="s">
        <v>4521</v>
      </c>
      <c r="D2489" s="14" t="s">
        <v>9582</v>
      </c>
      <c r="E2489" s="14" t="s">
        <v>4446</v>
      </c>
      <c r="F2489" s="14" t="s">
        <v>9583</v>
      </c>
      <c r="G2489" s="14" t="s">
        <v>11061</v>
      </c>
      <c r="H2489" s="44" t="s">
        <v>3466</v>
      </c>
      <c r="I2489" s="45">
        <v>0</v>
      </c>
      <c r="J2489" s="14">
        <v>150000000</v>
      </c>
      <c r="K2489" s="14" t="s">
        <v>3458</v>
      </c>
      <c r="L2489" s="46" t="s">
        <v>5087</v>
      </c>
      <c r="M2489" s="14" t="s">
        <v>12072</v>
      </c>
      <c r="N2489" s="14" t="s">
        <v>3833</v>
      </c>
      <c r="O2489" s="14" t="s">
        <v>12116</v>
      </c>
      <c r="P2489" s="14" t="s">
        <v>12071</v>
      </c>
      <c r="Q2489" s="44" t="s">
        <v>8224</v>
      </c>
      <c r="R2489" s="44" t="s">
        <v>8203</v>
      </c>
      <c r="S2489" s="14">
        <v>2</v>
      </c>
      <c r="T2489" s="5">
        <v>232115.7</v>
      </c>
      <c r="U2489" s="5">
        <f t="shared" si="127"/>
        <v>464231.4</v>
      </c>
      <c r="V2489" s="47">
        <f t="shared" si="128"/>
        <v>519939.16800000006</v>
      </c>
      <c r="W2489" s="48"/>
      <c r="X2489" s="49">
        <v>2017</v>
      </c>
      <c r="Y2489" s="55" t="s">
        <v>12015</v>
      </c>
      <c r="Z2489" s="51">
        <f t="shared" si="129"/>
        <v>1289.5316666666668</v>
      </c>
      <c r="AA2489" s="16">
        <f t="shared" si="130"/>
        <v>1444.2754666666669</v>
      </c>
    </row>
    <row r="2490" spans="2:27" ht="20.25" x14ac:dyDescent="0.3">
      <c r="B2490" s="43" t="s">
        <v>2493</v>
      </c>
      <c r="C2490" s="14" t="s">
        <v>4521</v>
      </c>
      <c r="D2490" s="14" t="s">
        <v>9433</v>
      </c>
      <c r="E2490" s="14" t="s">
        <v>9434</v>
      </c>
      <c r="F2490" s="14" t="s">
        <v>9435</v>
      </c>
      <c r="G2490" s="14" t="s">
        <v>11062</v>
      </c>
      <c r="H2490" s="44" t="s">
        <v>3466</v>
      </c>
      <c r="I2490" s="45">
        <v>0</v>
      </c>
      <c r="J2490" s="14">
        <v>150000000</v>
      </c>
      <c r="K2490" s="14" t="s">
        <v>3458</v>
      </c>
      <c r="L2490" s="46" t="s">
        <v>5087</v>
      </c>
      <c r="M2490" s="14" t="s">
        <v>12072</v>
      </c>
      <c r="N2490" s="14" t="s">
        <v>3833</v>
      </c>
      <c r="O2490" s="14" t="s">
        <v>12116</v>
      </c>
      <c r="P2490" s="14" t="s">
        <v>12071</v>
      </c>
      <c r="Q2490" s="44" t="s">
        <v>8224</v>
      </c>
      <c r="R2490" s="44" t="s">
        <v>8203</v>
      </c>
      <c r="S2490" s="14">
        <v>4</v>
      </c>
      <c r="T2490" s="5">
        <v>6420.6</v>
      </c>
      <c r="U2490" s="5">
        <f t="shared" si="127"/>
        <v>25682.400000000001</v>
      </c>
      <c r="V2490" s="47">
        <f t="shared" si="128"/>
        <v>28764.288000000004</v>
      </c>
      <c r="W2490" s="48"/>
      <c r="X2490" s="49">
        <v>2017</v>
      </c>
      <c r="Y2490" s="55" t="s">
        <v>12015</v>
      </c>
      <c r="Z2490" s="51">
        <f t="shared" si="129"/>
        <v>71.34</v>
      </c>
      <c r="AA2490" s="16">
        <f t="shared" si="130"/>
        <v>79.900800000000018</v>
      </c>
    </row>
    <row r="2491" spans="2:27" ht="20.25" x14ac:dyDescent="0.3">
      <c r="B2491" s="43" t="s">
        <v>2494</v>
      </c>
      <c r="C2491" s="14" t="s">
        <v>4521</v>
      </c>
      <c r="D2491" s="14" t="s">
        <v>4266</v>
      </c>
      <c r="E2491" s="14" t="s">
        <v>4900</v>
      </c>
      <c r="F2491" s="14" t="s">
        <v>4267</v>
      </c>
      <c r="G2491" s="14" t="s">
        <v>11063</v>
      </c>
      <c r="H2491" s="44" t="s">
        <v>3466</v>
      </c>
      <c r="I2491" s="45">
        <v>0</v>
      </c>
      <c r="J2491" s="14">
        <v>150000000</v>
      </c>
      <c r="K2491" s="14" t="s">
        <v>3458</v>
      </c>
      <c r="L2491" s="46" t="s">
        <v>5087</v>
      </c>
      <c r="M2491" s="14" t="s">
        <v>12072</v>
      </c>
      <c r="N2491" s="14" t="s">
        <v>3833</v>
      </c>
      <c r="O2491" s="14" t="s">
        <v>12116</v>
      </c>
      <c r="P2491" s="14" t="s">
        <v>12071</v>
      </c>
      <c r="Q2491" s="44" t="s">
        <v>8224</v>
      </c>
      <c r="R2491" s="44" t="s">
        <v>8203</v>
      </c>
      <c r="S2491" s="14">
        <v>2</v>
      </c>
      <c r="T2491" s="5">
        <v>6604.2</v>
      </c>
      <c r="U2491" s="5">
        <f t="shared" si="127"/>
        <v>13208.4</v>
      </c>
      <c r="V2491" s="47">
        <f t="shared" si="128"/>
        <v>14793.408000000001</v>
      </c>
      <c r="W2491" s="48"/>
      <c r="X2491" s="49">
        <v>2017</v>
      </c>
      <c r="Y2491" s="55" t="s">
        <v>12015</v>
      </c>
      <c r="Z2491" s="51">
        <f t="shared" si="129"/>
        <v>36.69</v>
      </c>
      <c r="AA2491" s="16">
        <f t="shared" si="130"/>
        <v>41.092800000000004</v>
      </c>
    </row>
    <row r="2492" spans="2:27" ht="20.25" x14ac:dyDescent="0.3">
      <c r="B2492" s="43" t="s">
        <v>2495</v>
      </c>
      <c r="C2492" s="14" t="s">
        <v>4521</v>
      </c>
      <c r="D2492" s="14" t="s">
        <v>9586</v>
      </c>
      <c r="E2492" s="14" t="s">
        <v>3960</v>
      </c>
      <c r="F2492" s="14" t="s">
        <v>9587</v>
      </c>
      <c r="G2492" s="14" t="s">
        <v>11064</v>
      </c>
      <c r="H2492" s="44" t="s">
        <v>3466</v>
      </c>
      <c r="I2492" s="45">
        <v>0</v>
      </c>
      <c r="J2492" s="14">
        <v>150000000</v>
      </c>
      <c r="K2492" s="14" t="s">
        <v>3458</v>
      </c>
      <c r="L2492" s="46" t="s">
        <v>5087</v>
      </c>
      <c r="M2492" s="14" t="s">
        <v>12072</v>
      </c>
      <c r="N2492" s="14" t="s">
        <v>3833</v>
      </c>
      <c r="O2492" s="14" t="s">
        <v>12116</v>
      </c>
      <c r="P2492" s="14" t="s">
        <v>12071</v>
      </c>
      <c r="Q2492" s="44" t="s">
        <v>8226</v>
      </c>
      <c r="R2492" s="44" t="s">
        <v>8205</v>
      </c>
      <c r="S2492" s="14">
        <v>4</v>
      </c>
      <c r="T2492" s="5">
        <v>24309.73</v>
      </c>
      <c r="U2492" s="5">
        <f t="shared" si="127"/>
        <v>97238.92</v>
      </c>
      <c r="V2492" s="47">
        <f t="shared" si="128"/>
        <v>108907.59040000002</v>
      </c>
      <c r="W2492" s="48"/>
      <c r="X2492" s="49">
        <v>2017</v>
      </c>
      <c r="Y2492" s="55" t="s">
        <v>12015</v>
      </c>
      <c r="Z2492" s="51">
        <f t="shared" si="129"/>
        <v>270.1081111111111</v>
      </c>
      <c r="AA2492" s="16">
        <f t="shared" si="130"/>
        <v>302.52108444444451</v>
      </c>
    </row>
    <row r="2493" spans="2:27" ht="20.25" x14ac:dyDescent="0.3">
      <c r="B2493" s="43" t="s">
        <v>2496</v>
      </c>
      <c r="C2493" s="14" t="s">
        <v>4521</v>
      </c>
      <c r="D2493" s="14" t="s">
        <v>9588</v>
      </c>
      <c r="E2493" s="14" t="s">
        <v>3960</v>
      </c>
      <c r="F2493" s="14" t="s">
        <v>9589</v>
      </c>
      <c r="G2493" s="14" t="s">
        <v>11065</v>
      </c>
      <c r="H2493" s="44" t="s">
        <v>3466</v>
      </c>
      <c r="I2493" s="45">
        <v>0</v>
      </c>
      <c r="J2493" s="14">
        <v>150000000</v>
      </c>
      <c r="K2493" s="14" t="s">
        <v>3458</v>
      </c>
      <c r="L2493" s="46" t="s">
        <v>5087</v>
      </c>
      <c r="M2493" s="14" t="s">
        <v>12072</v>
      </c>
      <c r="N2493" s="14" t="s">
        <v>3833</v>
      </c>
      <c r="O2493" s="14" t="s">
        <v>12116</v>
      </c>
      <c r="P2493" s="14" t="s">
        <v>12071</v>
      </c>
      <c r="Q2493" s="44" t="s">
        <v>8226</v>
      </c>
      <c r="R2493" s="44" t="s">
        <v>8205</v>
      </c>
      <c r="S2493" s="14">
        <v>2</v>
      </c>
      <c r="T2493" s="5">
        <v>16848</v>
      </c>
      <c r="U2493" s="5">
        <f t="shared" si="127"/>
        <v>33696</v>
      </c>
      <c r="V2493" s="47">
        <f t="shared" si="128"/>
        <v>37739.520000000004</v>
      </c>
      <c r="W2493" s="48"/>
      <c r="X2493" s="49">
        <v>2017</v>
      </c>
      <c r="Y2493" s="55" t="s">
        <v>12015</v>
      </c>
      <c r="Z2493" s="51">
        <f t="shared" si="129"/>
        <v>93.6</v>
      </c>
      <c r="AA2493" s="16">
        <f t="shared" si="130"/>
        <v>104.83200000000001</v>
      </c>
    </row>
    <row r="2494" spans="2:27" ht="20.25" x14ac:dyDescent="0.3">
      <c r="B2494" s="43" t="s">
        <v>2497</v>
      </c>
      <c r="C2494" s="14" t="s">
        <v>4521</v>
      </c>
      <c r="D2494" s="14" t="s">
        <v>9590</v>
      </c>
      <c r="E2494" s="14" t="s">
        <v>3960</v>
      </c>
      <c r="F2494" s="14" t="s">
        <v>9591</v>
      </c>
      <c r="G2494" s="14" t="s">
        <v>11066</v>
      </c>
      <c r="H2494" s="44" t="s">
        <v>3466</v>
      </c>
      <c r="I2494" s="45">
        <v>0</v>
      </c>
      <c r="J2494" s="14">
        <v>150000000</v>
      </c>
      <c r="K2494" s="14" t="s">
        <v>3458</v>
      </c>
      <c r="L2494" s="46" t="s">
        <v>5087</v>
      </c>
      <c r="M2494" s="14" t="s">
        <v>12072</v>
      </c>
      <c r="N2494" s="14" t="s">
        <v>3833</v>
      </c>
      <c r="O2494" s="14" t="s">
        <v>12116</v>
      </c>
      <c r="P2494" s="14" t="s">
        <v>12071</v>
      </c>
      <c r="Q2494" s="44" t="s">
        <v>8226</v>
      </c>
      <c r="R2494" s="44" t="s">
        <v>8205</v>
      </c>
      <c r="S2494" s="14">
        <v>4</v>
      </c>
      <c r="T2494" s="5">
        <v>17820.97</v>
      </c>
      <c r="U2494" s="5">
        <f t="shared" si="127"/>
        <v>71283.88</v>
      </c>
      <c r="V2494" s="47">
        <f t="shared" si="128"/>
        <v>79837.945600000006</v>
      </c>
      <c r="W2494" s="48"/>
      <c r="X2494" s="49">
        <v>2017</v>
      </c>
      <c r="Y2494" s="55" t="s">
        <v>12015</v>
      </c>
      <c r="Z2494" s="51">
        <f t="shared" si="129"/>
        <v>198.0107777777778</v>
      </c>
      <c r="AA2494" s="16">
        <f t="shared" si="130"/>
        <v>221.77207111111113</v>
      </c>
    </row>
    <row r="2495" spans="2:27" ht="20.25" x14ac:dyDescent="0.3">
      <c r="B2495" s="43" t="s">
        <v>2498</v>
      </c>
      <c r="C2495" s="14" t="s">
        <v>4521</v>
      </c>
      <c r="D2495" s="14" t="s">
        <v>4221</v>
      </c>
      <c r="E2495" s="14" t="s">
        <v>4486</v>
      </c>
      <c r="F2495" s="14" t="s">
        <v>4219</v>
      </c>
      <c r="G2495" s="14" t="s">
        <v>11067</v>
      </c>
      <c r="H2495" s="44" t="s">
        <v>3466</v>
      </c>
      <c r="I2495" s="45">
        <v>0</v>
      </c>
      <c r="J2495" s="14">
        <v>150000000</v>
      </c>
      <c r="K2495" s="14" t="s">
        <v>3458</v>
      </c>
      <c r="L2495" s="46" t="s">
        <v>5087</v>
      </c>
      <c r="M2495" s="14" t="s">
        <v>12072</v>
      </c>
      <c r="N2495" s="14" t="s">
        <v>3833</v>
      </c>
      <c r="O2495" s="14" t="s">
        <v>12116</v>
      </c>
      <c r="P2495" s="14" t="s">
        <v>12071</v>
      </c>
      <c r="Q2495" s="44" t="s">
        <v>8224</v>
      </c>
      <c r="R2495" s="44" t="s">
        <v>8203</v>
      </c>
      <c r="S2495" s="14">
        <v>2</v>
      </c>
      <c r="T2495" s="5">
        <v>7527.46</v>
      </c>
      <c r="U2495" s="5">
        <f t="shared" si="127"/>
        <v>15054.92</v>
      </c>
      <c r="V2495" s="47">
        <f t="shared" si="128"/>
        <v>16861.510400000003</v>
      </c>
      <c r="W2495" s="48"/>
      <c r="X2495" s="49">
        <v>2017</v>
      </c>
      <c r="Y2495" s="55" t="s">
        <v>12015</v>
      </c>
      <c r="Z2495" s="51">
        <f t="shared" si="129"/>
        <v>41.819222222222223</v>
      </c>
      <c r="AA2495" s="16">
        <f t="shared" si="130"/>
        <v>46.837528888888897</v>
      </c>
    </row>
    <row r="2496" spans="2:27" ht="20.25" x14ac:dyDescent="0.3">
      <c r="B2496" s="43" t="s">
        <v>2499</v>
      </c>
      <c r="C2496" s="14" t="s">
        <v>4521</v>
      </c>
      <c r="D2496" s="14" t="s">
        <v>9575</v>
      </c>
      <c r="E2496" s="14" t="s">
        <v>4239</v>
      </c>
      <c r="F2496" s="14" t="s">
        <v>9576</v>
      </c>
      <c r="G2496" s="14" t="s">
        <v>11068</v>
      </c>
      <c r="H2496" s="44" t="s">
        <v>3466</v>
      </c>
      <c r="I2496" s="45">
        <v>0</v>
      </c>
      <c r="J2496" s="14">
        <v>150000000</v>
      </c>
      <c r="K2496" s="14" t="s">
        <v>3458</v>
      </c>
      <c r="L2496" s="46" t="s">
        <v>5087</v>
      </c>
      <c r="M2496" s="14" t="s">
        <v>12072</v>
      </c>
      <c r="N2496" s="14" t="s">
        <v>3833</v>
      </c>
      <c r="O2496" s="14" t="s">
        <v>12116</v>
      </c>
      <c r="P2496" s="14" t="s">
        <v>12071</v>
      </c>
      <c r="Q2496" s="44" t="s">
        <v>8224</v>
      </c>
      <c r="R2496" s="44" t="s">
        <v>8203</v>
      </c>
      <c r="S2496" s="14">
        <v>3</v>
      </c>
      <c r="T2496" s="5">
        <v>40818.6</v>
      </c>
      <c r="U2496" s="5">
        <f t="shared" si="127"/>
        <v>122455.79999999999</v>
      </c>
      <c r="V2496" s="47">
        <f t="shared" si="128"/>
        <v>137150.49600000001</v>
      </c>
      <c r="W2496" s="48"/>
      <c r="X2496" s="49">
        <v>2017</v>
      </c>
      <c r="Y2496" s="55" t="s">
        <v>12015</v>
      </c>
      <c r="Z2496" s="51">
        <f t="shared" si="129"/>
        <v>340.15499999999997</v>
      </c>
      <c r="AA2496" s="16">
        <f t="shared" si="130"/>
        <v>380.97360000000003</v>
      </c>
    </row>
    <row r="2497" spans="2:27" ht="20.25" x14ac:dyDescent="0.3">
      <c r="B2497" s="43" t="s">
        <v>2500</v>
      </c>
      <c r="C2497" s="14" t="s">
        <v>4521</v>
      </c>
      <c r="D2497" s="14" t="s">
        <v>9577</v>
      </c>
      <c r="E2497" s="14" t="s">
        <v>9578</v>
      </c>
      <c r="F2497" s="14" t="s">
        <v>9579</v>
      </c>
      <c r="G2497" s="14" t="s">
        <v>11069</v>
      </c>
      <c r="H2497" s="44" t="s">
        <v>3466</v>
      </c>
      <c r="I2497" s="45">
        <v>0</v>
      </c>
      <c r="J2497" s="14">
        <v>150000000</v>
      </c>
      <c r="K2497" s="14" t="s">
        <v>3458</v>
      </c>
      <c r="L2497" s="46" t="s">
        <v>5087</v>
      </c>
      <c r="M2497" s="14" t="s">
        <v>12072</v>
      </c>
      <c r="N2497" s="14" t="s">
        <v>3833</v>
      </c>
      <c r="O2497" s="14" t="s">
        <v>12116</v>
      </c>
      <c r="P2497" s="14" t="s">
        <v>12071</v>
      </c>
      <c r="Q2497" s="44" t="s">
        <v>8224</v>
      </c>
      <c r="R2497" s="44" t="s">
        <v>8203</v>
      </c>
      <c r="S2497" s="14">
        <v>1</v>
      </c>
      <c r="T2497" s="5">
        <v>173368.73</v>
      </c>
      <c r="U2497" s="5">
        <f t="shared" si="127"/>
        <v>173368.73</v>
      </c>
      <c r="V2497" s="47">
        <f t="shared" si="128"/>
        <v>194172.97760000004</v>
      </c>
      <c r="W2497" s="48"/>
      <c r="X2497" s="49">
        <v>2017</v>
      </c>
      <c r="Y2497" s="55" t="s">
        <v>12015</v>
      </c>
      <c r="Z2497" s="51">
        <f t="shared" si="129"/>
        <v>481.57980555555559</v>
      </c>
      <c r="AA2497" s="16">
        <f t="shared" si="130"/>
        <v>539.36938222222238</v>
      </c>
    </row>
    <row r="2498" spans="2:27" ht="20.25" x14ac:dyDescent="0.3">
      <c r="B2498" s="43" t="s">
        <v>2501</v>
      </c>
      <c r="C2498" s="14" t="s">
        <v>4521</v>
      </c>
      <c r="D2498" s="14" t="s">
        <v>9592</v>
      </c>
      <c r="E2498" s="14" t="s">
        <v>9593</v>
      </c>
      <c r="F2498" s="14" t="s">
        <v>9594</v>
      </c>
      <c r="G2498" s="14" t="s">
        <v>11037</v>
      </c>
      <c r="H2498" s="44" t="s">
        <v>3466</v>
      </c>
      <c r="I2498" s="45">
        <v>0</v>
      </c>
      <c r="J2498" s="14">
        <v>150000000</v>
      </c>
      <c r="K2498" s="14" t="s">
        <v>3458</v>
      </c>
      <c r="L2498" s="46" t="s">
        <v>5087</v>
      </c>
      <c r="M2498" s="14" t="s">
        <v>12072</v>
      </c>
      <c r="N2498" s="14" t="s">
        <v>3833</v>
      </c>
      <c r="O2498" s="14" t="s">
        <v>12116</v>
      </c>
      <c r="P2498" s="14" t="s">
        <v>12071</v>
      </c>
      <c r="Q2498" s="44" t="s">
        <v>8224</v>
      </c>
      <c r="R2498" s="44" t="s">
        <v>8203</v>
      </c>
      <c r="S2498" s="14">
        <v>2</v>
      </c>
      <c r="T2498" s="5">
        <v>24328.22</v>
      </c>
      <c r="U2498" s="5">
        <f t="shared" si="127"/>
        <v>48656.44</v>
      </c>
      <c r="V2498" s="47">
        <f t="shared" si="128"/>
        <v>54495.212800000008</v>
      </c>
      <c r="W2498" s="48"/>
      <c r="X2498" s="49">
        <v>2017</v>
      </c>
      <c r="Y2498" s="55" t="s">
        <v>12015</v>
      </c>
      <c r="Z2498" s="51">
        <f t="shared" si="129"/>
        <v>135.15677777777779</v>
      </c>
      <c r="AA2498" s="16">
        <f t="shared" si="130"/>
        <v>151.37559111111113</v>
      </c>
    </row>
    <row r="2499" spans="2:27" ht="20.25" x14ac:dyDescent="0.3">
      <c r="B2499" s="43" t="s">
        <v>2502</v>
      </c>
      <c r="C2499" s="14" t="s">
        <v>4521</v>
      </c>
      <c r="D2499" s="14" t="s">
        <v>9595</v>
      </c>
      <c r="E2499" s="14" t="s">
        <v>7603</v>
      </c>
      <c r="F2499" s="14" t="s">
        <v>9596</v>
      </c>
      <c r="G2499" s="14" t="s">
        <v>11070</v>
      </c>
      <c r="H2499" s="44" t="s">
        <v>3466</v>
      </c>
      <c r="I2499" s="45">
        <v>0</v>
      </c>
      <c r="J2499" s="14">
        <v>150000000</v>
      </c>
      <c r="K2499" s="14" t="s">
        <v>3458</v>
      </c>
      <c r="L2499" s="46" t="s">
        <v>5087</v>
      </c>
      <c r="M2499" s="14" t="s">
        <v>12072</v>
      </c>
      <c r="N2499" s="14" t="s">
        <v>3833</v>
      </c>
      <c r="O2499" s="14" t="s">
        <v>12116</v>
      </c>
      <c r="P2499" s="14" t="s">
        <v>12071</v>
      </c>
      <c r="Q2499" s="44" t="s">
        <v>8224</v>
      </c>
      <c r="R2499" s="44" t="s">
        <v>8203</v>
      </c>
      <c r="S2499" s="14">
        <v>2</v>
      </c>
      <c r="T2499" s="5">
        <v>40629.599999999999</v>
      </c>
      <c r="U2499" s="5">
        <f t="shared" si="127"/>
        <v>81259.199999999997</v>
      </c>
      <c r="V2499" s="47">
        <f t="shared" si="128"/>
        <v>91010.304000000004</v>
      </c>
      <c r="W2499" s="48"/>
      <c r="X2499" s="49">
        <v>2017</v>
      </c>
      <c r="Y2499" s="55" t="s">
        <v>12015</v>
      </c>
      <c r="Z2499" s="51">
        <f t="shared" si="129"/>
        <v>225.72</v>
      </c>
      <c r="AA2499" s="16">
        <f t="shared" si="130"/>
        <v>252.8064</v>
      </c>
    </row>
    <row r="2500" spans="2:27" ht="20.25" x14ac:dyDescent="0.3">
      <c r="B2500" s="43" t="s">
        <v>2503</v>
      </c>
      <c r="C2500" s="14" t="s">
        <v>4521</v>
      </c>
      <c r="D2500" s="14" t="s">
        <v>4221</v>
      </c>
      <c r="E2500" s="14" t="s">
        <v>4486</v>
      </c>
      <c r="F2500" s="14" t="s">
        <v>4219</v>
      </c>
      <c r="G2500" s="14" t="s">
        <v>11071</v>
      </c>
      <c r="H2500" s="44" t="s">
        <v>3466</v>
      </c>
      <c r="I2500" s="45">
        <v>0</v>
      </c>
      <c r="J2500" s="14">
        <v>150000000</v>
      </c>
      <c r="K2500" s="14" t="s">
        <v>3458</v>
      </c>
      <c r="L2500" s="46" t="s">
        <v>5087</v>
      </c>
      <c r="M2500" s="14" t="s">
        <v>12072</v>
      </c>
      <c r="N2500" s="14" t="s">
        <v>3833</v>
      </c>
      <c r="O2500" s="14" t="s">
        <v>12116</v>
      </c>
      <c r="P2500" s="14" t="s">
        <v>12071</v>
      </c>
      <c r="Q2500" s="44" t="s">
        <v>8224</v>
      </c>
      <c r="R2500" s="44" t="s">
        <v>8203</v>
      </c>
      <c r="S2500" s="14">
        <v>2</v>
      </c>
      <c r="T2500" s="5">
        <v>16875</v>
      </c>
      <c r="U2500" s="5">
        <f t="shared" si="127"/>
        <v>33750</v>
      </c>
      <c r="V2500" s="47">
        <f t="shared" si="128"/>
        <v>37800</v>
      </c>
      <c r="W2500" s="48"/>
      <c r="X2500" s="49">
        <v>2017</v>
      </c>
      <c r="Y2500" s="55" t="s">
        <v>12015</v>
      </c>
      <c r="Z2500" s="51">
        <f t="shared" si="129"/>
        <v>93.75</v>
      </c>
      <c r="AA2500" s="16">
        <f t="shared" si="130"/>
        <v>105</v>
      </c>
    </row>
    <row r="2501" spans="2:27" ht="20.25" x14ac:dyDescent="0.3">
      <c r="B2501" s="43" t="s">
        <v>2504</v>
      </c>
      <c r="C2501" s="14" t="s">
        <v>4521</v>
      </c>
      <c r="D2501" s="14" t="s">
        <v>4266</v>
      </c>
      <c r="E2501" s="14" t="s">
        <v>4900</v>
      </c>
      <c r="F2501" s="14" t="s">
        <v>4267</v>
      </c>
      <c r="G2501" s="14" t="s">
        <v>11072</v>
      </c>
      <c r="H2501" s="44" t="s">
        <v>3466</v>
      </c>
      <c r="I2501" s="45">
        <v>0</v>
      </c>
      <c r="J2501" s="14">
        <v>150000000</v>
      </c>
      <c r="K2501" s="14" t="s">
        <v>3458</v>
      </c>
      <c r="L2501" s="46" t="s">
        <v>5087</v>
      </c>
      <c r="M2501" s="14" t="s">
        <v>12072</v>
      </c>
      <c r="N2501" s="14" t="s">
        <v>3833</v>
      </c>
      <c r="O2501" s="14" t="s">
        <v>12116</v>
      </c>
      <c r="P2501" s="14" t="s">
        <v>12071</v>
      </c>
      <c r="Q2501" s="44" t="s">
        <v>8224</v>
      </c>
      <c r="R2501" s="44" t="s">
        <v>8203</v>
      </c>
      <c r="S2501" s="14">
        <v>2</v>
      </c>
      <c r="T2501" s="5">
        <v>4401</v>
      </c>
      <c r="U2501" s="5">
        <f t="shared" si="127"/>
        <v>8802</v>
      </c>
      <c r="V2501" s="47">
        <f t="shared" si="128"/>
        <v>9858.2400000000016</v>
      </c>
      <c r="W2501" s="48"/>
      <c r="X2501" s="49">
        <v>2017</v>
      </c>
      <c r="Y2501" s="55" t="s">
        <v>12015</v>
      </c>
      <c r="Z2501" s="51">
        <f t="shared" si="129"/>
        <v>24.45</v>
      </c>
      <c r="AA2501" s="16">
        <f t="shared" si="130"/>
        <v>27.384000000000004</v>
      </c>
    </row>
    <row r="2502" spans="2:27" ht="20.25" x14ac:dyDescent="0.3">
      <c r="B2502" s="43" t="s">
        <v>2505</v>
      </c>
      <c r="C2502" s="14" t="s">
        <v>4521</v>
      </c>
      <c r="D2502" s="14" t="s">
        <v>9429</v>
      </c>
      <c r="E2502" s="14" t="s">
        <v>4900</v>
      </c>
      <c r="F2502" s="14" t="s">
        <v>9430</v>
      </c>
      <c r="G2502" s="14" t="s">
        <v>11073</v>
      </c>
      <c r="H2502" s="44" t="s">
        <v>3466</v>
      </c>
      <c r="I2502" s="45">
        <v>0</v>
      </c>
      <c r="J2502" s="14">
        <v>150000000</v>
      </c>
      <c r="K2502" s="14" t="s">
        <v>3458</v>
      </c>
      <c r="L2502" s="46" t="s">
        <v>5087</v>
      </c>
      <c r="M2502" s="14" t="s">
        <v>12072</v>
      </c>
      <c r="N2502" s="14" t="s">
        <v>3833</v>
      </c>
      <c r="O2502" s="14" t="s">
        <v>12116</v>
      </c>
      <c r="P2502" s="14" t="s">
        <v>12071</v>
      </c>
      <c r="Q2502" s="44" t="s">
        <v>8224</v>
      </c>
      <c r="R2502" s="44" t="s">
        <v>8203</v>
      </c>
      <c r="S2502" s="14">
        <v>2</v>
      </c>
      <c r="T2502" s="5">
        <v>14650.2</v>
      </c>
      <c r="U2502" s="5">
        <f t="shared" si="127"/>
        <v>29300.400000000001</v>
      </c>
      <c r="V2502" s="47">
        <f t="shared" si="128"/>
        <v>32816.448000000004</v>
      </c>
      <c r="W2502" s="48"/>
      <c r="X2502" s="49">
        <v>2017</v>
      </c>
      <c r="Y2502" s="55" t="s">
        <v>12015</v>
      </c>
      <c r="Z2502" s="51">
        <f t="shared" si="129"/>
        <v>81.39</v>
      </c>
      <c r="AA2502" s="16">
        <f t="shared" si="130"/>
        <v>91.156800000000004</v>
      </c>
    </row>
    <row r="2503" spans="2:27" ht="20.25" x14ac:dyDescent="0.3">
      <c r="B2503" s="43" t="s">
        <v>2506</v>
      </c>
      <c r="C2503" s="14" t="s">
        <v>4521</v>
      </c>
      <c r="D2503" s="14" t="s">
        <v>9597</v>
      </c>
      <c r="E2503" s="14" t="s">
        <v>9598</v>
      </c>
      <c r="F2503" s="14" t="s">
        <v>9599</v>
      </c>
      <c r="G2503" s="14" t="s">
        <v>11074</v>
      </c>
      <c r="H2503" s="44" t="s">
        <v>3466</v>
      </c>
      <c r="I2503" s="45">
        <v>0</v>
      </c>
      <c r="J2503" s="14">
        <v>150000000</v>
      </c>
      <c r="K2503" s="14" t="s">
        <v>3458</v>
      </c>
      <c r="L2503" s="46" t="s">
        <v>5087</v>
      </c>
      <c r="M2503" s="14" t="s">
        <v>12072</v>
      </c>
      <c r="N2503" s="14" t="s">
        <v>3833</v>
      </c>
      <c r="O2503" s="14" t="s">
        <v>12116</v>
      </c>
      <c r="P2503" s="14" t="s">
        <v>12071</v>
      </c>
      <c r="Q2503" s="44" t="s">
        <v>8224</v>
      </c>
      <c r="R2503" s="44" t="s">
        <v>8203</v>
      </c>
      <c r="S2503" s="14">
        <v>2</v>
      </c>
      <c r="T2503" s="5">
        <v>28530.31</v>
      </c>
      <c r="U2503" s="5">
        <f t="shared" si="127"/>
        <v>57060.62</v>
      </c>
      <c r="V2503" s="47">
        <f t="shared" si="128"/>
        <v>63907.894400000012</v>
      </c>
      <c r="W2503" s="48"/>
      <c r="X2503" s="49">
        <v>2017</v>
      </c>
      <c r="Y2503" s="55" t="s">
        <v>12015</v>
      </c>
      <c r="Z2503" s="51">
        <f t="shared" si="129"/>
        <v>158.50172222222224</v>
      </c>
      <c r="AA2503" s="16">
        <f t="shared" si="130"/>
        <v>177.52192888888891</v>
      </c>
    </row>
    <row r="2504" spans="2:27" ht="20.25" x14ac:dyDescent="0.3">
      <c r="B2504" s="43" t="s">
        <v>2507</v>
      </c>
      <c r="C2504" s="14" t="s">
        <v>4521</v>
      </c>
      <c r="D2504" s="14" t="s">
        <v>9600</v>
      </c>
      <c r="E2504" s="14" t="s">
        <v>4446</v>
      </c>
      <c r="F2504" s="14" t="s">
        <v>9601</v>
      </c>
      <c r="G2504" s="14" t="s">
        <v>11075</v>
      </c>
      <c r="H2504" s="44" t="s">
        <v>3466</v>
      </c>
      <c r="I2504" s="45">
        <v>0</v>
      </c>
      <c r="J2504" s="14">
        <v>150000000</v>
      </c>
      <c r="K2504" s="14" t="s">
        <v>3458</v>
      </c>
      <c r="L2504" s="46" t="s">
        <v>5087</v>
      </c>
      <c r="M2504" s="14" t="s">
        <v>12072</v>
      </c>
      <c r="N2504" s="14" t="s">
        <v>3833</v>
      </c>
      <c r="O2504" s="14" t="s">
        <v>12116</v>
      </c>
      <c r="P2504" s="14" t="s">
        <v>12071</v>
      </c>
      <c r="Q2504" s="44" t="s">
        <v>8224</v>
      </c>
      <c r="R2504" s="44" t="s">
        <v>8203</v>
      </c>
      <c r="S2504" s="14">
        <v>2</v>
      </c>
      <c r="T2504" s="5">
        <v>14074.38</v>
      </c>
      <c r="U2504" s="5">
        <f t="shared" si="127"/>
        <v>28148.76</v>
      </c>
      <c r="V2504" s="47">
        <f t="shared" si="128"/>
        <v>31526.611200000003</v>
      </c>
      <c r="W2504" s="48"/>
      <c r="X2504" s="49">
        <v>2017</v>
      </c>
      <c r="Y2504" s="55" t="s">
        <v>12015</v>
      </c>
      <c r="Z2504" s="51">
        <f t="shared" si="129"/>
        <v>78.191000000000003</v>
      </c>
      <c r="AA2504" s="16">
        <f t="shared" si="130"/>
        <v>87.573920000000015</v>
      </c>
    </row>
    <row r="2505" spans="2:27" ht="20.25" x14ac:dyDescent="0.3">
      <c r="B2505" s="43" t="s">
        <v>2508</v>
      </c>
      <c r="C2505" s="14" t="s">
        <v>4521</v>
      </c>
      <c r="D2505" s="14" t="s">
        <v>9573</v>
      </c>
      <c r="E2505" s="14" t="s">
        <v>5062</v>
      </c>
      <c r="F2505" s="14" t="s">
        <v>9574</v>
      </c>
      <c r="G2505" s="14" t="s">
        <v>11033</v>
      </c>
      <c r="H2505" s="44" t="s">
        <v>3466</v>
      </c>
      <c r="I2505" s="45">
        <v>0</v>
      </c>
      <c r="J2505" s="14">
        <v>150000000</v>
      </c>
      <c r="K2505" s="14" t="s">
        <v>3458</v>
      </c>
      <c r="L2505" s="46" t="s">
        <v>5087</v>
      </c>
      <c r="M2505" s="14" t="s">
        <v>12072</v>
      </c>
      <c r="N2505" s="14" t="s">
        <v>3833</v>
      </c>
      <c r="O2505" s="14" t="s">
        <v>12116</v>
      </c>
      <c r="P2505" s="14" t="s">
        <v>12071</v>
      </c>
      <c r="Q2505" s="44" t="s">
        <v>8224</v>
      </c>
      <c r="R2505" s="44" t="s">
        <v>8203</v>
      </c>
      <c r="S2505" s="14">
        <v>2</v>
      </c>
      <c r="T2505" s="5">
        <v>270000</v>
      </c>
      <c r="U2505" s="5">
        <f t="shared" si="127"/>
        <v>540000</v>
      </c>
      <c r="V2505" s="47">
        <f t="shared" si="128"/>
        <v>604800</v>
      </c>
      <c r="W2505" s="48"/>
      <c r="X2505" s="49">
        <v>2017</v>
      </c>
      <c r="Y2505" s="55" t="s">
        <v>12015</v>
      </c>
      <c r="Z2505" s="51">
        <f t="shared" si="129"/>
        <v>1500</v>
      </c>
      <c r="AA2505" s="16">
        <f t="shared" si="130"/>
        <v>1680</v>
      </c>
    </row>
    <row r="2506" spans="2:27" ht="20.25" x14ac:dyDescent="0.3">
      <c r="B2506" s="43" t="s">
        <v>2509</v>
      </c>
      <c r="C2506" s="14" t="s">
        <v>4521</v>
      </c>
      <c r="D2506" s="14" t="s">
        <v>9041</v>
      </c>
      <c r="E2506" s="14" t="s">
        <v>4481</v>
      </c>
      <c r="F2506" s="14" t="s">
        <v>9042</v>
      </c>
      <c r="G2506" s="14" t="s">
        <v>11076</v>
      </c>
      <c r="H2506" s="44" t="s">
        <v>3466</v>
      </c>
      <c r="I2506" s="45">
        <v>0</v>
      </c>
      <c r="J2506" s="14">
        <v>150000000</v>
      </c>
      <c r="K2506" s="14" t="s">
        <v>3458</v>
      </c>
      <c r="L2506" s="46" t="s">
        <v>5087</v>
      </c>
      <c r="M2506" s="14" t="s">
        <v>12072</v>
      </c>
      <c r="N2506" s="14" t="s">
        <v>3833</v>
      </c>
      <c r="O2506" s="14" t="s">
        <v>12116</v>
      </c>
      <c r="P2506" s="14" t="s">
        <v>12071</v>
      </c>
      <c r="Q2506" s="44" t="s">
        <v>8224</v>
      </c>
      <c r="R2506" s="44" t="s">
        <v>8203</v>
      </c>
      <c r="S2506" s="14">
        <v>12</v>
      </c>
      <c r="T2506" s="5">
        <v>238116.45</v>
      </c>
      <c r="U2506" s="5">
        <f t="shared" si="127"/>
        <v>2857397.4000000004</v>
      </c>
      <c r="V2506" s="47">
        <f t="shared" si="128"/>
        <v>3200285.0880000009</v>
      </c>
      <c r="W2506" s="48"/>
      <c r="X2506" s="49">
        <v>2017</v>
      </c>
      <c r="Y2506" s="55" t="s">
        <v>12015</v>
      </c>
      <c r="Z2506" s="51">
        <f t="shared" si="129"/>
        <v>7937.2150000000011</v>
      </c>
      <c r="AA2506" s="16">
        <f t="shared" si="130"/>
        <v>8889.6808000000019</v>
      </c>
    </row>
    <row r="2507" spans="2:27" ht="20.25" x14ac:dyDescent="0.3">
      <c r="B2507" s="43" t="s">
        <v>2510</v>
      </c>
      <c r="C2507" s="14" t="s">
        <v>4521</v>
      </c>
      <c r="D2507" s="14" t="s">
        <v>9522</v>
      </c>
      <c r="E2507" s="14" t="s">
        <v>4481</v>
      </c>
      <c r="F2507" s="14" t="s">
        <v>9523</v>
      </c>
      <c r="G2507" s="14" t="s">
        <v>11077</v>
      </c>
      <c r="H2507" s="44" t="s">
        <v>3466</v>
      </c>
      <c r="I2507" s="45">
        <v>0</v>
      </c>
      <c r="J2507" s="14">
        <v>150000000</v>
      </c>
      <c r="K2507" s="14" t="s">
        <v>3458</v>
      </c>
      <c r="L2507" s="46" t="s">
        <v>5087</v>
      </c>
      <c r="M2507" s="14" t="s">
        <v>12072</v>
      </c>
      <c r="N2507" s="14" t="s">
        <v>3833</v>
      </c>
      <c r="O2507" s="14" t="s">
        <v>12116</v>
      </c>
      <c r="P2507" s="14" t="s">
        <v>12071</v>
      </c>
      <c r="Q2507" s="44" t="s">
        <v>8224</v>
      </c>
      <c r="R2507" s="44" t="s">
        <v>8203</v>
      </c>
      <c r="S2507" s="14">
        <v>12</v>
      </c>
      <c r="T2507" s="5">
        <v>238116.45</v>
      </c>
      <c r="U2507" s="5">
        <f t="shared" si="127"/>
        <v>2857397.4000000004</v>
      </c>
      <c r="V2507" s="47">
        <f t="shared" si="128"/>
        <v>3200285.0880000009</v>
      </c>
      <c r="W2507" s="48"/>
      <c r="X2507" s="49">
        <v>2017</v>
      </c>
      <c r="Y2507" s="55" t="s">
        <v>12015</v>
      </c>
      <c r="Z2507" s="51">
        <f t="shared" si="129"/>
        <v>7937.2150000000011</v>
      </c>
      <c r="AA2507" s="16">
        <f t="shared" si="130"/>
        <v>8889.6808000000019</v>
      </c>
    </row>
    <row r="2508" spans="2:27" ht="20.25" x14ac:dyDescent="0.3">
      <c r="B2508" s="43" t="s">
        <v>2511</v>
      </c>
      <c r="C2508" s="14" t="s">
        <v>4521</v>
      </c>
      <c r="D2508" s="14" t="s">
        <v>9522</v>
      </c>
      <c r="E2508" s="14" t="s">
        <v>4481</v>
      </c>
      <c r="F2508" s="14" t="s">
        <v>9523</v>
      </c>
      <c r="G2508" s="14" t="s">
        <v>11078</v>
      </c>
      <c r="H2508" s="44" t="s">
        <v>3466</v>
      </c>
      <c r="I2508" s="45">
        <v>0</v>
      </c>
      <c r="J2508" s="14">
        <v>150000000</v>
      </c>
      <c r="K2508" s="14" t="s">
        <v>3458</v>
      </c>
      <c r="L2508" s="46" t="s">
        <v>5087</v>
      </c>
      <c r="M2508" s="14" t="s">
        <v>12072</v>
      </c>
      <c r="N2508" s="14" t="s">
        <v>3833</v>
      </c>
      <c r="O2508" s="14" t="s">
        <v>12116</v>
      </c>
      <c r="P2508" s="14" t="s">
        <v>12071</v>
      </c>
      <c r="Q2508" s="44" t="s">
        <v>8224</v>
      </c>
      <c r="R2508" s="44" t="s">
        <v>8203</v>
      </c>
      <c r="S2508" s="14">
        <v>12</v>
      </c>
      <c r="T2508" s="5">
        <v>238116.45</v>
      </c>
      <c r="U2508" s="5">
        <f t="shared" si="127"/>
        <v>2857397.4000000004</v>
      </c>
      <c r="V2508" s="47">
        <f t="shared" si="128"/>
        <v>3200285.0880000009</v>
      </c>
      <c r="W2508" s="48"/>
      <c r="X2508" s="49">
        <v>2017</v>
      </c>
      <c r="Y2508" s="55" t="s">
        <v>12015</v>
      </c>
      <c r="Z2508" s="51">
        <f t="shared" si="129"/>
        <v>7937.2150000000011</v>
      </c>
      <c r="AA2508" s="16">
        <f t="shared" si="130"/>
        <v>8889.6808000000019</v>
      </c>
    </row>
    <row r="2509" spans="2:27" ht="20.25" x14ac:dyDescent="0.3">
      <c r="B2509" s="43" t="s">
        <v>2512</v>
      </c>
      <c r="C2509" s="14" t="s">
        <v>4521</v>
      </c>
      <c r="D2509" s="14" t="s">
        <v>5066</v>
      </c>
      <c r="E2509" s="14" t="s">
        <v>4406</v>
      </c>
      <c r="F2509" s="14" t="s">
        <v>5067</v>
      </c>
      <c r="G2509" s="14" t="s">
        <v>11079</v>
      </c>
      <c r="H2509" s="44" t="s">
        <v>3466</v>
      </c>
      <c r="I2509" s="45">
        <v>0</v>
      </c>
      <c r="J2509" s="14">
        <v>150000000</v>
      </c>
      <c r="K2509" s="14" t="s">
        <v>3458</v>
      </c>
      <c r="L2509" s="46" t="s">
        <v>5087</v>
      </c>
      <c r="M2509" s="14" t="s">
        <v>12072</v>
      </c>
      <c r="N2509" s="14" t="s">
        <v>3833</v>
      </c>
      <c r="O2509" s="14" t="s">
        <v>12116</v>
      </c>
      <c r="P2509" s="14" t="s">
        <v>12071</v>
      </c>
      <c r="Q2509" s="44" t="s">
        <v>8224</v>
      </c>
      <c r="R2509" s="44" t="s">
        <v>8203</v>
      </c>
      <c r="S2509" s="14">
        <v>12</v>
      </c>
      <c r="T2509" s="5">
        <v>367392.73</v>
      </c>
      <c r="U2509" s="5">
        <f t="shared" si="127"/>
        <v>4408712.76</v>
      </c>
      <c r="V2509" s="47">
        <f t="shared" si="128"/>
        <v>4937758.2911999999</v>
      </c>
      <c r="W2509" s="48"/>
      <c r="X2509" s="49">
        <v>2017</v>
      </c>
      <c r="Y2509" s="55" t="s">
        <v>12015</v>
      </c>
      <c r="Z2509" s="51">
        <f t="shared" si="129"/>
        <v>12246.424333333332</v>
      </c>
      <c r="AA2509" s="16">
        <f t="shared" si="130"/>
        <v>13715.995253333333</v>
      </c>
    </row>
    <row r="2510" spans="2:27" ht="20.25" x14ac:dyDescent="0.3">
      <c r="B2510" s="43" t="s">
        <v>2513</v>
      </c>
      <c r="C2510" s="14" t="s">
        <v>4521</v>
      </c>
      <c r="D2510" s="14" t="s">
        <v>9602</v>
      </c>
      <c r="E2510" s="14" t="s">
        <v>4406</v>
      </c>
      <c r="F2510" s="14" t="s">
        <v>9603</v>
      </c>
      <c r="G2510" s="14" t="s">
        <v>11080</v>
      </c>
      <c r="H2510" s="44" t="s">
        <v>3466</v>
      </c>
      <c r="I2510" s="45">
        <v>0</v>
      </c>
      <c r="J2510" s="14">
        <v>150000000</v>
      </c>
      <c r="K2510" s="14" t="s">
        <v>3458</v>
      </c>
      <c r="L2510" s="46" t="s">
        <v>5087</v>
      </c>
      <c r="M2510" s="14" t="s">
        <v>12072</v>
      </c>
      <c r="N2510" s="14" t="s">
        <v>3833</v>
      </c>
      <c r="O2510" s="14" t="s">
        <v>12116</v>
      </c>
      <c r="P2510" s="14" t="s">
        <v>12071</v>
      </c>
      <c r="Q2510" s="44" t="s">
        <v>8224</v>
      </c>
      <c r="R2510" s="44" t="s">
        <v>8203</v>
      </c>
      <c r="S2510" s="14">
        <v>12</v>
      </c>
      <c r="T2510" s="5">
        <v>435193.46</v>
      </c>
      <c r="U2510" s="5">
        <f t="shared" si="127"/>
        <v>5222321.5200000005</v>
      </c>
      <c r="V2510" s="47">
        <f t="shared" si="128"/>
        <v>5849000.1024000011</v>
      </c>
      <c r="W2510" s="48"/>
      <c r="X2510" s="49">
        <v>2017</v>
      </c>
      <c r="Y2510" s="55" t="s">
        <v>12015</v>
      </c>
      <c r="Z2510" s="51">
        <f t="shared" si="129"/>
        <v>14506.448666666667</v>
      </c>
      <c r="AA2510" s="16">
        <f t="shared" si="130"/>
        <v>16247.222506666671</v>
      </c>
    </row>
    <row r="2511" spans="2:27" ht="20.25" x14ac:dyDescent="0.3">
      <c r="B2511" s="43" t="s">
        <v>2514</v>
      </c>
      <c r="C2511" s="14" t="s">
        <v>4521</v>
      </c>
      <c r="D2511" s="14" t="s">
        <v>9604</v>
      </c>
      <c r="E2511" s="14" t="s">
        <v>9605</v>
      </c>
      <c r="F2511" s="14" t="s">
        <v>8101</v>
      </c>
      <c r="G2511" s="14" t="s">
        <v>11081</v>
      </c>
      <c r="H2511" s="44" t="s">
        <v>3466</v>
      </c>
      <c r="I2511" s="45">
        <v>0</v>
      </c>
      <c r="J2511" s="14">
        <v>150000000</v>
      </c>
      <c r="K2511" s="14" t="s">
        <v>3458</v>
      </c>
      <c r="L2511" s="46" t="s">
        <v>5087</v>
      </c>
      <c r="M2511" s="14" t="s">
        <v>12072</v>
      </c>
      <c r="N2511" s="14" t="s">
        <v>3833</v>
      </c>
      <c r="O2511" s="14" t="s">
        <v>12116</v>
      </c>
      <c r="P2511" s="14" t="s">
        <v>12071</v>
      </c>
      <c r="Q2511" s="44" t="s">
        <v>8226</v>
      </c>
      <c r="R2511" s="44" t="s">
        <v>8205</v>
      </c>
      <c r="S2511" s="14">
        <v>68</v>
      </c>
      <c r="T2511" s="5">
        <v>4024</v>
      </c>
      <c r="U2511" s="5">
        <f t="shared" si="127"/>
        <v>273632</v>
      </c>
      <c r="V2511" s="47">
        <f t="shared" si="128"/>
        <v>306467.84000000003</v>
      </c>
      <c r="W2511" s="48"/>
      <c r="X2511" s="49">
        <v>2017</v>
      </c>
      <c r="Y2511" s="55" t="s">
        <v>12015</v>
      </c>
      <c r="Z2511" s="51">
        <f t="shared" si="129"/>
        <v>760.08888888888885</v>
      </c>
      <c r="AA2511" s="16">
        <f t="shared" si="130"/>
        <v>851.29955555555557</v>
      </c>
    </row>
    <row r="2512" spans="2:27" ht="20.25" x14ac:dyDescent="0.3">
      <c r="B2512" s="43" t="s">
        <v>2515</v>
      </c>
      <c r="C2512" s="14" t="s">
        <v>4521</v>
      </c>
      <c r="D2512" s="14" t="s">
        <v>9534</v>
      </c>
      <c r="E2512" s="14" t="s">
        <v>4442</v>
      </c>
      <c r="F2512" s="14" t="s">
        <v>9535</v>
      </c>
      <c r="G2512" s="14" t="s">
        <v>11082</v>
      </c>
      <c r="H2512" s="44" t="s">
        <v>3466</v>
      </c>
      <c r="I2512" s="45">
        <v>0</v>
      </c>
      <c r="J2512" s="14">
        <v>150000000</v>
      </c>
      <c r="K2512" s="14" t="s">
        <v>3458</v>
      </c>
      <c r="L2512" s="46" t="s">
        <v>5087</v>
      </c>
      <c r="M2512" s="14" t="s">
        <v>12072</v>
      </c>
      <c r="N2512" s="14" t="s">
        <v>3833</v>
      </c>
      <c r="O2512" s="14" t="s">
        <v>12116</v>
      </c>
      <c r="P2512" s="14" t="s">
        <v>12071</v>
      </c>
      <c r="Q2512" s="44" t="s">
        <v>8224</v>
      </c>
      <c r="R2512" s="44" t="s">
        <v>8203</v>
      </c>
      <c r="S2512" s="14">
        <v>4</v>
      </c>
      <c r="T2512" s="5">
        <v>32691.89</v>
      </c>
      <c r="U2512" s="5">
        <f t="shared" si="127"/>
        <v>130767.56</v>
      </c>
      <c r="V2512" s="47">
        <f t="shared" si="128"/>
        <v>146459.66720000003</v>
      </c>
      <c r="W2512" s="48"/>
      <c r="X2512" s="49">
        <v>2017</v>
      </c>
      <c r="Y2512" s="55" t="s">
        <v>12015</v>
      </c>
      <c r="Z2512" s="51">
        <f t="shared" si="129"/>
        <v>363.24322222222224</v>
      </c>
      <c r="AA2512" s="16">
        <f t="shared" si="130"/>
        <v>406.83240888888895</v>
      </c>
    </row>
    <row r="2513" spans="2:27" ht="20.25" x14ac:dyDescent="0.3">
      <c r="B2513" s="43" t="s">
        <v>2516</v>
      </c>
      <c r="C2513" s="14" t="s">
        <v>4521</v>
      </c>
      <c r="D2513" s="14" t="s">
        <v>9520</v>
      </c>
      <c r="E2513" s="14" t="s">
        <v>4406</v>
      </c>
      <c r="F2513" s="14" t="s">
        <v>9521</v>
      </c>
      <c r="G2513" s="14" t="s">
        <v>11083</v>
      </c>
      <c r="H2513" s="44" t="s">
        <v>3466</v>
      </c>
      <c r="I2513" s="45">
        <v>0</v>
      </c>
      <c r="J2513" s="14">
        <v>150000000</v>
      </c>
      <c r="K2513" s="14" t="s">
        <v>3458</v>
      </c>
      <c r="L2513" s="46" t="s">
        <v>5087</v>
      </c>
      <c r="M2513" s="14" t="s">
        <v>12072</v>
      </c>
      <c r="N2513" s="14" t="s">
        <v>3833</v>
      </c>
      <c r="O2513" s="14" t="s">
        <v>12116</v>
      </c>
      <c r="P2513" s="14" t="s">
        <v>12071</v>
      </c>
      <c r="Q2513" s="44" t="s">
        <v>8224</v>
      </c>
      <c r="R2513" s="44" t="s">
        <v>8203</v>
      </c>
      <c r="S2513" s="14">
        <v>3</v>
      </c>
      <c r="T2513" s="5">
        <v>304151.34999999998</v>
      </c>
      <c r="U2513" s="5">
        <f t="shared" si="127"/>
        <v>912454.04999999993</v>
      </c>
      <c r="V2513" s="47">
        <f t="shared" si="128"/>
        <v>1021948.536</v>
      </c>
      <c r="W2513" s="48"/>
      <c r="X2513" s="49">
        <v>2017</v>
      </c>
      <c r="Y2513" s="55" t="s">
        <v>12015</v>
      </c>
      <c r="Z2513" s="51">
        <f t="shared" si="129"/>
        <v>2534.594583333333</v>
      </c>
      <c r="AA2513" s="16">
        <f t="shared" si="130"/>
        <v>2838.7459333333331</v>
      </c>
    </row>
    <row r="2514" spans="2:27" ht="20.25" x14ac:dyDescent="0.3">
      <c r="B2514" s="43" t="s">
        <v>2517</v>
      </c>
      <c r="C2514" s="14" t="s">
        <v>4521</v>
      </c>
      <c r="D2514" s="14" t="s">
        <v>5066</v>
      </c>
      <c r="E2514" s="14" t="s">
        <v>4406</v>
      </c>
      <c r="F2514" s="14" t="s">
        <v>5067</v>
      </c>
      <c r="G2514" s="14" t="s">
        <v>11084</v>
      </c>
      <c r="H2514" s="44" t="s">
        <v>3466</v>
      </c>
      <c r="I2514" s="45">
        <v>0</v>
      </c>
      <c r="J2514" s="14">
        <v>150000000</v>
      </c>
      <c r="K2514" s="14" t="s">
        <v>3458</v>
      </c>
      <c r="L2514" s="46" t="s">
        <v>5087</v>
      </c>
      <c r="M2514" s="14" t="s">
        <v>12072</v>
      </c>
      <c r="N2514" s="14" t="s">
        <v>3833</v>
      </c>
      <c r="O2514" s="14" t="s">
        <v>12116</v>
      </c>
      <c r="P2514" s="14" t="s">
        <v>12071</v>
      </c>
      <c r="Q2514" s="44" t="s">
        <v>8224</v>
      </c>
      <c r="R2514" s="44" t="s">
        <v>8203</v>
      </c>
      <c r="S2514" s="14">
        <v>7</v>
      </c>
      <c r="T2514" s="5">
        <v>457914.37</v>
      </c>
      <c r="U2514" s="5">
        <f t="shared" si="127"/>
        <v>3205400.59</v>
      </c>
      <c r="V2514" s="47">
        <f t="shared" si="128"/>
        <v>3590048.6608000002</v>
      </c>
      <c r="W2514" s="48"/>
      <c r="X2514" s="49">
        <v>2017</v>
      </c>
      <c r="Y2514" s="55" t="s">
        <v>12015</v>
      </c>
      <c r="Z2514" s="51">
        <f t="shared" si="129"/>
        <v>8903.8905277777776</v>
      </c>
      <c r="AA2514" s="16">
        <f t="shared" si="130"/>
        <v>9972.3573911111125</v>
      </c>
    </row>
    <row r="2515" spans="2:27" ht="20.25" x14ac:dyDescent="0.3">
      <c r="B2515" s="43" t="s">
        <v>2518</v>
      </c>
      <c r="C2515" s="14" t="s">
        <v>4521</v>
      </c>
      <c r="D2515" s="14" t="s">
        <v>9606</v>
      </c>
      <c r="E2515" s="14" t="s">
        <v>4406</v>
      </c>
      <c r="F2515" s="14" t="s">
        <v>9607</v>
      </c>
      <c r="G2515" s="14" t="s">
        <v>11085</v>
      </c>
      <c r="H2515" s="44" t="s">
        <v>3466</v>
      </c>
      <c r="I2515" s="45">
        <v>0</v>
      </c>
      <c r="J2515" s="14">
        <v>150000000</v>
      </c>
      <c r="K2515" s="14" t="s">
        <v>3458</v>
      </c>
      <c r="L2515" s="46" t="s">
        <v>5087</v>
      </c>
      <c r="M2515" s="14" t="s">
        <v>12072</v>
      </c>
      <c r="N2515" s="14" t="s">
        <v>3833</v>
      </c>
      <c r="O2515" s="14" t="s">
        <v>12116</v>
      </c>
      <c r="P2515" s="14" t="s">
        <v>12071</v>
      </c>
      <c r="Q2515" s="44" t="s">
        <v>8234</v>
      </c>
      <c r="R2515" s="44" t="s">
        <v>8211</v>
      </c>
      <c r="S2515" s="14">
        <v>7</v>
      </c>
      <c r="T2515" s="5">
        <v>384472.7</v>
      </c>
      <c r="U2515" s="5">
        <f t="shared" si="127"/>
        <v>2691308.9</v>
      </c>
      <c r="V2515" s="47">
        <f t="shared" si="128"/>
        <v>3014265.9680000003</v>
      </c>
      <c r="W2515" s="48"/>
      <c r="X2515" s="49">
        <v>2017</v>
      </c>
      <c r="Y2515" s="55" t="s">
        <v>12015</v>
      </c>
      <c r="Z2515" s="51">
        <f t="shared" si="129"/>
        <v>7475.8580555555554</v>
      </c>
      <c r="AA2515" s="16">
        <f t="shared" si="130"/>
        <v>8372.9610222222236</v>
      </c>
    </row>
    <row r="2516" spans="2:27" ht="20.25" x14ac:dyDescent="0.3">
      <c r="B2516" s="43" t="s">
        <v>2519</v>
      </c>
      <c r="C2516" s="14" t="s">
        <v>4521</v>
      </c>
      <c r="D2516" s="14" t="s">
        <v>9536</v>
      </c>
      <c r="E2516" s="14" t="s">
        <v>9518</v>
      </c>
      <c r="F2516" s="14" t="s">
        <v>9537</v>
      </c>
      <c r="G2516" s="14" t="s">
        <v>11086</v>
      </c>
      <c r="H2516" s="44" t="s">
        <v>3466</v>
      </c>
      <c r="I2516" s="45">
        <v>0</v>
      </c>
      <c r="J2516" s="14">
        <v>150000000</v>
      </c>
      <c r="K2516" s="14" t="s">
        <v>3458</v>
      </c>
      <c r="L2516" s="46" t="s">
        <v>5087</v>
      </c>
      <c r="M2516" s="14" t="s">
        <v>12072</v>
      </c>
      <c r="N2516" s="14" t="s">
        <v>3833</v>
      </c>
      <c r="O2516" s="14" t="s">
        <v>3489</v>
      </c>
      <c r="P2516" s="14" t="s">
        <v>12071</v>
      </c>
      <c r="Q2516" s="44" t="s">
        <v>8231</v>
      </c>
      <c r="R2516" s="44" t="s">
        <v>8209</v>
      </c>
      <c r="S2516" s="14">
        <v>2</v>
      </c>
      <c r="T2516" s="5">
        <v>478800</v>
      </c>
      <c r="U2516" s="5">
        <f t="shared" si="127"/>
        <v>957600</v>
      </c>
      <c r="V2516" s="47">
        <f t="shared" si="128"/>
        <v>1072512</v>
      </c>
      <c r="W2516" s="48"/>
      <c r="X2516" s="49">
        <v>2017</v>
      </c>
      <c r="Y2516" s="55" t="s">
        <v>12015</v>
      </c>
      <c r="Z2516" s="51">
        <f t="shared" si="129"/>
        <v>2660</v>
      </c>
      <c r="AA2516" s="16">
        <f t="shared" si="130"/>
        <v>2979.2</v>
      </c>
    </row>
    <row r="2517" spans="2:27" ht="20.25" x14ac:dyDescent="0.3">
      <c r="B2517" s="43" t="s">
        <v>2520</v>
      </c>
      <c r="C2517" s="14" t="s">
        <v>4521</v>
      </c>
      <c r="D2517" s="14" t="s">
        <v>9608</v>
      </c>
      <c r="E2517" s="14" t="s">
        <v>9609</v>
      </c>
      <c r="F2517" s="14" t="s">
        <v>9610</v>
      </c>
      <c r="G2517" s="14" t="s">
        <v>11087</v>
      </c>
      <c r="H2517" s="44" t="s">
        <v>3466</v>
      </c>
      <c r="I2517" s="45">
        <v>0</v>
      </c>
      <c r="J2517" s="14">
        <v>150000000</v>
      </c>
      <c r="K2517" s="14" t="s">
        <v>3458</v>
      </c>
      <c r="L2517" s="46" t="s">
        <v>5087</v>
      </c>
      <c r="M2517" s="14" t="s">
        <v>12072</v>
      </c>
      <c r="N2517" s="14" t="s">
        <v>3833</v>
      </c>
      <c r="O2517" s="14" t="s">
        <v>12116</v>
      </c>
      <c r="P2517" s="14" t="s">
        <v>12071</v>
      </c>
      <c r="Q2517" s="44" t="s">
        <v>8224</v>
      </c>
      <c r="R2517" s="44" t="s">
        <v>8203</v>
      </c>
      <c r="S2517" s="14">
        <v>7</v>
      </c>
      <c r="T2517" s="5">
        <v>377125.86</v>
      </c>
      <c r="U2517" s="5">
        <f t="shared" si="127"/>
        <v>2639881.02</v>
      </c>
      <c r="V2517" s="47">
        <f t="shared" si="128"/>
        <v>2956666.7424000003</v>
      </c>
      <c r="W2517" s="48"/>
      <c r="X2517" s="49">
        <v>2017</v>
      </c>
      <c r="Y2517" s="55" t="s">
        <v>12015</v>
      </c>
      <c r="Z2517" s="51">
        <f t="shared" si="129"/>
        <v>7333.002833333333</v>
      </c>
      <c r="AA2517" s="16">
        <f t="shared" si="130"/>
        <v>8212.9631733333335</v>
      </c>
    </row>
    <row r="2518" spans="2:27" ht="20.25" x14ac:dyDescent="0.3">
      <c r="B2518" s="43" t="s">
        <v>2521</v>
      </c>
      <c r="C2518" s="14" t="s">
        <v>4521</v>
      </c>
      <c r="D2518" s="14" t="s">
        <v>5066</v>
      </c>
      <c r="E2518" s="14" t="s">
        <v>4406</v>
      </c>
      <c r="F2518" s="14" t="s">
        <v>5067</v>
      </c>
      <c r="G2518" s="14" t="s">
        <v>11084</v>
      </c>
      <c r="H2518" s="44" t="s">
        <v>3466</v>
      </c>
      <c r="I2518" s="45">
        <v>0</v>
      </c>
      <c r="J2518" s="14">
        <v>150000000</v>
      </c>
      <c r="K2518" s="14" t="s">
        <v>3458</v>
      </c>
      <c r="L2518" s="46" t="s">
        <v>5087</v>
      </c>
      <c r="M2518" s="14" t="s">
        <v>12072</v>
      </c>
      <c r="N2518" s="14" t="s">
        <v>3833</v>
      </c>
      <c r="O2518" s="14" t="s">
        <v>12116</v>
      </c>
      <c r="P2518" s="14" t="s">
        <v>12071</v>
      </c>
      <c r="Q2518" s="44" t="s">
        <v>8224</v>
      </c>
      <c r="R2518" s="44" t="s">
        <v>8203</v>
      </c>
      <c r="S2518" s="14">
        <v>7</v>
      </c>
      <c r="T2518" s="5">
        <v>65525.84</v>
      </c>
      <c r="U2518" s="5">
        <f t="shared" si="127"/>
        <v>458680.88</v>
      </c>
      <c r="V2518" s="47">
        <f t="shared" si="128"/>
        <v>513722.58560000005</v>
      </c>
      <c r="W2518" s="48"/>
      <c r="X2518" s="49">
        <v>2017</v>
      </c>
      <c r="Y2518" s="55" t="s">
        <v>12015</v>
      </c>
      <c r="Z2518" s="51">
        <f t="shared" si="129"/>
        <v>1274.1135555555556</v>
      </c>
      <c r="AA2518" s="16">
        <f t="shared" si="130"/>
        <v>1427.0071822222224</v>
      </c>
    </row>
    <row r="2519" spans="2:27" ht="20.25" x14ac:dyDescent="0.3">
      <c r="B2519" s="43" t="s">
        <v>2522</v>
      </c>
      <c r="C2519" s="14" t="s">
        <v>4521</v>
      </c>
      <c r="D2519" s="14" t="s">
        <v>9606</v>
      </c>
      <c r="E2519" s="14" t="s">
        <v>4406</v>
      </c>
      <c r="F2519" s="14" t="s">
        <v>9607</v>
      </c>
      <c r="G2519" s="14" t="s">
        <v>11085</v>
      </c>
      <c r="H2519" s="44" t="s">
        <v>3466</v>
      </c>
      <c r="I2519" s="45">
        <v>0</v>
      </c>
      <c r="J2519" s="14">
        <v>150000000</v>
      </c>
      <c r="K2519" s="14" t="s">
        <v>3458</v>
      </c>
      <c r="L2519" s="46" t="s">
        <v>5087</v>
      </c>
      <c r="M2519" s="14" t="s">
        <v>12072</v>
      </c>
      <c r="N2519" s="14" t="s">
        <v>3833</v>
      </c>
      <c r="O2519" s="14" t="s">
        <v>12116</v>
      </c>
      <c r="P2519" s="14" t="s">
        <v>12071</v>
      </c>
      <c r="Q2519" s="44" t="s">
        <v>8234</v>
      </c>
      <c r="R2519" s="44" t="s">
        <v>8211</v>
      </c>
      <c r="S2519" s="14">
        <v>7</v>
      </c>
      <c r="T2519" s="5">
        <v>43941.41</v>
      </c>
      <c r="U2519" s="5">
        <f t="shared" si="127"/>
        <v>307589.87</v>
      </c>
      <c r="V2519" s="47">
        <f t="shared" si="128"/>
        <v>344500.6544</v>
      </c>
      <c r="W2519" s="48"/>
      <c r="X2519" s="49">
        <v>2017</v>
      </c>
      <c r="Y2519" s="55" t="s">
        <v>12015</v>
      </c>
      <c r="Z2519" s="51">
        <f t="shared" si="129"/>
        <v>854.4163055555556</v>
      </c>
      <c r="AA2519" s="16">
        <f t="shared" si="130"/>
        <v>956.94626222222223</v>
      </c>
    </row>
    <row r="2520" spans="2:27" ht="20.25" x14ac:dyDescent="0.3">
      <c r="B2520" s="43" t="s">
        <v>2523</v>
      </c>
      <c r="C2520" s="14" t="s">
        <v>4521</v>
      </c>
      <c r="D2520" s="14" t="s">
        <v>9608</v>
      </c>
      <c r="E2520" s="14" t="s">
        <v>9609</v>
      </c>
      <c r="F2520" s="14" t="s">
        <v>9610</v>
      </c>
      <c r="G2520" s="14" t="s">
        <v>11087</v>
      </c>
      <c r="H2520" s="44" t="s">
        <v>3466</v>
      </c>
      <c r="I2520" s="45">
        <v>0</v>
      </c>
      <c r="J2520" s="14">
        <v>150000000</v>
      </c>
      <c r="K2520" s="14" t="s">
        <v>3458</v>
      </c>
      <c r="L2520" s="46" t="s">
        <v>5087</v>
      </c>
      <c r="M2520" s="14" t="s">
        <v>12072</v>
      </c>
      <c r="N2520" s="14" t="s">
        <v>3833</v>
      </c>
      <c r="O2520" s="14" t="s">
        <v>12116</v>
      </c>
      <c r="P2520" s="14" t="s">
        <v>12071</v>
      </c>
      <c r="Q2520" s="44" t="s">
        <v>8224</v>
      </c>
      <c r="R2520" s="44" t="s">
        <v>8203</v>
      </c>
      <c r="S2520" s="14">
        <v>7</v>
      </c>
      <c r="T2520" s="5">
        <v>170260</v>
      </c>
      <c r="U2520" s="5">
        <f t="shared" si="127"/>
        <v>1191820</v>
      </c>
      <c r="V2520" s="47">
        <f t="shared" si="128"/>
        <v>1334838.4000000001</v>
      </c>
      <c r="W2520" s="48"/>
      <c r="X2520" s="49">
        <v>2017</v>
      </c>
      <c r="Y2520" s="55" t="s">
        <v>12015</v>
      </c>
      <c r="Z2520" s="51">
        <f t="shared" si="129"/>
        <v>3310.6111111111113</v>
      </c>
      <c r="AA2520" s="16">
        <f t="shared" si="130"/>
        <v>3707.8844444444449</v>
      </c>
    </row>
    <row r="2521" spans="2:27" ht="20.25" x14ac:dyDescent="0.3">
      <c r="B2521" s="43" t="s">
        <v>2524</v>
      </c>
      <c r="C2521" s="14" t="s">
        <v>4521</v>
      </c>
      <c r="D2521" s="14" t="s">
        <v>5066</v>
      </c>
      <c r="E2521" s="14" t="s">
        <v>4406</v>
      </c>
      <c r="F2521" s="14" t="s">
        <v>5067</v>
      </c>
      <c r="G2521" s="14" t="s">
        <v>11088</v>
      </c>
      <c r="H2521" s="44" t="s">
        <v>3466</v>
      </c>
      <c r="I2521" s="45">
        <v>0</v>
      </c>
      <c r="J2521" s="14">
        <v>150000000</v>
      </c>
      <c r="K2521" s="14" t="s">
        <v>3458</v>
      </c>
      <c r="L2521" s="46" t="s">
        <v>5087</v>
      </c>
      <c r="M2521" s="14" t="s">
        <v>12072</v>
      </c>
      <c r="N2521" s="14" t="s">
        <v>3833</v>
      </c>
      <c r="O2521" s="14" t="s">
        <v>12116</v>
      </c>
      <c r="P2521" s="14" t="s">
        <v>12071</v>
      </c>
      <c r="Q2521" s="44" t="s">
        <v>8224</v>
      </c>
      <c r="R2521" s="44" t="s">
        <v>8203</v>
      </c>
      <c r="S2521" s="14">
        <v>6</v>
      </c>
      <c r="T2521" s="5">
        <v>238116.45</v>
      </c>
      <c r="U2521" s="5">
        <f t="shared" si="127"/>
        <v>1428698.7000000002</v>
      </c>
      <c r="V2521" s="47">
        <f t="shared" si="128"/>
        <v>1600142.5440000005</v>
      </c>
      <c r="W2521" s="48"/>
      <c r="X2521" s="49">
        <v>2017</v>
      </c>
      <c r="Y2521" s="55" t="s">
        <v>12015</v>
      </c>
      <c r="Z2521" s="51">
        <f t="shared" si="129"/>
        <v>3968.6075000000005</v>
      </c>
      <c r="AA2521" s="16">
        <f t="shared" si="130"/>
        <v>4444.840400000001</v>
      </c>
    </row>
    <row r="2522" spans="2:27" ht="20.25" x14ac:dyDescent="0.3">
      <c r="B2522" s="43" t="s">
        <v>2525</v>
      </c>
      <c r="C2522" s="14" t="s">
        <v>4521</v>
      </c>
      <c r="D2522" s="14" t="s">
        <v>9602</v>
      </c>
      <c r="E2522" s="14" t="s">
        <v>4406</v>
      </c>
      <c r="F2522" s="14" t="s">
        <v>9603</v>
      </c>
      <c r="G2522" s="14" t="s">
        <v>11089</v>
      </c>
      <c r="H2522" s="44" t="s">
        <v>3466</v>
      </c>
      <c r="I2522" s="45">
        <v>0</v>
      </c>
      <c r="J2522" s="14">
        <v>150000000</v>
      </c>
      <c r="K2522" s="14" t="s">
        <v>3458</v>
      </c>
      <c r="L2522" s="46" t="s">
        <v>5087</v>
      </c>
      <c r="M2522" s="14" t="s">
        <v>12072</v>
      </c>
      <c r="N2522" s="14" t="s">
        <v>3833</v>
      </c>
      <c r="O2522" s="14" t="s">
        <v>12116</v>
      </c>
      <c r="P2522" s="14" t="s">
        <v>12071</v>
      </c>
      <c r="Q2522" s="44" t="s">
        <v>8224</v>
      </c>
      <c r="R2522" s="44" t="s">
        <v>8203</v>
      </c>
      <c r="S2522" s="14">
        <v>6</v>
      </c>
      <c r="T2522" s="5">
        <v>435193.46</v>
      </c>
      <c r="U2522" s="5">
        <f t="shared" si="127"/>
        <v>2611160.7600000002</v>
      </c>
      <c r="V2522" s="47">
        <f t="shared" si="128"/>
        <v>2924500.0512000006</v>
      </c>
      <c r="W2522" s="48"/>
      <c r="X2522" s="49">
        <v>2017</v>
      </c>
      <c r="Y2522" s="55" t="s">
        <v>12015</v>
      </c>
      <c r="Z2522" s="51">
        <f t="shared" si="129"/>
        <v>7253.2243333333336</v>
      </c>
      <c r="AA2522" s="16">
        <f t="shared" si="130"/>
        <v>8123.6112533333353</v>
      </c>
    </row>
    <row r="2523" spans="2:27" ht="20.25" x14ac:dyDescent="0.3">
      <c r="B2523" s="43" t="s">
        <v>2526</v>
      </c>
      <c r="C2523" s="14" t="s">
        <v>4521</v>
      </c>
      <c r="D2523" s="14" t="s">
        <v>9534</v>
      </c>
      <c r="E2523" s="14" t="s">
        <v>4442</v>
      </c>
      <c r="F2523" s="14" t="s">
        <v>9535</v>
      </c>
      <c r="G2523" s="14" t="s">
        <v>11090</v>
      </c>
      <c r="H2523" s="44" t="s">
        <v>3466</v>
      </c>
      <c r="I2523" s="45">
        <v>0</v>
      </c>
      <c r="J2523" s="14">
        <v>150000000</v>
      </c>
      <c r="K2523" s="14" t="s">
        <v>3458</v>
      </c>
      <c r="L2523" s="46" t="s">
        <v>5087</v>
      </c>
      <c r="M2523" s="14" t="s">
        <v>12072</v>
      </c>
      <c r="N2523" s="14" t="s">
        <v>3833</v>
      </c>
      <c r="O2523" s="14" t="s">
        <v>12116</v>
      </c>
      <c r="P2523" s="14" t="s">
        <v>12071</v>
      </c>
      <c r="Q2523" s="44" t="s">
        <v>8224</v>
      </c>
      <c r="R2523" s="44" t="s">
        <v>8203</v>
      </c>
      <c r="S2523" s="14">
        <v>6</v>
      </c>
      <c r="T2523" s="5">
        <v>43941.41</v>
      </c>
      <c r="U2523" s="5">
        <f t="shared" si="127"/>
        <v>263648.46000000002</v>
      </c>
      <c r="V2523" s="47">
        <f t="shared" si="128"/>
        <v>295286.27520000003</v>
      </c>
      <c r="W2523" s="48"/>
      <c r="X2523" s="49">
        <v>2017</v>
      </c>
      <c r="Y2523" s="55" t="s">
        <v>12015</v>
      </c>
      <c r="Z2523" s="51">
        <f t="shared" si="129"/>
        <v>732.35683333333338</v>
      </c>
      <c r="AA2523" s="16">
        <f t="shared" si="130"/>
        <v>820.23965333333342</v>
      </c>
    </row>
    <row r="2524" spans="2:27" ht="20.25" x14ac:dyDescent="0.3">
      <c r="B2524" s="43" t="s">
        <v>2527</v>
      </c>
      <c r="C2524" s="14" t="s">
        <v>4521</v>
      </c>
      <c r="D2524" s="14" t="s">
        <v>4413</v>
      </c>
      <c r="E2524" s="14" t="s">
        <v>7555</v>
      </c>
      <c r="F2524" s="14" t="s">
        <v>4414</v>
      </c>
      <c r="G2524" s="14" t="s">
        <v>11091</v>
      </c>
      <c r="H2524" s="44" t="s">
        <v>3466</v>
      </c>
      <c r="I2524" s="45">
        <v>0</v>
      </c>
      <c r="J2524" s="14">
        <v>150000000</v>
      </c>
      <c r="K2524" s="14" t="s">
        <v>3458</v>
      </c>
      <c r="L2524" s="46" t="s">
        <v>5087</v>
      </c>
      <c r="M2524" s="14" t="s">
        <v>12072</v>
      </c>
      <c r="N2524" s="14" t="s">
        <v>3833</v>
      </c>
      <c r="O2524" s="14" t="s">
        <v>12116</v>
      </c>
      <c r="P2524" s="14" t="s">
        <v>12071</v>
      </c>
      <c r="Q2524" s="44" t="s">
        <v>8224</v>
      </c>
      <c r="R2524" s="44" t="s">
        <v>8203</v>
      </c>
      <c r="S2524" s="14">
        <v>6</v>
      </c>
      <c r="T2524" s="5">
        <v>219237.28</v>
      </c>
      <c r="U2524" s="5">
        <f t="shared" si="127"/>
        <v>1315423.68</v>
      </c>
      <c r="V2524" s="47">
        <f t="shared" si="128"/>
        <v>1473274.5216000001</v>
      </c>
      <c r="W2524" s="48"/>
      <c r="X2524" s="49">
        <v>2017</v>
      </c>
      <c r="Y2524" s="55" t="s">
        <v>12015</v>
      </c>
      <c r="Z2524" s="51">
        <f t="shared" si="129"/>
        <v>3653.9546666666665</v>
      </c>
      <c r="AA2524" s="16">
        <f t="shared" si="130"/>
        <v>4092.4292266666671</v>
      </c>
    </row>
    <row r="2525" spans="2:27" ht="20.25" x14ac:dyDescent="0.3">
      <c r="B2525" s="43" t="s">
        <v>2528</v>
      </c>
      <c r="C2525" s="14" t="s">
        <v>4521</v>
      </c>
      <c r="D2525" s="14" t="s">
        <v>9517</v>
      </c>
      <c r="E2525" s="14" t="s">
        <v>9518</v>
      </c>
      <c r="F2525" s="14" t="s">
        <v>9519</v>
      </c>
      <c r="G2525" s="14" t="s">
        <v>11092</v>
      </c>
      <c r="H2525" s="44" t="s">
        <v>3466</v>
      </c>
      <c r="I2525" s="45">
        <v>0</v>
      </c>
      <c r="J2525" s="14">
        <v>150000000</v>
      </c>
      <c r="K2525" s="14" t="s">
        <v>3458</v>
      </c>
      <c r="L2525" s="46" t="s">
        <v>5087</v>
      </c>
      <c r="M2525" s="14" t="s">
        <v>12072</v>
      </c>
      <c r="N2525" s="14" t="s">
        <v>3833</v>
      </c>
      <c r="O2525" s="14" t="s">
        <v>3489</v>
      </c>
      <c r="P2525" s="14" t="s">
        <v>12071</v>
      </c>
      <c r="Q2525" s="44" t="s">
        <v>8231</v>
      </c>
      <c r="R2525" s="44" t="s">
        <v>8209</v>
      </c>
      <c r="S2525" s="14">
        <v>2</v>
      </c>
      <c r="T2525" s="5">
        <v>737000</v>
      </c>
      <c r="U2525" s="5">
        <f t="shared" si="127"/>
        <v>1474000</v>
      </c>
      <c r="V2525" s="47">
        <f t="shared" si="128"/>
        <v>1650880.0000000002</v>
      </c>
      <c r="W2525" s="48"/>
      <c r="X2525" s="49">
        <v>2017</v>
      </c>
      <c r="Y2525" s="55" t="s">
        <v>12015</v>
      </c>
      <c r="Z2525" s="51">
        <f t="shared" si="129"/>
        <v>4094.4444444444443</v>
      </c>
      <c r="AA2525" s="16">
        <f t="shared" si="130"/>
        <v>4585.7777777777783</v>
      </c>
    </row>
    <row r="2526" spans="2:27" ht="20.25" x14ac:dyDescent="0.3">
      <c r="B2526" s="43" t="s">
        <v>2529</v>
      </c>
      <c r="C2526" s="14" t="s">
        <v>4521</v>
      </c>
      <c r="D2526" s="14" t="s">
        <v>9611</v>
      </c>
      <c r="E2526" s="14" t="s">
        <v>9525</v>
      </c>
      <c r="F2526" s="14" t="s">
        <v>9612</v>
      </c>
      <c r="G2526" s="14" t="s">
        <v>11093</v>
      </c>
      <c r="H2526" s="44" t="s">
        <v>3466</v>
      </c>
      <c r="I2526" s="45">
        <v>0</v>
      </c>
      <c r="J2526" s="14">
        <v>150000000</v>
      </c>
      <c r="K2526" s="14" t="s">
        <v>3458</v>
      </c>
      <c r="L2526" s="46" t="s">
        <v>5087</v>
      </c>
      <c r="M2526" s="14" t="s">
        <v>12072</v>
      </c>
      <c r="N2526" s="14" t="s">
        <v>3833</v>
      </c>
      <c r="O2526" s="14" t="s">
        <v>3489</v>
      </c>
      <c r="P2526" s="14" t="s">
        <v>12071</v>
      </c>
      <c r="Q2526" s="44" t="s">
        <v>8224</v>
      </c>
      <c r="R2526" s="44" t="s">
        <v>8203</v>
      </c>
      <c r="S2526" s="14">
        <v>1</v>
      </c>
      <c r="T2526" s="5">
        <v>226000</v>
      </c>
      <c r="U2526" s="5">
        <f t="shared" si="127"/>
        <v>226000</v>
      </c>
      <c r="V2526" s="47">
        <f t="shared" si="128"/>
        <v>253120.00000000003</v>
      </c>
      <c r="W2526" s="48"/>
      <c r="X2526" s="49">
        <v>2017</v>
      </c>
      <c r="Y2526" s="55" t="s">
        <v>12015</v>
      </c>
      <c r="Z2526" s="51">
        <f t="shared" si="129"/>
        <v>627.77777777777783</v>
      </c>
      <c r="AA2526" s="16">
        <f t="shared" si="130"/>
        <v>703.1111111111112</v>
      </c>
    </row>
    <row r="2527" spans="2:27" ht="20.25" x14ac:dyDescent="0.3">
      <c r="B2527" s="43" t="s">
        <v>2530</v>
      </c>
      <c r="C2527" s="14" t="s">
        <v>4521</v>
      </c>
      <c r="D2527" s="14" t="s">
        <v>9613</v>
      </c>
      <c r="E2527" s="14" t="s">
        <v>9614</v>
      </c>
      <c r="F2527" s="14" t="s">
        <v>9615</v>
      </c>
      <c r="G2527" s="14" t="s">
        <v>11094</v>
      </c>
      <c r="H2527" s="44" t="s">
        <v>3466</v>
      </c>
      <c r="I2527" s="45">
        <v>0</v>
      </c>
      <c r="J2527" s="14">
        <v>150000000</v>
      </c>
      <c r="K2527" s="14" t="s">
        <v>3458</v>
      </c>
      <c r="L2527" s="46" t="s">
        <v>5087</v>
      </c>
      <c r="M2527" s="14" t="s">
        <v>12072</v>
      </c>
      <c r="N2527" s="14" t="s">
        <v>3833</v>
      </c>
      <c r="O2527" s="14" t="s">
        <v>3489</v>
      </c>
      <c r="P2527" s="14" t="s">
        <v>12071</v>
      </c>
      <c r="Q2527" s="44" t="s">
        <v>8224</v>
      </c>
      <c r="R2527" s="44" t="s">
        <v>8203</v>
      </c>
      <c r="S2527" s="14">
        <v>2</v>
      </c>
      <c r="T2527" s="5">
        <v>114000</v>
      </c>
      <c r="U2527" s="5">
        <f t="shared" si="127"/>
        <v>228000</v>
      </c>
      <c r="V2527" s="47">
        <f t="shared" si="128"/>
        <v>255360.00000000003</v>
      </c>
      <c r="W2527" s="48"/>
      <c r="X2527" s="49">
        <v>2017</v>
      </c>
      <c r="Y2527" s="55" t="s">
        <v>12015</v>
      </c>
      <c r="Z2527" s="51">
        <f t="shared" si="129"/>
        <v>633.33333333333337</v>
      </c>
      <c r="AA2527" s="16">
        <f t="shared" si="130"/>
        <v>709.33333333333337</v>
      </c>
    </row>
    <row r="2528" spans="2:27" ht="20.25" x14ac:dyDescent="0.3">
      <c r="B2528" s="43" t="s">
        <v>2531</v>
      </c>
      <c r="C2528" s="14" t="s">
        <v>4521</v>
      </c>
      <c r="D2528" s="14" t="s">
        <v>9530</v>
      </c>
      <c r="E2528" s="14" t="s">
        <v>9518</v>
      </c>
      <c r="F2528" s="14" t="s">
        <v>9531</v>
      </c>
      <c r="G2528" s="14" t="s">
        <v>11095</v>
      </c>
      <c r="H2528" s="44" t="s">
        <v>3466</v>
      </c>
      <c r="I2528" s="45">
        <v>0</v>
      </c>
      <c r="J2528" s="14">
        <v>150000000</v>
      </c>
      <c r="K2528" s="14" t="s">
        <v>3458</v>
      </c>
      <c r="L2528" s="46" t="s">
        <v>5087</v>
      </c>
      <c r="M2528" s="14" t="s">
        <v>12072</v>
      </c>
      <c r="N2528" s="14" t="s">
        <v>3833</v>
      </c>
      <c r="O2528" s="14" t="s">
        <v>3489</v>
      </c>
      <c r="P2528" s="14" t="s">
        <v>12071</v>
      </c>
      <c r="Q2528" s="44" t="s">
        <v>8231</v>
      </c>
      <c r="R2528" s="44" t="s">
        <v>8209</v>
      </c>
      <c r="S2528" s="14">
        <v>2</v>
      </c>
      <c r="T2528" s="5">
        <v>90027.08</v>
      </c>
      <c r="U2528" s="5">
        <f t="shared" si="127"/>
        <v>180054.16</v>
      </c>
      <c r="V2528" s="47">
        <f t="shared" si="128"/>
        <v>201660.65920000002</v>
      </c>
      <c r="W2528" s="48"/>
      <c r="X2528" s="49">
        <v>2017</v>
      </c>
      <c r="Y2528" s="55" t="s">
        <v>12015</v>
      </c>
      <c r="Z2528" s="51">
        <f t="shared" si="129"/>
        <v>500.15044444444447</v>
      </c>
      <c r="AA2528" s="16">
        <f t="shared" si="130"/>
        <v>560.16849777777782</v>
      </c>
    </row>
    <row r="2529" spans="2:27" ht="20.25" x14ac:dyDescent="0.3">
      <c r="B2529" s="43" t="s">
        <v>2532</v>
      </c>
      <c r="C2529" s="14" t="s">
        <v>4521</v>
      </c>
      <c r="D2529" s="14" t="s">
        <v>9619</v>
      </c>
      <c r="E2529" s="14" t="s">
        <v>9617</v>
      </c>
      <c r="F2529" s="14" t="s">
        <v>9620</v>
      </c>
      <c r="G2529" s="14" t="s">
        <v>11096</v>
      </c>
      <c r="H2529" s="44" t="s">
        <v>3466</v>
      </c>
      <c r="I2529" s="45">
        <v>0</v>
      </c>
      <c r="J2529" s="14">
        <v>150000000</v>
      </c>
      <c r="K2529" s="14" t="s">
        <v>3458</v>
      </c>
      <c r="L2529" s="46" t="s">
        <v>5087</v>
      </c>
      <c r="M2529" s="14" t="s">
        <v>12072</v>
      </c>
      <c r="N2529" s="14" t="s">
        <v>3833</v>
      </c>
      <c r="O2529" s="14" t="s">
        <v>3489</v>
      </c>
      <c r="P2529" s="14" t="s">
        <v>12071</v>
      </c>
      <c r="Q2529" s="44" t="s">
        <v>8224</v>
      </c>
      <c r="R2529" s="44" t="s">
        <v>8203</v>
      </c>
      <c r="S2529" s="14">
        <v>2</v>
      </c>
      <c r="T2529" s="5">
        <v>104845.59</v>
      </c>
      <c r="U2529" s="5">
        <f t="shared" si="127"/>
        <v>209691.18</v>
      </c>
      <c r="V2529" s="47">
        <f t="shared" si="128"/>
        <v>234854.12160000001</v>
      </c>
      <c r="W2529" s="48"/>
      <c r="X2529" s="49">
        <v>2017</v>
      </c>
      <c r="Y2529" s="55" t="s">
        <v>12015</v>
      </c>
      <c r="Z2529" s="51">
        <f t="shared" si="129"/>
        <v>582.47550000000001</v>
      </c>
      <c r="AA2529" s="16">
        <f t="shared" si="130"/>
        <v>652.37256000000002</v>
      </c>
    </row>
    <row r="2530" spans="2:27" ht="20.25" x14ac:dyDescent="0.3">
      <c r="B2530" s="43" t="s">
        <v>2533</v>
      </c>
      <c r="C2530" s="14" t="s">
        <v>4521</v>
      </c>
      <c r="D2530" s="14" t="s">
        <v>9621</v>
      </c>
      <c r="E2530" s="14" t="s">
        <v>4486</v>
      </c>
      <c r="F2530" s="14" t="s">
        <v>9622</v>
      </c>
      <c r="G2530" s="14" t="s">
        <v>11097</v>
      </c>
      <c r="H2530" s="44" t="s">
        <v>3466</v>
      </c>
      <c r="I2530" s="45">
        <v>0</v>
      </c>
      <c r="J2530" s="14">
        <v>150000000</v>
      </c>
      <c r="K2530" s="14" t="s">
        <v>3458</v>
      </c>
      <c r="L2530" s="46" t="s">
        <v>5087</v>
      </c>
      <c r="M2530" s="14" t="s">
        <v>12072</v>
      </c>
      <c r="N2530" s="14" t="s">
        <v>3833</v>
      </c>
      <c r="O2530" s="14" t="s">
        <v>3489</v>
      </c>
      <c r="P2530" s="14" t="s">
        <v>12071</v>
      </c>
      <c r="Q2530" s="44" t="s">
        <v>8224</v>
      </c>
      <c r="R2530" s="44" t="s">
        <v>8203</v>
      </c>
      <c r="S2530" s="14">
        <v>2</v>
      </c>
      <c r="T2530" s="5">
        <v>136334.94</v>
      </c>
      <c r="U2530" s="5">
        <f t="shared" ref="U2530:U2593" si="131">S2530*T2530</f>
        <v>272669.88</v>
      </c>
      <c r="V2530" s="47">
        <f t="shared" ref="V2530:V2593" si="132">U2530*1.12</f>
        <v>305390.26560000004</v>
      </c>
      <c r="W2530" s="48"/>
      <c r="X2530" s="49">
        <v>2017</v>
      </c>
      <c r="Y2530" s="55" t="s">
        <v>12015</v>
      </c>
      <c r="Z2530" s="51">
        <f t="shared" ref="Z2530:Z2593" si="133">U2530/360</f>
        <v>757.41633333333334</v>
      </c>
      <c r="AA2530" s="16">
        <f t="shared" ref="AA2530:AA2593" si="134">V2530/360</f>
        <v>848.30629333333343</v>
      </c>
    </row>
    <row r="2531" spans="2:27" ht="20.25" x14ac:dyDescent="0.3">
      <c r="B2531" s="43" t="s">
        <v>2534</v>
      </c>
      <c r="C2531" s="14" t="s">
        <v>4521</v>
      </c>
      <c r="D2531" s="14" t="s">
        <v>9623</v>
      </c>
      <c r="E2531" s="14" t="s">
        <v>4486</v>
      </c>
      <c r="F2531" s="14" t="s">
        <v>4412</v>
      </c>
      <c r="G2531" s="14" t="s">
        <v>11098</v>
      </c>
      <c r="H2531" s="44" t="s">
        <v>3466</v>
      </c>
      <c r="I2531" s="45">
        <v>0</v>
      </c>
      <c r="J2531" s="14">
        <v>150000000</v>
      </c>
      <c r="K2531" s="14" t="s">
        <v>3458</v>
      </c>
      <c r="L2531" s="46" t="s">
        <v>5087</v>
      </c>
      <c r="M2531" s="14" t="s">
        <v>12072</v>
      </c>
      <c r="N2531" s="14" t="s">
        <v>3833</v>
      </c>
      <c r="O2531" s="14" t="s">
        <v>3489</v>
      </c>
      <c r="P2531" s="14" t="s">
        <v>12071</v>
      </c>
      <c r="Q2531" s="44" t="s">
        <v>8234</v>
      </c>
      <c r="R2531" s="44" t="s">
        <v>8211</v>
      </c>
      <c r="S2531" s="14">
        <v>1</v>
      </c>
      <c r="T2531" s="5">
        <v>59647.97</v>
      </c>
      <c r="U2531" s="5">
        <f t="shared" si="131"/>
        <v>59647.97</v>
      </c>
      <c r="V2531" s="47">
        <f t="shared" si="132"/>
        <v>66805.726400000014</v>
      </c>
      <c r="W2531" s="48"/>
      <c r="X2531" s="49">
        <v>2017</v>
      </c>
      <c r="Y2531" s="55" t="s">
        <v>12015</v>
      </c>
      <c r="Z2531" s="51">
        <f t="shared" si="133"/>
        <v>165.68880555555555</v>
      </c>
      <c r="AA2531" s="16">
        <f t="shared" si="134"/>
        <v>185.57146222222227</v>
      </c>
    </row>
    <row r="2532" spans="2:27" ht="20.25" x14ac:dyDescent="0.3">
      <c r="B2532" s="43" t="s">
        <v>2535</v>
      </c>
      <c r="C2532" s="14" t="s">
        <v>4521</v>
      </c>
      <c r="D2532" s="14" t="s">
        <v>9619</v>
      </c>
      <c r="E2532" s="14" t="s">
        <v>9617</v>
      </c>
      <c r="F2532" s="14" t="s">
        <v>9620</v>
      </c>
      <c r="G2532" s="14" t="s">
        <v>11099</v>
      </c>
      <c r="H2532" s="44" t="s">
        <v>3466</v>
      </c>
      <c r="I2532" s="45">
        <v>0</v>
      </c>
      <c r="J2532" s="14">
        <v>150000000</v>
      </c>
      <c r="K2532" s="14" t="s">
        <v>3458</v>
      </c>
      <c r="L2532" s="46" t="s">
        <v>5087</v>
      </c>
      <c r="M2532" s="14" t="s">
        <v>12072</v>
      </c>
      <c r="N2532" s="14" t="s">
        <v>3833</v>
      </c>
      <c r="O2532" s="14" t="s">
        <v>3489</v>
      </c>
      <c r="P2532" s="14" t="s">
        <v>12071</v>
      </c>
      <c r="Q2532" s="44" t="s">
        <v>8224</v>
      </c>
      <c r="R2532" s="44" t="s">
        <v>8203</v>
      </c>
      <c r="S2532" s="14">
        <v>1</v>
      </c>
      <c r="T2532" s="5">
        <v>38806.559999999998</v>
      </c>
      <c r="U2532" s="5">
        <f t="shared" si="131"/>
        <v>38806.559999999998</v>
      </c>
      <c r="V2532" s="47">
        <f t="shared" si="132"/>
        <v>43463.347200000004</v>
      </c>
      <c r="W2532" s="48"/>
      <c r="X2532" s="49">
        <v>2017</v>
      </c>
      <c r="Y2532" s="55" t="s">
        <v>12015</v>
      </c>
      <c r="Z2532" s="51">
        <f t="shared" si="133"/>
        <v>107.79599999999999</v>
      </c>
      <c r="AA2532" s="16">
        <f t="shared" si="134"/>
        <v>120.73152000000002</v>
      </c>
    </row>
    <row r="2533" spans="2:27" ht="20.25" x14ac:dyDescent="0.3">
      <c r="B2533" s="43" t="s">
        <v>2536</v>
      </c>
      <c r="C2533" s="14" t="s">
        <v>4521</v>
      </c>
      <c r="D2533" s="14" t="s">
        <v>9530</v>
      </c>
      <c r="E2533" s="14" t="s">
        <v>9518</v>
      </c>
      <c r="F2533" s="14" t="s">
        <v>9531</v>
      </c>
      <c r="G2533" s="14" t="s">
        <v>11100</v>
      </c>
      <c r="H2533" s="44" t="s">
        <v>3466</v>
      </c>
      <c r="I2533" s="45">
        <v>0</v>
      </c>
      <c r="J2533" s="14">
        <v>150000000</v>
      </c>
      <c r="K2533" s="14" t="s">
        <v>3458</v>
      </c>
      <c r="L2533" s="46" t="s">
        <v>5087</v>
      </c>
      <c r="M2533" s="14" t="s">
        <v>12072</v>
      </c>
      <c r="N2533" s="14" t="s">
        <v>3833</v>
      </c>
      <c r="O2533" s="14" t="s">
        <v>3489</v>
      </c>
      <c r="P2533" s="14" t="s">
        <v>12071</v>
      </c>
      <c r="Q2533" s="44" t="s">
        <v>8231</v>
      </c>
      <c r="R2533" s="44" t="s">
        <v>8209</v>
      </c>
      <c r="S2533" s="14">
        <v>1</v>
      </c>
      <c r="T2533" s="5">
        <v>77244.960000000006</v>
      </c>
      <c r="U2533" s="5">
        <f t="shared" si="131"/>
        <v>77244.960000000006</v>
      </c>
      <c r="V2533" s="47">
        <f t="shared" si="132"/>
        <v>86514.35520000002</v>
      </c>
      <c r="W2533" s="48"/>
      <c r="X2533" s="49">
        <v>2017</v>
      </c>
      <c r="Y2533" s="55" t="s">
        <v>12015</v>
      </c>
      <c r="Z2533" s="51">
        <f t="shared" si="133"/>
        <v>214.56933333333336</v>
      </c>
      <c r="AA2533" s="16">
        <f t="shared" si="134"/>
        <v>240.3176533333334</v>
      </c>
    </row>
    <row r="2534" spans="2:27" ht="20.25" x14ac:dyDescent="0.3">
      <c r="B2534" s="43" t="s">
        <v>2537</v>
      </c>
      <c r="C2534" s="14" t="s">
        <v>4521</v>
      </c>
      <c r="D2534" s="14" t="s">
        <v>9623</v>
      </c>
      <c r="E2534" s="14" t="s">
        <v>4486</v>
      </c>
      <c r="F2534" s="14" t="s">
        <v>4412</v>
      </c>
      <c r="G2534" s="14" t="s">
        <v>11101</v>
      </c>
      <c r="H2534" s="44" t="s">
        <v>3466</v>
      </c>
      <c r="I2534" s="45">
        <v>0</v>
      </c>
      <c r="J2534" s="14">
        <v>150000000</v>
      </c>
      <c r="K2534" s="14" t="s">
        <v>3458</v>
      </c>
      <c r="L2534" s="46" t="s">
        <v>5087</v>
      </c>
      <c r="M2534" s="14" t="s">
        <v>12072</v>
      </c>
      <c r="N2534" s="14" t="s">
        <v>3833</v>
      </c>
      <c r="O2534" s="14" t="s">
        <v>3489</v>
      </c>
      <c r="P2534" s="14" t="s">
        <v>12071</v>
      </c>
      <c r="Q2534" s="44" t="s">
        <v>8234</v>
      </c>
      <c r="R2534" s="44" t="s">
        <v>8211</v>
      </c>
      <c r="S2534" s="14">
        <v>2</v>
      </c>
      <c r="T2534" s="5">
        <v>37696.32</v>
      </c>
      <c r="U2534" s="5">
        <f t="shared" si="131"/>
        <v>75392.639999999999</v>
      </c>
      <c r="V2534" s="47">
        <f t="shared" si="132"/>
        <v>84439.756800000003</v>
      </c>
      <c r="W2534" s="48"/>
      <c r="X2534" s="49">
        <v>2017</v>
      </c>
      <c r="Y2534" s="55" t="s">
        <v>12015</v>
      </c>
      <c r="Z2534" s="51">
        <f t="shared" si="133"/>
        <v>209.42400000000001</v>
      </c>
      <c r="AA2534" s="16">
        <f t="shared" si="134"/>
        <v>234.55488</v>
      </c>
    </row>
    <row r="2535" spans="2:27" ht="20.25" x14ac:dyDescent="0.3">
      <c r="B2535" s="43" t="s">
        <v>2538</v>
      </c>
      <c r="C2535" s="14" t="s">
        <v>4521</v>
      </c>
      <c r="D2535" s="14" t="s">
        <v>9619</v>
      </c>
      <c r="E2535" s="14" t="s">
        <v>9617</v>
      </c>
      <c r="F2535" s="14" t="s">
        <v>9620</v>
      </c>
      <c r="G2535" s="14" t="s">
        <v>11102</v>
      </c>
      <c r="H2535" s="44" t="s">
        <v>3466</v>
      </c>
      <c r="I2535" s="45">
        <v>0</v>
      </c>
      <c r="J2535" s="14">
        <v>150000000</v>
      </c>
      <c r="K2535" s="14" t="s">
        <v>3458</v>
      </c>
      <c r="L2535" s="46" t="s">
        <v>5087</v>
      </c>
      <c r="M2535" s="14" t="s">
        <v>12072</v>
      </c>
      <c r="N2535" s="14" t="s">
        <v>3833</v>
      </c>
      <c r="O2535" s="14" t="s">
        <v>3489</v>
      </c>
      <c r="P2535" s="14" t="s">
        <v>12071</v>
      </c>
      <c r="Q2535" s="44" t="s">
        <v>8224</v>
      </c>
      <c r="R2535" s="44" t="s">
        <v>8203</v>
      </c>
      <c r="S2535" s="14">
        <v>1</v>
      </c>
      <c r="T2535" s="5">
        <v>80023.429999999993</v>
      </c>
      <c r="U2535" s="5">
        <f t="shared" si="131"/>
        <v>80023.429999999993</v>
      </c>
      <c r="V2535" s="47">
        <f t="shared" si="132"/>
        <v>89626.241599999994</v>
      </c>
      <c r="W2535" s="48"/>
      <c r="X2535" s="49">
        <v>2017</v>
      </c>
      <c r="Y2535" s="55" t="s">
        <v>12015</v>
      </c>
      <c r="Z2535" s="51">
        <f t="shared" si="133"/>
        <v>222.28730555555555</v>
      </c>
      <c r="AA2535" s="16">
        <f t="shared" si="134"/>
        <v>248.96178222222221</v>
      </c>
    </row>
    <row r="2536" spans="2:27" ht="20.25" x14ac:dyDescent="0.3">
      <c r="B2536" s="43" t="s">
        <v>2539</v>
      </c>
      <c r="C2536" s="14" t="s">
        <v>4521</v>
      </c>
      <c r="D2536" s="14" t="s">
        <v>4445</v>
      </c>
      <c r="E2536" s="14" t="s">
        <v>4446</v>
      </c>
      <c r="F2536" s="14" t="s">
        <v>4447</v>
      </c>
      <c r="G2536" s="14" t="s">
        <v>11103</v>
      </c>
      <c r="H2536" s="44" t="s">
        <v>3466</v>
      </c>
      <c r="I2536" s="45">
        <v>0</v>
      </c>
      <c r="J2536" s="14">
        <v>150000000</v>
      </c>
      <c r="K2536" s="14" t="s">
        <v>3458</v>
      </c>
      <c r="L2536" s="46" t="s">
        <v>5087</v>
      </c>
      <c r="M2536" s="14" t="s">
        <v>12072</v>
      </c>
      <c r="N2536" s="14" t="s">
        <v>3833</v>
      </c>
      <c r="O2536" s="14" t="s">
        <v>3489</v>
      </c>
      <c r="P2536" s="14" t="s">
        <v>12071</v>
      </c>
      <c r="Q2536" s="44" t="s">
        <v>8224</v>
      </c>
      <c r="R2536" s="44" t="s">
        <v>8203</v>
      </c>
      <c r="S2536" s="14">
        <v>2</v>
      </c>
      <c r="T2536" s="5">
        <v>2462841.73</v>
      </c>
      <c r="U2536" s="5">
        <f t="shared" si="131"/>
        <v>4925683.46</v>
      </c>
      <c r="V2536" s="47">
        <f t="shared" si="132"/>
        <v>5516765.4752000002</v>
      </c>
      <c r="W2536" s="48"/>
      <c r="X2536" s="49">
        <v>2017</v>
      </c>
      <c r="Y2536" s="55" t="s">
        <v>12015</v>
      </c>
      <c r="Z2536" s="51">
        <f t="shared" si="133"/>
        <v>13682.454055555556</v>
      </c>
      <c r="AA2536" s="16">
        <f t="shared" si="134"/>
        <v>15324.348542222222</v>
      </c>
    </row>
    <row r="2537" spans="2:27" ht="20.25" x14ac:dyDescent="0.3">
      <c r="B2537" s="43" t="s">
        <v>2540</v>
      </c>
      <c r="C2537" s="14" t="s">
        <v>4521</v>
      </c>
      <c r="D2537" s="14" t="s">
        <v>9624</v>
      </c>
      <c r="E2537" s="14" t="s">
        <v>4442</v>
      </c>
      <c r="F2537" s="14" t="s">
        <v>9625</v>
      </c>
      <c r="G2537" s="14" t="s">
        <v>11104</v>
      </c>
      <c r="H2537" s="44" t="s">
        <v>3466</v>
      </c>
      <c r="I2537" s="45">
        <v>0</v>
      </c>
      <c r="J2537" s="14">
        <v>150000000</v>
      </c>
      <c r="K2537" s="14" t="s">
        <v>3458</v>
      </c>
      <c r="L2537" s="46" t="s">
        <v>5087</v>
      </c>
      <c r="M2537" s="14" t="s">
        <v>12072</v>
      </c>
      <c r="N2537" s="14" t="s">
        <v>3833</v>
      </c>
      <c r="O2537" s="14" t="s">
        <v>3489</v>
      </c>
      <c r="P2537" s="14" t="s">
        <v>12071</v>
      </c>
      <c r="Q2537" s="44" t="s">
        <v>8224</v>
      </c>
      <c r="R2537" s="44" t="s">
        <v>8203</v>
      </c>
      <c r="S2537" s="14">
        <v>4</v>
      </c>
      <c r="T2537" s="5">
        <v>27416.55</v>
      </c>
      <c r="U2537" s="5">
        <f t="shared" si="131"/>
        <v>109666.2</v>
      </c>
      <c r="V2537" s="47">
        <f t="shared" si="132"/>
        <v>122826.14400000001</v>
      </c>
      <c r="W2537" s="48"/>
      <c r="X2537" s="49">
        <v>2017</v>
      </c>
      <c r="Y2537" s="55" t="s">
        <v>12015</v>
      </c>
      <c r="Z2537" s="51">
        <f t="shared" si="133"/>
        <v>304.62833333333333</v>
      </c>
      <c r="AA2537" s="16">
        <f t="shared" si="134"/>
        <v>341.18373333333335</v>
      </c>
    </row>
    <row r="2538" spans="2:27" ht="20.25" x14ac:dyDescent="0.3">
      <c r="B2538" s="43" t="s">
        <v>2541</v>
      </c>
      <c r="C2538" s="14" t="s">
        <v>4521</v>
      </c>
      <c r="D2538" s="14" t="s">
        <v>9626</v>
      </c>
      <c r="E2538" s="14" t="s">
        <v>4442</v>
      </c>
      <c r="F2538" s="14" t="s">
        <v>9627</v>
      </c>
      <c r="G2538" s="14" t="s">
        <v>11105</v>
      </c>
      <c r="H2538" s="44" t="s">
        <v>3466</v>
      </c>
      <c r="I2538" s="45">
        <v>0</v>
      </c>
      <c r="J2538" s="14">
        <v>150000000</v>
      </c>
      <c r="K2538" s="14" t="s">
        <v>3458</v>
      </c>
      <c r="L2538" s="46" t="s">
        <v>5087</v>
      </c>
      <c r="M2538" s="14" t="s">
        <v>12072</v>
      </c>
      <c r="N2538" s="14" t="s">
        <v>3833</v>
      </c>
      <c r="O2538" s="14" t="s">
        <v>3489</v>
      </c>
      <c r="P2538" s="14" t="s">
        <v>12071</v>
      </c>
      <c r="Q2538" s="44" t="s">
        <v>8224</v>
      </c>
      <c r="R2538" s="44" t="s">
        <v>8203</v>
      </c>
      <c r="S2538" s="14">
        <v>2</v>
      </c>
      <c r="T2538" s="5">
        <v>32605.33</v>
      </c>
      <c r="U2538" s="5">
        <f t="shared" si="131"/>
        <v>65210.66</v>
      </c>
      <c r="V2538" s="47">
        <f t="shared" si="132"/>
        <v>73035.939200000008</v>
      </c>
      <c r="W2538" s="48"/>
      <c r="X2538" s="49">
        <v>2017</v>
      </c>
      <c r="Y2538" s="55" t="s">
        <v>12015</v>
      </c>
      <c r="Z2538" s="51">
        <f t="shared" si="133"/>
        <v>181.14072222222222</v>
      </c>
      <c r="AA2538" s="16">
        <f t="shared" si="134"/>
        <v>202.87760888888891</v>
      </c>
    </row>
    <row r="2539" spans="2:27" ht="20.25" x14ac:dyDescent="0.3">
      <c r="B2539" s="43" t="s">
        <v>2542</v>
      </c>
      <c r="C2539" s="14" t="s">
        <v>4521</v>
      </c>
      <c r="D2539" s="14" t="s">
        <v>9628</v>
      </c>
      <c r="E2539" s="14" t="s">
        <v>4442</v>
      </c>
      <c r="F2539" s="14" t="s">
        <v>9629</v>
      </c>
      <c r="G2539" s="14" t="s">
        <v>11106</v>
      </c>
      <c r="H2539" s="44" t="s">
        <v>3466</v>
      </c>
      <c r="I2539" s="45">
        <v>0</v>
      </c>
      <c r="J2539" s="14">
        <v>150000000</v>
      </c>
      <c r="K2539" s="14" t="s">
        <v>3458</v>
      </c>
      <c r="L2539" s="46" t="s">
        <v>5087</v>
      </c>
      <c r="M2539" s="14" t="s">
        <v>12072</v>
      </c>
      <c r="N2539" s="14" t="s">
        <v>3833</v>
      </c>
      <c r="O2539" s="14" t="s">
        <v>3489</v>
      </c>
      <c r="P2539" s="14" t="s">
        <v>12071</v>
      </c>
      <c r="Q2539" s="44" t="s">
        <v>8224</v>
      </c>
      <c r="R2539" s="44" t="s">
        <v>8203</v>
      </c>
      <c r="S2539" s="14">
        <v>2</v>
      </c>
      <c r="T2539" s="5">
        <v>35383.31</v>
      </c>
      <c r="U2539" s="5">
        <f t="shared" si="131"/>
        <v>70766.62</v>
      </c>
      <c r="V2539" s="47">
        <f t="shared" si="132"/>
        <v>79258.614400000006</v>
      </c>
      <c r="W2539" s="48"/>
      <c r="X2539" s="49">
        <v>2017</v>
      </c>
      <c r="Y2539" s="55" t="s">
        <v>12015</v>
      </c>
      <c r="Z2539" s="51">
        <f t="shared" si="133"/>
        <v>196.57394444444444</v>
      </c>
      <c r="AA2539" s="16">
        <f t="shared" si="134"/>
        <v>220.1628177777778</v>
      </c>
    </row>
    <row r="2540" spans="2:27" ht="20.25" x14ac:dyDescent="0.3">
      <c r="B2540" s="43" t="s">
        <v>2543</v>
      </c>
      <c r="C2540" s="14" t="s">
        <v>4521</v>
      </c>
      <c r="D2540" s="14" t="s">
        <v>9630</v>
      </c>
      <c r="E2540" s="14" t="s">
        <v>9631</v>
      </c>
      <c r="F2540" s="14" t="s">
        <v>9632</v>
      </c>
      <c r="G2540" s="14" t="s">
        <v>11107</v>
      </c>
      <c r="H2540" s="44" t="s">
        <v>3466</v>
      </c>
      <c r="I2540" s="45">
        <v>0</v>
      </c>
      <c r="J2540" s="14">
        <v>150000000</v>
      </c>
      <c r="K2540" s="14" t="s">
        <v>3458</v>
      </c>
      <c r="L2540" s="46" t="s">
        <v>5087</v>
      </c>
      <c r="M2540" s="14" t="s">
        <v>12072</v>
      </c>
      <c r="N2540" s="14" t="s">
        <v>3833</v>
      </c>
      <c r="O2540" s="14" t="s">
        <v>3489</v>
      </c>
      <c r="P2540" s="14" t="s">
        <v>12071</v>
      </c>
      <c r="Q2540" s="44" t="s">
        <v>8234</v>
      </c>
      <c r="R2540" s="44" t="s">
        <v>8211</v>
      </c>
      <c r="S2540" s="14">
        <v>2</v>
      </c>
      <c r="T2540" s="5">
        <v>127999.52</v>
      </c>
      <c r="U2540" s="5">
        <f t="shared" si="131"/>
        <v>255999.04</v>
      </c>
      <c r="V2540" s="47">
        <f t="shared" si="132"/>
        <v>286718.92480000004</v>
      </c>
      <c r="W2540" s="48"/>
      <c r="X2540" s="49">
        <v>2017</v>
      </c>
      <c r="Y2540" s="55" t="s">
        <v>12015</v>
      </c>
      <c r="Z2540" s="51">
        <f t="shared" si="133"/>
        <v>711.10844444444444</v>
      </c>
      <c r="AA2540" s="16">
        <f t="shared" si="134"/>
        <v>796.44145777777783</v>
      </c>
    </row>
    <row r="2541" spans="2:27" ht="20.25" x14ac:dyDescent="0.3">
      <c r="B2541" s="43" t="s">
        <v>2544</v>
      </c>
      <c r="C2541" s="14" t="s">
        <v>4521</v>
      </c>
      <c r="D2541" s="14" t="s">
        <v>9633</v>
      </c>
      <c r="E2541" s="14" t="s">
        <v>9634</v>
      </c>
      <c r="F2541" s="14" t="s">
        <v>9635</v>
      </c>
      <c r="G2541" s="14" t="s">
        <v>11108</v>
      </c>
      <c r="H2541" s="44" t="s">
        <v>3466</v>
      </c>
      <c r="I2541" s="45">
        <v>0</v>
      </c>
      <c r="J2541" s="14">
        <v>150000000</v>
      </c>
      <c r="K2541" s="14" t="s">
        <v>3458</v>
      </c>
      <c r="L2541" s="46" t="s">
        <v>5087</v>
      </c>
      <c r="M2541" s="14" t="s">
        <v>12072</v>
      </c>
      <c r="N2541" s="14" t="s">
        <v>3833</v>
      </c>
      <c r="O2541" s="14" t="s">
        <v>3489</v>
      </c>
      <c r="P2541" s="14" t="s">
        <v>12071</v>
      </c>
      <c r="Q2541" s="44" t="s">
        <v>8224</v>
      </c>
      <c r="R2541" s="44" t="s">
        <v>8203</v>
      </c>
      <c r="S2541" s="14">
        <v>1</v>
      </c>
      <c r="T2541" s="5">
        <v>1568357.99</v>
      </c>
      <c r="U2541" s="5">
        <f t="shared" si="131"/>
        <v>1568357.99</v>
      </c>
      <c r="V2541" s="47">
        <f t="shared" si="132"/>
        <v>1756560.9488000001</v>
      </c>
      <c r="W2541" s="48"/>
      <c r="X2541" s="49">
        <v>2017</v>
      </c>
      <c r="Y2541" s="55" t="s">
        <v>12015</v>
      </c>
      <c r="Z2541" s="51">
        <f t="shared" si="133"/>
        <v>4356.5499722222221</v>
      </c>
      <c r="AA2541" s="16">
        <f t="shared" si="134"/>
        <v>4879.3359688888895</v>
      </c>
    </row>
    <row r="2542" spans="2:27" ht="20.25" x14ac:dyDescent="0.3">
      <c r="B2542" s="43" t="s">
        <v>2545</v>
      </c>
      <c r="C2542" s="14" t="s">
        <v>4521</v>
      </c>
      <c r="D2542" s="14" t="s">
        <v>9636</v>
      </c>
      <c r="E2542" s="14" t="s">
        <v>4442</v>
      </c>
      <c r="F2542" s="14" t="s">
        <v>9637</v>
      </c>
      <c r="G2542" s="14" t="s">
        <v>11109</v>
      </c>
      <c r="H2542" s="44" t="s">
        <v>3466</v>
      </c>
      <c r="I2542" s="45">
        <v>0</v>
      </c>
      <c r="J2542" s="14">
        <v>150000000</v>
      </c>
      <c r="K2542" s="14" t="s">
        <v>3458</v>
      </c>
      <c r="L2542" s="46" t="s">
        <v>5087</v>
      </c>
      <c r="M2542" s="14" t="s">
        <v>12072</v>
      </c>
      <c r="N2542" s="14" t="s">
        <v>3833</v>
      </c>
      <c r="O2542" s="14" t="s">
        <v>3489</v>
      </c>
      <c r="P2542" s="14" t="s">
        <v>12071</v>
      </c>
      <c r="Q2542" s="44" t="s">
        <v>8224</v>
      </c>
      <c r="R2542" s="44" t="s">
        <v>8203</v>
      </c>
      <c r="S2542" s="14">
        <v>1</v>
      </c>
      <c r="T2542" s="5">
        <v>59182.02</v>
      </c>
      <c r="U2542" s="5">
        <f t="shared" si="131"/>
        <v>59182.02</v>
      </c>
      <c r="V2542" s="47">
        <f t="shared" si="132"/>
        <v>66283.862399999998</v>
      </c>
      <c r="W2542" s="48"/>
      <c r="X2542" s="49">
        <v>2017</v>
      </c>
      <c r="Y2542" s="55" t="s">
        <v>12015</v>
      </c>
      <c r="Z2542" s="51">
        <f t="shared" si="133"/>
        <v>164.39449999999999</v>
      </c>
      <c r="AA2542" s="16">
        <f t="shared" si="134"/>
        <v>184.12183999999999</v>
      </c>
    </row>
    <row r="2543" spans="2:27" ht="20.25" x14ac:dyDescent="0.3">
      <c r="B2543" s="43" t="s">
        <v>2546</v>
      </c>
      <c r="C2543" s="14" t="s">
        <v>4521</v>
      </c>
      <c r="D2543" s="14" t="s">
        <v>9626</v>
      </c>
      <c r="E2543" s="14" t="s">
        <v>4442</v>
      </c>
      <c r="F2543" s="14" t="s">
        <v>9627</v>
      </c>
      <c r="G2543" s="14" t="s">
        <v>11110</v>
      </c>
      <c r="H2543" s="44" t="s">
        <v>3466</v>
      </c>
      <c r="I2543" s="45">
        <v>0</v>
      </c>
      <c r="J2543" s="14">
        <v>150000000</v>
      </c>
      <c r="K2543" s="14" t="s">
        <v>3458</v>
      </c>
      <c r="L2543" s="46" t="s">
        <v>5087</v>
      </c>
      <c r="M2543" s="14" t="s">
        <v>12072</v>
      </c>
      <c r="N2543" s="14" t="s">
        <v>3833</v>
      </c>
      <c r="O2543" s="14" t="s">
        <v>3489</v>
      </c>
      <c r="P2543" s="14" t="s">
        <v>12071</v>
      </c>
      <c r="Q2543" s="44" t="s">
        <v>8224</v>
      </c>
      <c r="R2543" s="44" t="s">
        <v>8203</v>
      </c>
      <c r="S2543" s="14">
        <v>1</v>
      </c>
      <c r="T2543" s="5">
        <v>41124.83</v>
      </c>
      <c r="U2543" s="5">
        <f t="shared" si="131"/>
        <v>41124.83</v>
      </c>
      <c r="V2543" s="47">
        <f t="shared" si="132"/>
        <v>46059.809600000008</v>
      </c>
      <c r="W2543" s="48"/>
      <c r="X2543" s="49">
        <v>2017</v>
      </c>
      <c r="Y2543" s="55" t="s">
        <v>12015</v>
      </c>
      <c r="Z2543" s="51">
        <f t="shared" si="133"/>
        <v>114.2356388888889</v>
      </c>
      <c r="AA2543" s="16">
        <f t="shared" si="134"/>
        <v>127.94391555555558</v>
      </c>
    </row>
    <row r="2544" spans="2:27" ht="20.25" x14ac:dyDescent="0.3">
      <c r="B2544" s="43" t="s">
        <v>2547</v>
      </c>
      <c r="C2544" s="14" t="s">
        <v>4521</v>
      </c>
      <c r="D2544" s="14" t="s">
        <v>9633</v>
      </c>
      <c r="E2544" s="14" t="s">
        <v>9634</v>
      </c>
      <c r="F2544" s="14" t="s">
        <v>9635</v>
      </c>
      <c r="G2544" s="14" t="s">
        <v>11111</v>
      </c>
      <c r="H2544" s="44" t="s">
        <v>3466</v>
      </c>
      <c r="I2544" s="45">
        <v>0</v>
      </c>
      <c r="J2544" s="14">
        <v>150000000</v>
      </c>
      <c r="K2544" s="14" t="s">
        <v>3458</v>
      </c>
      <c r="L2544" s="46" t="s">
        <v>5087</v>
      </c>
      <c r="M2544" s="14" t="s">
        <v>12072</v>
      </c>
      <c r="N2544" s="14" t="s">
        <v>3833</v>
      </c>
      <c r="O2544" s="14" t="s">
        <v>3489</v>
      </c>
      <c r="P2544" s="14" t="s">
        <v>12071</v>
      </c>
      <c r="Q2544" s="44" t="s">
        <v>8224</v>
      </c>
      <c r="R2544" s="44" t="s">
        <v>8203</v>
      </c>
      <c r="S2544" s="14">
        <v>1</v>
      </c>
      <c r="T2544" s="5">
        <v>1246981.45</v>
      </c>
      <c r="U2544" s="5">
        <f t="shared" si="131"/>
        <v>1246981.45</v>
      </c>
      <c r="V2544" s="47">
        <f t="shared" si="132"/>
        <v>1396619.2240000002</v>
      </c>
      <c r="W2544" s="48"/>
      <c r="X2544" s="49">
        <v>2017</v>
      </c>
      <c r="Y2544" s="55" t="s">
        <v>12015</v>
      </c>
      <c r="Z2544" s="51">
        <f t="shared" si="133"/>
        <v>3463.837361111111</v>
      </c>
      <c r="AA2544" s="16">
        <f t="shared" si="134"/>
        <v>3879.497844444445</v>
      </c>
    </row>
    <row r="2545" spans="2:27" ht="20.25" x14ac:dyDescent="0.3">
      <c r="B2545" s="43" t="s">
        <v>2548</v>
      </c>
      <c r="C2545" s="14" t="s">
        <v>4521</v>
      </c>
      <c r="D2545" s="14" t="s">
        <v>9638</v>
      </c>
      <c r="E2545" s="14" t="s">
        <v>4442</v>
      </c>
      <c r="F2545" s="14" t="s">
        <v>9639</v>
      </c>
      <c r="G2545" s="14" t="s">
        <v>11112</v>
      </c>
      <c r="H2545" s="44" t="s">
        <v>3466</v>
      </c>
      <c r="I2545" s="45">
        <v>0</v>
      </c>
      <c r="J2545" s="14">
        <v>150000000</v>
      </c>
      <c r="K2545" s="14" t="s">
        <v>3458</v>
      </c>
      <c r="L2545" s="46" t="s">
        <v>5087</v>
      </c>
      <c r="M2545" s="14" t="s">
        <v>12072</v>
      </c>
      <c r="N2545" s="14" t="s">
        <v>3833</v>
      </c>
      <c r="O2545" s="14" t="s">
        <v>3489</v>
      </c>
      <c r="P2545" s="14" t="s">
        <v>12071</v>
      </c>
      <c r="Q2545" s="44" t="s">
        <v>8224</v>
      </c>
      <c r="R2545" s="44" t="s">
        <v>8203</v>
      </c>
      <c r="S2545" s="14">
        <v>1</v>
      </c>
      <c r="T2545" s="5">
        <v>36494.04</v>
      </c>
      <c r="U2545" s="5">
        <f t="shared" si="131"/>
        <v>36494.04</v>
      </c>
      <c r="V2545" s="47">
        <f t="shared" si="132"/>
        <v>40873.324800000002</v>
      </c>
      <c r="W2545" s="48"/>
      <c r="X2545" s="49">
        <v>2017</v>
      </c>
      <c r="Y2545" s="55" t="s">
        <v>12015</v>
      </c>
      <c r="Z2545" s="51">
        <f t="shared" si="133"/>
        <v>101.37233333333333</v>
      </c>
      <c r="AA2545" s="16">
        <f t="shared" si="134"/>
        <v>113.53701333333333</v>
      </c>
    </row>
    <row r="2546" spans="2:27" ht="20.25" x14ac:dyDescent="0.3">
      <c r="B2546" s="43" t="s">
        <v>2549</v>
      </c>
      <c r="C2546" s="14" t="s">
        <v>4521</v>
      </c>
      <c r="D2546" s="14" t="s">
        <v>9628</v>
      </c>
      <c r="E2546" s="14" t="s">
        <v>4442</v>
      </c>
      <c r="F2546" s="14" t="s">
        <v>9629</v>
      </c>
      <c r="G2546" s="14" t="s">
        <v>11113</v>
      </c>
      <c r="H2546" s="44" t="s">
        <v>3466</v>
      </c>
      <c r="I2546" s="45">
        <v>0</v>
      </c>
      <c r="J2546" s="14">
        <v>150000000</v>
      </c>
      <c r="K2546" s="14" t="s">
        <v>3458</v>
      </c>
      <c r="L2546" s="46" t="s">
        <v>5087</v>
      </c>
      <c r="M2546" s="14" t="s">
        <v>12072</v>
      </c>
      <c r="N2546" s="14" t="s">
        <v>3833</v>
      </c>
      <c r="O2546" s="14" t="s">
        <v>3489</v>
      </c>
      <c r="P2546" s="14" t="s">
        <v>12071</v>
      </c>
      <c r="Q2546" s="44" t="s">
        <v>8224</v>
      </c>
      <c r="R2546" s="44" t="s">
        <v>8203</v>
      </c>
      <c r="S2546" s="14">
        <v>1</v>
      </c>
      <c r="T2546" s="5">
        <v>59182.02</v>
      </c>
      <c r="U2546" s="5">
        <f t="shared" si="131"/>
        <v>59182.02</v>
      </c>
      <c r="V2546" s="47">
        <f t="shared" si="132"/>
        <v>66283.862399999998</v>
      </c>
      <c r="W2546" s="48"/>
      <c r="X2546" s="49">
        <v>2017</v>
      </c>
      <c r="Y2546" s="55" t="s">
        <v>12015</v>
      </c>
      <c r="Z2546" s="51">
        <f t="shared" si="133"/>
        <v>164.39449999999999</v>
      </c>
      <c r="AA2546" s="16">
        <f t="shared" si="134"/>
        <v>184.12183999999999</v>
      </c>
    </row>
    <row r="2547" spans="2:27" ht="20.25" x14ac:dyDescent="0.3">
      <c r="B2547" s="43" t="s">
        <v>2550</v>
      </c>
      <c r="C2547" s="14" t="s">
        <v>4521</v>
      </c>
      <c r="D2547" s="14" t="s">
        <v>9626</v>
      </c>
      <c r="E2547" s="14" t="s">
        <v>4442</v>
      </c>
      <c r="F2547" s="14" t="s">
        <v>9627</v>
      </c>
      <c r="G2547" s="14" t="s">
        <v>11114</v>
      </c>
      <c r="H2547" s="44" t="s">
        <v>3466</v>
      </c>
      <c r="I2547" s="45">
        <v>0</v>
      </c>
      <c r="J2547" s="14">
        <v>150000000</v>
      </c>
      <c r="K2547" s="14" t="s">
        <v>3458</v>
      </c>
      <c r="L2547" s="46" t="s">
        <v>5087</v>
      </c>
      <c r="M2547" s="14" t="s">
        <v>12072</v>
      </c>
      <c r="N2547" s="14" t="s">
        <v>3833</v>
      </c>
      <c r="O2547" s="14" t="s">
        <v>3489</v>
      </c>
      <c r="P2547" s="14" t="s">
        <v>12071</v>
      </c>
      <c r="Q2547" s="44" t="s">
        <v>8224</v>
      </c>
      <c r="R2547" s="44" t="s">
        <v>8203</v>
      </c>
      <c r="S2547" s="14">
        <v>1</v>
      </c>
      <c r="T2547" s="5">
        <v>41124.83</v>
      </c>
      <c r="U2547" s="5">
        <f t="shared" si="131"/>
        <v>41124.83</v>
      </c>
      <c r="V2547" s="47">
        <f t="shared" si="132"/>
        <v>46059.809600000008</v>
      </c>
      <c r="W2547" s="48"/>
      <c r="X2547" s="49">
        <v>2017</v>
      </c>
      <c r="Y2547" s="55" t="s">
        <v>12015</v>
      </c>
      <c r="Z2547" s="51">
        <f t="shared" si="133"/>
        <v>114.2356388888889</v>
      </c>
      <c r="AA2547" s="16">
        <f t="shared" si="134"/>
        <v>127.94391555555558</v>
      </c>
    </row>
    <row r="2548" spans="2:27" ht="20.25" x14ac:dyDescent="0.3">
      <c r="B2548" s="43" t="s">
        <v>2551</v>
      </c>
      <c r="C2548" s="14" t="s">
        <v>4521</v>
      </c>
      <c r="D2548" s="14" t="s">
        <v>9624</v>
      </c>
      <c r="E2548" s="14" t="s">
        <v>4442</v>
      </c>
      <c r="F2548" s="14" t="s">
        <v>9625</v>
      </c>
      <c r="G2548" s="14" t="s">
        <v>11115</v>
      </c>
      <c r="H2548" s="44" t="s">
        <v>3466</v>
      </c>
      <c r="I2548" s="45">
        <v>0</v>
      </c>
      <c r="J2548" s="14">
        <v>150000000</v>
      </c>
      <c r="K2548" s="14" t="s">
        <v>3458</v>
      </c>
      <c r="L2548" s="46" t="s">
        <v>5087</v>
      </c>
      <c r="M2548" s="14" t="s">
        <v>12072</v>
      </c>
      <c r="N2548" s="14" t="s">
        <v>3833</v>
      </c>
      <c r="O2548" s="14" t="s">
        <v>3489</v>
      </c>
      <c r="P2548" s="14" t="s">
        <v>12071</v>
      </c>
      <c r="Q2548" s="44" t="s">
        <v>8224</v>
      </c>
      <c r="R2548" s="44" t="s">
        <v>8203</v>
      </c>
      <c r="S2548" s="14">
        <v>3</v>
      </c>
      <c r="T2548" s="5">
        <v>13645</v>
      </c>
      <c r="U2548" s="5">
        <f t="shared" si="131"/>
        <v>40935</v>
      </c>
      <c r="V2548" s="47">
        <f t="shared" si="132"/>
        <v>45847.200000000004</v>
      </c>
      <c r="W2548" s="48"/>
      <c r="X2548" s="49">
        <v>2017</v>
      </c>
      <c r="Y2548" s="55" t="s">
        <v>12015</v>
      </c>
      <c r="Z2548" s="51">
        <f t="shared" si="133"/>
        <v>113.70833333333333</v>
      </c>
      <c r="AA2548" s="16">
        <f t="shared" si="134"/>
        <v>127.35333333333334</v>
      </c>
    </row>
    <row r="2549" spans="2:27" ht="20.25" x14ac:dyDescent="0.3">
      <c r="B2549" s="43" t="s">
        <v>2552</v>
      </c>
      <c r="C2549" s="14" t="s">
        <v>4521</v>
      </c>
      <c r="D2549" s="14" t="s">
        <v>9624</v>
      </c>
      <c r="E2549" s="14" t="s">
        <v>4442</v>
      </c>
      <c r="F2549" s="14" t="s">
        <v>9625</v>
      </c>
      <c r="G2549" s="14" t="s">
        <v>11116</v>
      </c>
      <c r="H2549" s="44" t="s">
        <v>3466</v>
      </c>
      <c r="I2549" s="45">
        <v>0</v>
      </c>
      <c r="J2549" s="14">
        <v>150000000</v>
      </c>
      <c r="K2549" s="14" t="s">
        <v>3458</v>
      </c>
      <c r="L2549" s="46" t="s">
        <v>5087</v>
      </c>
      <c r="M2549" s="14" t="s">
        <v>12072</v>
      </c>
      <c r="N2549" s="14" t="s">
        <v>3833</v>
      </c>
      <c r="O2549" s="14" t="s">
        <v>3489</v>
      </c>
      <c r="P2549" s="14" t="s">
        <v>12071</v>
      </c>
      <c r="Q2549" s="44" t="s">
        <v>8224</v>
      </c>
      <c r="R2549" s="44" t="s">
        <v>8203</v>
      </c>
      <c r="S2549" s="14">
        <v>3</v>
      </c>
      <c r="T2549" s="5">
        <v>14663.2</v>
      </c>
      <c r="U2549" s="5">
        <f t="shared" si="131"/>
        <v>43989.600000000006</v>
      </c>
      <c r="V2549" s="47">
        <f t="shared" si="132"/>
        <v>49268.352000000014</v>
      </c>
      <c r="W2549" s="48"/>
      <c r="X2549" s="49">
        <v>2017</v>
      </c>
      <c r="Y2549" s="55" t="s">
        <v>12015</v>
      </c>
      <c r="Z2549" s="51">
        <f t="shared" si="133"/>
        <v>122.19333333333336</v>
      </c>
      <c r="AA2549" s="16">
        <f t="shared" si="134"/>
        <v>136.85653333333337</v>
      </c>
    </row>
    <row r="2550" spans="2:27" ht="20.25" x14ac:dyDescent="0.3">
      <c r="B2550" s="43" t="s">
        <v>2553</v>
      </c>
      <c r="C2550" s="14" t="s">
        <v>4521</v>
      </c>
      <c r="D2550" s="14" t="s">
        <v>9640</v>
      </c>
      <c r="E2550" s="14" t="s">
        <v>4442</v>
      </c>
      <c r="F2550" s="14" t="s">
        <v>9641</v>
      </c>
      <c r="G2550" s="14" t="s">
        <v>11117</v>
      </c>
      <c r="H2550" s="44" t="s">
        <v>3466</v>
      </c>
      <c r="I2550" s="45">
        <v>0</v>
      </c>
      <c r="J2550" s="14">
        <v>150000000</v>
      </c>
      <c r="K2550" s="14" t="s">
        <v>3458</v>
      </c>
      <c r="L2550" s="46" t="s">
        <v>5087</v>
      </c>
      <c r="M2550" s="14" t="s">
        <v>12072</v>
      </c>
      <c r="N2550" s="14" t="s">
        <v>3833</v>
      </c>
      <c r="O2550" s="14" t="s">
        <v>3489</v>
      </c>
      <c r="P2550" s="14" t="s">
        <v>12071</v>
      </c>
      <c r="Q2550" s="44" t="s">
        <v>8224</v>
      </c>
      <c r="R2550" s="44" t="s">
        <v>8203</v>
      </c>
      <c r="S2550" s="14">
        <v>2</v>
      </c>
      <c r="T2550" s="5">
        <v>12040.04</v>
      </c>
      <c r="U2550" s="5">
        <f t="shared" si="131"/>
        <v>24080.080000000002</v>
      </c>
      <c r="V2550" s="47">
        <f t="shared" si="132"/>
        <v>26969.689600000005</v>
      </c>
      <c r="W2550" s="48"/>
      <c r="X2550" s="49">
        <v>2017</v>
      </c>
      <c r="Y2550" s="55" t="s">
        <v>12015</v>
      </c>
      <c r="Z2550" s="51">
        <f t="shared" si="133"/>
        <v>66.88911111111112</v>
      </c>
      <c r="AA2550" s="16">
        <f t="shared" si="134"/>
        <v>74.915804444444461</v>
      </c>
    </row>
    <row r="2551" spans="2:27" ht="20.25" x14ac:dyDescent="0.3">
      <c r="B2551" s="43" t="s">
        <v>2554</v>
      </c>
      <c r="C2551" s="14" t="s">
        <v>4521</v>
      </c>
      <c r="D2551" s="14" t="s">
        <v>9640</v>
      </c>
      <c r="E2551" s="14" t="s">
        <v>4442</v>
      </c>
      <c r="F2551" s="14" t="s">
        <v>9641</v>
      </c>
      <c r="G2551" s="14" t="s">
        <v>11118</v>
      </c>
      <c r="H2551" s="44" t="s">
        <v>3466</v>
      </c>
      <c r="I2551" s="45">
        <v>0</v>
      </c>
      <c r="J2551" s="14">
        <v>150000000</v>
      </c>
      <c r="K2551" s="14" t="s">
        <v>3458</v>
      </c>
      <c r="L2551" s="46" t="s">
        <v>5087</v>
      </c>
      <c r="M2551" s="14" t="s">
        <v>12072</v>
      </c>
      <c r="N2551" s="14" t="s">
        <v>3833</v>
      </c>
      <c r="O2551" s="14" t="s">
        <v>3489</v>
      </c>
      <c r="P2551" s="14" t="s">
        <v>12071</v>
      </c>
      <c r="Q2551" s="44" t="s">
        <v>8224</v>
      </c>
      <c r="R2551" s="44" t="s">
        <v>8203</v>
      </c>
      <c r="S2551" s="14">
        <v>3</v>
      </c>
      <c r="T2551" s="5">
        <v>8738.09</v>
      </c>
      <c r="U2551" s="5">
        <f t="shared" si="131"/>
        <v>26214.27</v>
      </c>
      <c r="V2551" s="47">
        <f t="shared" si="132"/>
        <v>29359.982400000004</v>
      </c>
      <c r="W2551" s="48"/>
      <c r="X2551" s="49">
        <v>2017</v>
      </c>
      <c r="Y2551" s="55" t="s">
        <v>12015</v>
      </c>
      <c r="Z2551" s="51">
        <f t="shared" si="133"/>
        <v>72.817416666666674</v>
      </c>
      <c r="AA2551" s="16">
        <f t="shared" si="134"/>
        <v>81.555506666666673</v>
      </c>
    </row>
    <row r="2552" spans="2:27" ht="20.25" x14ac:dyDescent="0.3">
      <c r="B2552" s="43" t="s">
        <v>2555</v>
      </c>
      <c r="C2552" s="14" t="s">
        <v>4521</v>
      </c>
      <c r="D2552" s="14" t="s">
        <v>9640</v>
      </c>
      <c r="E2552" s="14" t="s">
        <v>4442</v>
      </c>
      <c r="F2552" s="14" t="s">
        <v>9641</v>
      </c>
      <c r="G2552" s="14" t="s">
        <v>11119</v>
      </c>
      <c r="H2552" s="44" t="s">
        <v>3466</v>
      </c>
      <c r="I2552" s="45">
        <v>0</v>
      </c>
      <c r="J2552" s="14">
        <v>150000000</v>
      </c>
      <c r="K2552" s="14" t="s">
        <v>3458</v>
      </c>
      <c r="L2552" s="46" t="s">
        <v>5087</v>
      </c>
      <c r="M2552" s="14" t="s">
        <v>12072</v>
      </c>
      <c r="N2552" s="14" t="s">
        <v>3833</v>
      </c>
      <c r="O2552" s="14" t="s">
        <v>3489</v>
      </c>
      <c r="P2552" s="14" t="s">
        <v>12071</v>
      </c>
      <c r="Q2552" s="44" t="s">
        <v>8224</v>
      </c>
      <c r="R2552" s="44" t="s">
        <v>8203</v>
      </c>
      <c r="S2552" s="14">
        <v>2</v>
      </c>
      <c r="T2552" s="5">
        <v>10837.76</v>
      </c>
      <c r="U2552" s="5">
        <f t="shared" si="131"/>
        <v>21675.52</v>
      </c>
      <c r="V2552" s="47">
        <f t="shared" si="132"/>
        <v>24276.582400000003</v>
      </c>
      <c r="W2552" s="48"/>
      <c r="X2552" s="49">
        <v>2017</v>
      </c>
      <c r="Y2552" s="55" t="s">
        <v>12015</v>
      </c>
      <c r="Z2552" s="51">
        <f t="shared" si="133"/>
        <v>60.209777777777781</v>
      </c>
      <c r="AA2552" s="16">
        <f t="shared" si="134"/>
        <v>67.434951111111118</v>
      </c>
    </row>
    <row r="2553" spans="2:27" ht="20.25" x14ac:dyDescent="0.3">
      <c r="B2553" s="43" t="s">
        <v>2556</v>
      </c>
      <c r="C2553" s="14" t="s">
        <v>4521</v>
      </c>
      <c r="D2553" s="14" t="s">
        <v>9640</v>
      </c>
      <c r="E2553" s="14" t="s">
        <v>4442</v>
      </c>
      <c r="F2553" s="14" t="s">
        <v>9641</v>
      </c>
      <c r="G2553" s="14" t="s">
        <v>11120</v>
      </c>
      <c r="H2553" s="44" t="s">
        <v>3466</v>
      </c>
      <c r="I2553" s="45">
        <v>0</v>
      </c>
      <c r="J2553" s="14">
        <v>150000000</v>
      </c>
      <c r="K2553" s="14" t="s">
        <v>3458</v>
      </c>
      <c r="L2553" s="46" t="s">
        <v>5087</v>
      </c>
      <c r="M2553" s="14" t="s">
        <v>12072</v>
      </c>
      <c r="N2553" s="14" t="s">
        <v>3833</v>
      </c>
      <c r="O2553" s="14" t="s">
        <v>3489</v>
      </c>
      <c r="P2553" s="14" t="s">
        <v>12071</v>
      </c>
      <c r="Q2553" s="44" t="s">
        <v>8224</v>
      </c>
      <c r="R2553" s="44" t="s">
        <v>8203</v>
      </c>
      <c r="S2553" s="14">
        <v>1</v>
      </c>
      <c r="T2553" s="5">
        <v>19081.14</v>
      </c>
      <c r="U2553" s="5">
        <f t="shared" si="131"/>
        <v>19081.14</v>
      </c>
      <c r="V2553" s="47">
        <f t="shared" si="132"/>
        <v>21370.876800000002</v>
      </c>
      <c r="W2553" s="48"/>
      <c r="X2553" s="49">
        <v>2017</v>
      </c>
      <c r="Y2553" s="55" t="s">
        <v>12015</v>
      </c>
      <c r="Z2553" s="51">
        <f t="shared" si="133"/>
        <v>53.003166666666665</v>
      </c>
      <c r="AA2553" s="16">
        <f t="shared" si="134"/>
        <v>59.363546666666672</v>
      </c>
    </row>
    <row r="2554" spans="2:27" ht="20.25" x14ac:dyDescent="0.3">
      <c r="B2554" s="43" t="s">
        <v>2557</v>
      </c>
      <c r="C2554" s="14" t="s">
        <v>4521</v>
      </c>
      <c r="D2554" s="14" t="s">
        <v>9640</v>
      </c>
      <c r="E2554" s="14" t="s">
        <v>4442</v>
      </c>
      <c r="F2554" s="14" t="s">
        <v>9641</v>
      </c>
      <c r="G2554" s="14" t="s">
        <v>11121</v>
      </c>
      <c r="H2554" s="44" t="s">
        <v>3466</v>
      </c>
      <c r="I2554" s="45">
        <v>0</v>
      </c>
      <c r="J2554" s="14">
        <v>150000000</v>
      </c>
      <c r="K2554" s="14" t="s">
        <v>3458</v>
      </c>
      <c r="L2554" s="46" t="s">
        <v>5087</v>
      </c>
      <c r="M2554" s="14" t="s">
        <v>12072</v>
      </c>
      <c r="N2554" s="14" t="s">
        <v>3833</v>
      </c>
      <c r="O2554" s="14" t="s">
        <v>3489</v>
      </c>
      <c r="P2554" s="14" t="s">
        <v>12071</v>
      </c>
      <c r="Q2554" s="44" t="s">
        <v>8224</v>
      </c>
      <c r="R2554" s="44" t="s">
        <v>8203</v>
      </c>
      <c r="S2554" s="14">
        <v>1</v>
      </c>
      <c r="T2554" s="5">
        <v>304674.19</v>
      </c>
      <c r="U2554" s="5">
        <f t="shared" si="131"/>
        <v>304674.19</v>
      </c>
      <c r="V2554" s="47">
        <f t="shared" si="132"/>
        <v>341235.09280000004</v>
      </c>
      <c r="W2554" s="48"/>
      <c r="X2554" s="49">
        <v>2017</v>
      </c>
      <c r="Y2554" s="55" t="s">
        <v>12015</v>
      </c>
      <c r="Z2554" s="51">
        <f t="shared" si="133"/>
        <v>846.31719444444445</v>
      </c>
      <c r="AA2554" s="16">
        <f t="shared" si="134"/>
        <v>947.87525777777785</v>
      </c>
    </row>
    <row r="2555" spans="2:27" ht="20.25" x14ac:dyDescent="0.3">
      <c r="B2555" s="43" t="s">
        <v>2558</v>
      </c>
      <c r="C2555" s="14" t="s">
        <v>4521</v>
      </c>
      <c r="D2555" s="14" t="s">
        <v>4241</v>
      </c>
      <c r="E2555" s="14" t="s">
        <v>4245</v>
      </c>
      <c r="F2555" s="14" t="s">
        <v>4225</v>
      </c>
      <c r="G2555" s="14" t="s">
        <v>11122</v>
      </c>
      <c r="H2555" s="44" t="s">
        <v>3466</v>
      </c>
      <c r="I2555" s="45">
        <v>0</v>
      </c>
      <c r="J2555" s="14">
        <v>150000000</v>
      </c>
      <c r="K2555" s="14" t="s">
        <v>3458</v>
      </c>
      <c r="L2555" s="46" t="s">
        <v>5087</v>
      </c>
      <c r="M2555" s="14" t="s">
        <v>12072</v>
      </c>
      <c r="N2555" s="14" t="s">
        <v>3833</v>
      </c>
      <c r="O2555" s="14" t="s">
        <v>12116</v>
      </c>
      <c r="P2555" s="14" t="s">
        <v>12071</v>
      </c>
      <c r="Q2555" s="44" t="s">
        <v>8224</v>
      </c>
      <c r="R2555" s="44" t="s">
        <v>8203</v>
      </c>
      <c r="S2555" s="14">
        <v>1</v>
      </c>
      <c r="T2555" s="5">
        <v>834322.91</v>
      </c>
      <c r="U2555" s="5">
        <f t="shared" si="131"/>
        <v>834322.91</v>
      </c>
      <c r="V2555" s="47">
        <f t="shared" si="132"/>
        <v>934441.65920000011</v>
      </c>
      <c r="W2555" s="48"/>
      <c r="X2555" s="49">
        <v>2017</v>
      </c>
      <c r="Y2555" s="55" t="s">
        <v>12015</v>
      </c>
      <c r="Z2555" s="51">
        <f t="shared" si="133"/>
        <v>2317.5636388888888</v>
      </c>
      <c r="AA2555" s="16">
        <f t="shared" si="134"/>
        <v>2595.6712755555559</v>
      </c>
    </row>
    <row r="2556" spans="2:27" ht="20.25" x14ac:dyDescent="0.3">
      <c r="B2556" s="43" t="s">
        <v>2559</v>
      </c>
      <c r="C2556" s="14" t="s">
        <v>4521</v>
      </c>
      <c r="D2556" s="14" t="s">
        <v>9496</v>
      </c>
      <c r="E2556" s="14" t="s">
        <v>9497</v>
      </c>
      <c r="F2556" s="14" t="s">
        <v>4219</v>
      </c>
      <c r="G2556" s="14" t="s">
        <v>11123</v>
      </c>
      <c r="H2556" s="44" t="s">
        <v>3466</v>
      </c>
      <c r="I2556" s="45">
        <v>0</v>
      </c>
      <c r="J2556" s="14">
        <v>150000000</v>
      </c>
      <c r="K2556" s="14" t="s">
        <v>3458</v>
      </c>
      <c r="L2556" s="46" t="s">
        <v>5087</v>
      </c>
      <c r="M2556" s="14" t="s">
        <v>12072</v>
      </c>
      <c r="N2556" s="14" t="s">
        <v>3833</v>
      </c>
      <c r="O2556" s="14" t="s">
        <v>12116</v>
      </c>
      <c r="P2556" s="14" t="s">
        <v>12071</v>
      </c>
      <c r="Q2556" s="44" t="s">
        <v>8224</v>
      </c>
      <c r="R2556" s="44" t="s">
        <v>8203</v>
      </c>
      <c r="S2556" s="14">
        <v>2</v>
      </c>
      <c r="T2556" s="5">
        <v>2006884.84</v>
      </c>
      <c r="U2556" s="5">
        <f t="shared" si="131"/>
        <v>4013769.68</v>
      </c>
      <c r="V2556" s="47">
        <f t="shared" si="132"/>
        <v>4495422.041600001</v>
      </c>
      <c r="W2556" s="48"/>
      <c r="X2556" s="49">
        <v>2017</v>
      </c>
      <c r="Y2556" s="55" t="s">
        <v>12015</v>
      </c>
      <c r="Z2556" s="51">
        <f t="shared" si="133"/>
        <v>11149.360222222223</v>
      </c>
      <c r="AA2556" s="16">
        <f t="shared" si="134"/>
        <v>12487.283448888891</v>
      </c>
    </row>
    <row r="2557" spans="2:27" ht="20.25" x14ac:dyDescent="0.3">
      <c r="B2557" s="43" t="s">
        <v>2560</v>
      </c>
      <c r="C2557" s="14" t="s">
        <v>4521</v>
      </c>
      <c r="D2557" s="14" t="s">
        <v>9642</v>
      </c>
      <c r="E2557" s="14" t="s">
        <v>7596</v>
      </c>
      <c r="F2557" s="14" t="s">
        <v>9643</v>
      </c>
      <c r="G2557" s="14" t="s">
        <v>11124</v>
      </c>
      <c r="H2557" s="44" t="s">
        <v>3466</v>
      </c>
      <c r="I2557" s="45">
        <v>0</v>
      </c>
      <c r="J2557" s="14">
        <v>150000000</v>
      </c>
      <c r="K2557" s="14" t="s">
        <v>3458</v>
      </c>
      <c r="L2557" s="46" t="s">
        <v>5087</v>
      </c>
      <c r="M2557" s="14" t="s">
        <v>12072</v>
      </c>
      <c r="N2557" s="14" t="s">
        <v>3833</v>
      </c>
      <c r="O2557" s="14" t="s">
        <v>12116</v>
      </c>
      <c r="P2557" s="14" t="s">
        <v>12071</v>
      </c>
      <c r="Q2557" s="44" t="s">
        <v>8224</v>
      </c>
      <c r="R2557" s="44" t="s">
        <v>8203</v>
      </c>
      <c r="S2557" s="14">
        <v>4</v>
      </c>
      <c r="T2557" s="5">
        <v>276963.83</v>
      </c>
      <c r="U2557" s="5">
        <f t="shared" si="131"/>
        <v>1107855.32</v>
      </c>
      <c r="V2557" s="47">
        <f t="shared" si="132"/>
        <v>1240797.9584000001</v>
      </c>
      <c r="W2557" s="48"/>
      <c r="X2557" s="49">
        <v>2017</v>
      </c>
      <c r="Y2557" s="55" t="s">
        <v>12015</v>
      </c>
      <c r="Z2557" s="51">
        <f t="shared" si="133"/>
        <v>3077.3758888888892</v>
      </c>
      <c r="AA2557" s="16">
        <f t="shared" si="134"/>
        <v>3446.6609955555559</v>
      </c>
    </row>
    <row r="2558" spans="2:27" ht="20.25" x14ac:dyDescent="0.3">
      <c r="B2558" s="43" t="s">
        <v>2561</v>
      </c>
      <c r="C2558" s="14" t="s">
        <v>4521</v>
      </c>
      <c r="D2558" s="14" t="s">
        <v>9644</v>
      </c>
      <c r="E2558" s="14" t="s">
        <v>7596</v>
      </c>
      <c r="F2558" s="14" t="s">
        <v>9645</v>
      </c>
      <c r="G2558" s="14" t="s">
        <v>11125</v>
      </c>
      <c r="H2558" s="44" t="s">
        <v>3466</v>
      </c>
      <c r="I2558" s="45">
        <v>0</v>
      </c>
      <c r="J2558" s="14">
        <v>150000000</v>
      </c>
      <c r="K2558" s="14" t="s">
        <v>3458</v>
      </c>
      <c r="L2558" s="46" t="s">
        <v>5087</v>
      </c>
      <c r="M2558" s="14" t="s">
        <v>12072</v>
      </c>
      <c r="N2558" s="14" t="s">
        <v>3833</v>
      </c>
      <c r="O2558" s="14" t="s">
        <v>12116</v>
      </c>
      <c r="P2558" s="14" t="s">
        <v>12071</v>
      </c>
      <c r="Q2558" s="44" t="s">
        <v>8224</v>
      </c>
      <c r="R2558" s="44" t="s">
        <v>8203</v>
      </c>
      <c r="S2558" s="14">
        <v>4</v>
      </c>
      <c r="T2558" s="5">
        <v>462259.99</v>
      </c>
      <c r="U2558" s="5">
        <f t="shared" si="131"/>
        <v>1849039.96</v>
      </c>
      <c r="V2558" s="47">
        <f t="shared" si="132"/>
        <v>2070924.7552000002</v>
      </c>
      <c r="W2558" s="48"/>
      <c r="X2558" s="49">
        <v>2017</v>
      </c>
      <c r="Y2558" s="55" t="s">
        <v>12015</v>
      </c>
      <c r="Z2558" s="51">
        <f t="shared" si="133"/>
        <v>5136.2221111111112</v>
      </c>
      <c r="AA2558" s="16">
        <f t="shared" si="134"/>
        <v>5752.5687644444452</v>
      </c>
    </row>
    <row r="2559" spans="2:27" ht="20.25" x14ac:dyDescent="0.3">
      <c r="B2559" s="43" t="s">
        <v>2562</v>
      </c>
      <c r="C2559" s="14" t="s">
        <v>4521</v>
      </c>
      <c r="D2559" s="14" t="s">
        <v>9646</v>
      </c>
      <c r="E2559" s="14" t="s">
        <v>9647</v>
      </c>
      <c r="F2559" s="14" t="s">
        <v>4412</v>
      </c>
      <c r="G2559" s="14" t="s">
        <v>11126</v>
      </c>
      <c r="H2559" s="44" t="s">
        <v>3466</v>
      </c>
      <c r="I2559" s="45">
        <v>0</v>
      </c>
      <c r="J2559" s="14">
        <v>150000000</v>
      </c>
      <c r="K2559" s="14" t="s">
        <v>3458</v>
      </c>
      <c r="L2559" s="46" t="s">
        <v>5087</v>
      </c>
      <c r="M2559" s="14" t="s">
        <v>12072</v>
      </c>
      <c r="N2559" s="14" t="s">
        <v>3833</v>
      </c>
      <c r="O2559" s="14" t="s">
        <v>12116</v>
      </c>
      <c r="P2559" s="14" t="s">
        <v>12071</v>
      </c>
      <c r="Q2559" s="44" t="s">
        <v>8224</v>
      </c>
      <c r="R2559" s="44" t="s">
        <v>8203</v>
      </c>
      <c r="S2559" s="14">
        <v>2</v>
      </c>
      <c r="T2559" s="5">
        <v>88236.27</v>
      </c>
      <c r="U2559" s="5">
        <f t="shared" si="131"/>
        <v>176472.54</v>
      </c>
      <c r="V2559" s="47">
        <f t="shared" si="132"/>
        <v>197649.24480000001</v>
      </c>
      <c r="W2559" s="48"/>
      <c r="X2559" s="49">
        <v>2017</v>
      </c>
      <c r="Y2559" s="55" t="s">
        <v>12015</v>
      </c>
      <c r="Z2559" s="51">
        <f t="shared" si="133"/>
        <v>490.20150000000001</v>
      </c>
      <c r="AA2559" s="16">
        <f t="shared" si="134"/>
        <v>549.02568000000008</v>
      </c>
    </row>
    <row r="2560" spans="2:27" ht="20.25" x14ac:dyDescent="0.3">
      <c r="B2560" s="43" t="s">
        <v>2563</v>
      </c>
      <c r="C2560" s="14" t="s">
        <v>4521</v>
      </c>
      <c r="D2560" s="14" t="s">
        <v>9648</v>
      </c>
      <c r="E2560" s="14" t="s">
        <v>4411</v>
      </c>
      <c r="F2560" s="14" t="s">
        <v>9649</v>
      </c>
      <c r="G2560" s="14" t="s">
        <v>11127</v>
      </c>
      <c r="H2560" s="44" t="s">
        <v>3466</v>
      </c>
      <c r="I2560" s="45">
        <v>0</v>
      </c>
      <c r="J2560" s="14">
        <v>150000000</v>
      </c>
      <c r="K2560" s="14" t="s">
        <v>3458</v>
      </c>
      <c r="L2560" s="46" t="s">
        <v>5087</v>
      </c>
      <c r="M2560" s="14" t="s">
        <v>12072</v>
      </c>
      <c r="N2560" s="14" t="s">
        <v>3833</v>
      </c>
      <c r="O2560" s="14" t="s">
        <v>12116</v>
      </c>
      <c r="P2560" s="14" t="s">
        <v>12071</v>
      </c>
      <c r="Q2560" s="44" t="s">
        <v>8224</v>
      </c>
      <c r="R2560" s="44" t="s">
        <v>8203</v>
      </c>
      <c r="S2560" s="14">
        <v>2</v>
      </c>
      <c r="T2560" s="5">
        <v>51471.15</v>
      </c>
      <c r="U2560" s="5">
        <f t="shared" si="131"/>
        <v>102942.3</v>
      </c>
      <c r="V2560" s="47">
        <f t="shared" si="132"/>
        <v>115295.37600000002</v>
      </c>
      <c r="W2560" s="48"/>
      <c r="X2560" s="49">
        <v>2017</v>
      </c>
      <c r="Y2560" s="55" t="s">
        <v>12015</v>
      </c>
      <c r="Z2560" s="51">
        <f t="shared" si="133"/>
        <v>285.95083333333332</v>
      </c>
      <c r="AA2560" s="16">
        <f t="shared" si="134"/>
        <v>320.26493333333337</v>
      </c>
    </row>
    <row r="2561" spans="2:27" ht="20.25" x14ac:dyDescent="0.3">
      <c r="B2561" s="43" t="s">
        <v>2564</v>
      </c>
      <c r="C2561" s="14" t="s">
        <v>4521</v>
      </c>
      <c r="D2561" s="14" t="s">
        <v>9650</v>
      </c>
      <c r="E2561" s="14" t="s">
        <v>4411</v>
      </c>
      <c r="F2561" s="14" t="s">
        <v>9651</v>
      </c>
      <c r="G2561" s="14" t="s">
        <v>11128</v>
      </c>
      <c r="H2561" s="44" t="s">
        <v>3466</v>
      </c>
      <c r="I2561" s="45">
        <v>0</v>
      </c>
      <c r="J2561" s="14">
        <v>150000000</v>
      </c>
      <c r="K2561" s="14" t="s">
        <v>3458</v>
      </c>
      <c r="L2561" s="46" t="s">
        <v>5087</v>
      </c>
      <c r="M2561" s="14" t="s">
        <v>12072</v>
      </c>
      <c r="N2561" s="14" t="s">
        <v>3833</v>
      </c>
      <c r="O2561" s="14" t="s">
        <v>12116</v>
      </c>
      <c r="P2561" s="14" t="s">
        <v>12071</v>
      </c>
      <c r="Q2561" s="44" t="s">
        <v>8224</v>
      </c>
      <c r="R2561" s="44" t="s">
        <v>8203</v>
      </c>
      <c r="S2561" s="14">
        <v>2</v>
      </c>
      <c r="T2561" s="5">
        <v>51471.15</v>
      </c>
      <c r="U2561" s="5">
        <f t="shared" si="131"/>
        <v>102942.3</v>
      </c>
      <c r="V2561" s="47">
        <f t="shared" si="132"/>
        <v>115295.37600000002</v>
      </c>
      <c r="W2561" s="48"/>
      <c r="X2561" s="49">
        <v>2017</v>
      </c>
      <c r="Y2561" s="55" t="s">
        <v>12015</v>
      </c>
      <c r="Z2561" s="51">
        <f t="shared" si="133"/>
        <v>285.95083333333332</v>
      </c>
      <c r="AA2561" s="16">
        <f t="shared" si="134"/>
        <v>320.26493333333337</v>
      </c>
    </row>
    <row r="2562" spans="2:27" ht="20.25" x14ac:dyDescent="0.3">
      <c r="B2562" s="43" t="s">
        <v>2565</v>
      </c>
      <c r="C2562" s="14" t="s">
        <v>4521</v>
      </c>
      <c r="D2562" s="14" t="s">
        <v>9652</v>
      </c>
      <c r="E2562" s="14" t="s">
        <v>9653</v>
      </c>
      <c r="F2562" s="14" t="s">
        <v>9654</v>
      </c>
      <c r="G2562" s="14" t="s">
        <v>11129</v>
      </c>
      <c r="H2562" s="44" t="s">
        <v>3466</v>
      </c>
      <c r="I2562" s="45">
        <v>0</v>
      </c>
      <c r="J2562" s="14">
        <v>150000000</v>
      </c>
      <c r="K2562" s="14" t="s">
        <v>3458</v>
      </c>
      <c r="L2562" s="46" t="s">
        <v>5087</v>
      </c>
      <c r="M2562" s="14" t="s">
        <v>12072</v>
      </c>
      <c r="N2562" s="14" t="s">
        <v>3833</v>
      </c>
      <c r="O2562" s="14" t="s">
        <v>12116</v>
      </c>
      <c r="P2562" s="14" t="s">
        <v>12071</v>
      </c>
      <c r="Q2562" s="44" t="s">
        <v>8224</v>
      </c>
      <c r="R2562" s="44" t="s">
        <v>8203</v>
      </c>
      <c r="S2562" s="14">
        <v>2</v>
      </c>
      <c r="T2562" s="5">
        <v>245223.29</v>
      </c>
      <c r="U2562" s="5">
        <f t="shared" si="131"/>
        <v>490446.58</v>
      </c>
      <c r="V2562" s="47">
        <f t="shared" si="132"/>
        <v>549300.16960000002</v>
      </c>
      <c r="W2562" s="48"/>
      <c r="X2562" s="49">
        <v>2017</v>
      </c>
      <c r="Y2562" s="55" t="s">
        <v>12015</v>
      </c>
      <c r="Z2562" s="51">
        <f t="shared" si="133"/>
        <v>1362.3516111111112</v>
      </c>
      <c r="AA2562" s="16">
        <f t="shared" si="134"/>
        <v>1525.8338044444445</v>
      </c>
    </row>
    <row r="2563" spans="2:27" ht="20.25" x14ac:dyDescent="0.3">
      <c r="B2563" s="43" t="s">
        <v>2566</v>
      </c>
      <c r="C2563" s="14" t="s">
        <v>4521</v>
      </c>
      <c r="D2563" s="14" t="s">
        <v>9655</v>
      </c>
      <c r="E2563" s="14" t="s">
        <v>4094</v>
      </c>
      <c r="F2563" s="14" t="s">
        <v>9656</v>
      </c>
      <c r="G2563" s="14" t="s">
        <v>11130</v>
      </c>
      <c r="H2563" s="44" t="s">
        <v>3466</v>
      </c>
      <c r="I2563" s="45">
        <v>0</v>
      </c>
      <c r="J2563" s="14">
        <v>150000000</v>
      </c>
      <c r="K2563" s="14" t="s">
        <v>3458</v>
      </c>
      <c r="L2563" s="46" t="s">
        <v>5087</v>
      </c>
      <c r="M2563" s="14" t="s">
        <v>12072</v>
      </c>
      <c r="N2563" s="14" t="s">
        <v>3833</v>
      </c>
      <c r="O2563" s="14" t="s">
        <v>12116</v>
      </c>
      <c r="P2563" s="14" t="s">
        <v>12071</v>
      </c>
      <c r="Q2563" s="44" t="s">
        <v>8224</v>
      </c>
      <c r="R2563" s="44" t="s">
        <v>8203</v>
      </c>
      <c r="S2563" s="14">
        <v>1</v>
      </c>
      <c r="T2563" s="5">
        <v>3000000</v>
      </c>
      <c r="U2563" s="5">
        <f t="shared" si="131"/>
        <v>3000000</v>
      </c>
      <c r="V2563" s="47">
        <f t="shared" si="132"/>
        <v>3360000.0000000005</v>
      </c>
      <c r="W2563" s="48"/>
      <c r="X2563" s="49">
        <v>2017</v>
      </c>
      <c r="Y2563" s="55" t="s">
        <v>12015</v>
      </c>
      <c r="Z2563" s="51">
        <f t="shared" si="133"/>
        <v>8333.3333333333339</v>
      </c>
      <c r="AA2563" s="16">
        <f t="shared" si="134"/>
        <v>9333.3333333333339</v>
      </c>
    </row>
    <row r="2564" spans="2:27" ht="20.25" x14ac:dyDescent="0.3">
      <c r="B2564" s="43" t="s">
        <v>2567</v>
      </c>
      <c r="C2564" s="14" t="s">
        <v>4521</v>
      </c>
      <c r="D2564" s="14" t="s">
        <v>9657</v>
      </c>
      <c r="E2564" s="14" t="s">
        <v>9658</v>
      </c>
      <c r="F2564" s="14" t="s">
        <v>9659</v>
      </c>
      <c r="G2564" s="14" t="s">
        <v>11131</v>
      </c>
      <c r="H2564" s="44" t="s">
        <v>3466</v>
      </c>
      <c r="I2564" s="45">
        <v>0</v>
      </c>
      <c r="J2564" s="14">
        <v>150000000</v>
      </c>
      <c r="K2564" s="14" t="s">
        <v>3458</v>
      </c>
      <c r="L2564" s="46" t="s">
        <v>5087</v>
      </c>
      <c r="M2564" s="14" t="s">
        <v>12072</v>
      </c>
      <c r="N2564" s="14" t="s">
        <v>3833</v>
      </c>
      <c r="O2564" s="14" t="s">
        <v>12116</v>
      </c>
      <c r="P2564" s="14" t="s">
        <v>12071</v>
      </c>
      <c r="Q2564" s="44" t="s">
        <v>8224</v>
      </c>
      <c r="R2564" s="44" t="s">
        <v>8203</v>
      </c>
      <c r="S2564" s="14">
        <v>1</v>
      </c>
      <c r="T2564" s="5">
        <v>6911.84</v>
      </c>
      <c r="U2564" s="5">
        <f t="shared" si="131"/>
        <v>6911.84</v>
      </c>
      <c r="V2564" s="47">
        <f t="shared" si="132"/>
        <v>7741.2608000000009</v>
      </c>
      <c r="W2564" s="48"/>
      <c r="X2564" s="49">
        <v>2017</v>
      </c>
      <c r="Y2564" s="55" t="s">
        <v>12015</v>
      </c>
      <c r="Z2564" s="51">
        <f t="shared" si="133"/>
        <v>19.199555555555555</v>
      </c>
      <c r="AA2564" s="16">
        <f t="shared" si="134"/>
        <v>21.503502222222224</v>
      </c>
    </row>
    <row r="2565" spans="2:27" ht="20.25" x14ac:dyDescent="0.3">
      <c r="B2565" s="43" t="s">
        <v>2568</v>
      </c>
      <c r="C2565" s="14" t="s">
        <v>4521</v>
      </c>
      <c r="D2565" s="14" t="s">
        <v>9657</v>
      </c>
      <c r="E2565" s="14" t="s">
        <v>9658</v>
      </c>
      <c r="F2565" s="14" t="s">
        <v>9659</v>
      </c>
      <c r="G2565" s="14" t="s">
        <v>11132</v>
      </c>
      <c r="H2565" s="44" t="s">
        <v>3466</v>
      </c>
      <c r="I2565" s="45">
        <v>0</v>
      </c>
      <c r="J2565" s="14">
        <v>150000000</v>
      </c>
      <c r="K2565" s="14" t="s">
        <v>3458</v>
      </c>
      <c r="L2565" s="46" t="s">
        <v>5087</v>
      </c>
      <c r="M2565" s="14" t="s">
        <v>12072</v>
      </c>
      <c r="N2565" s="14" t="s">
        <v>3833</v>
      </c>
      <c r="O2565" s="14" t="s">
        <v>12116</v>
      </c>
      <c r="P2565" s="14" t="s">
        <v>12071</v>
      </c>
      <c r="Q2565" s="44" t="s">
        <v>8224</v>
      </c>
      <c r="R2565" s="44" t="s">
        <v>8203</v>
      </c>
      <c r="S2565" s="14">
        <v>1</v>
      </c>
      <c r="T2565" s="5">
        <v>6911.84</v>
      </c>
      <c r="U2565" s="5">
        <f t="shared" si="131"/>
        <v>6911.84</v>
      </c>
      <c r="V2565" s="47">
        <f t="shared" si="132"/>
        <v>7741.2608000000009</v>
      </c>
      <c r="W2565" s="48"/>
      <c r="X2565" s="49">
        <v>2017</v>
      </c>
      <c r="Y2565" s="55" t="s">
        <v>12015</v>
      </c>
      <c r="Z2565" s="51">
        <f t="shared" si="133"/>
        <v>19.199555555555555</v>
      </c>
      <c r="AA2565" s="16">
        <f t="shared" si="134"/>
        <v>21.503502222222224</v>
      </c>
    </row>
    <row r="2566" spans="2:27" ht="20.25" x14ac:dyDescent="0.3">
      <c r="B2566" s="43" t="s">
        <v>2569</v>
      </c>
      <c r="C2566" s="14" t="s">
        <v>4521</v>
      </c>
      <c r="D2566" s="14" t="s">
        <v>9660</v>
      </c>
      <c r="E2566" s="14" t="s">
        <v>9661</v>
      </c>
      <c r="F2566" s="14" t="s">
        <v>9662</v>
      </c>
      <c r="G2566" s="14" t="s">
        <v>11133</v>
      </c>
      <c r="H2566" s="44" t="s">
        <v>3466</v>
      </c>
      <c r="I2566" s="45">
        <v>0</v>
      </c>
      <c r="J2566" s="14">
        <v>150000000</v>
      </c>
      <c r="K2566" s="14" t="s">
        <v>3458</v>
      </c>
      <c r="L2566" s="46" t="s">
        <v>5087</v>
      </c>
      <c r="M2566" s="14" t="s">
        <v>12072</v>
      </c>
      <c r="N2566" s="14" t="s">
        <v>3833</v>
      </c>
      <c r="O2566" s="14" t="s">
        <v>12116</v>
      </c>
      <c r="P2566" s="14" t="s">
        <v>12071</v>
      </c>
      <c r="Q2566" s="44" t="s">
        <v>8224</v>
      </c>
      <c r="R2566" s="44" t="s">
        <v>8203</v>
      </c>
      <c r="S2566" s="14">
        <v>3</v>
      </c>
      <c r="T2566" s="5">
        <v>204659.12</v>
      </c>
      <c r="U2566" s="5">
        <f t="shared" si="131"/>
        <v>613977.36</v>
      </c>
      <c r="V2566" s="47">
        <f t="shared" si="132"/>
        <v>687654.64320000005</v>
      </c>
      <c r="W2566" s="48"/>
      <c r="X2566" s="49">
        <v>2017</v>
      </c>
      <c r="Y2566" s="55" t="s">
        <v>12015</v>
      </c>
      <c r="Z2566" s="51">
        <f t="shared" si="133"/>
        <v>1705.4926666666665</v>
      </c>
      <c r="AA2566" s="16">
        <f t="shared" si="134"/>
        <v>1910.1517866666668</v>
      </c>
    </row>
    <row r="2567" spans="2:27" ht="20.25" x14ac:dyDescent="0.3">
      <c r="B2567" s="43" t="s">
        <v>2570</v>
      </c>
      <c r="C2567" s="14" t="s">
        <v>4521</v>
      </c>
      <c r="D2567" s="14" t="s">
        <v>9663</v>
      </c>
      <c r="E2567" s="14" t="s">
        <v>4302</v>
      </c>
      <c r="F2567" s="14" t="s">
        <v>9664</v>
      </c>
      <c r="G2567" s="14" t="s">
        <v>11134</v>
      </c>
      <c r="H2567" s="44" t="s">
        <v>3466</v>
      </c>
      <c r="I2567" s="45">
        <v>0</v>
      </c>
      <c r="J2567" s="14">
        <v>150000000</v>
      </c>
      <c r="K2567" s="14" t="s">
        <v>3458</v>
      </c>
      <c r="L2567" s="46" t="s">
        <v>5087</v>
      </c>
      <c r="M2567" s="14" t="s">
        <v>12072</v>
      </c>
      <c r="N2567" s="14" t="s">
        <v>3833</v>
      </c>
      <c r="O2567" s="14" t="s">
        <v>12116</v>
      </c>
      <c r="P2567" s="14" t="s">
        <v>12071</v>
      </c>
      <c r="Q2567" s="44" t="s">
        <v>8224</v>
      </c>
      <c r="R2567" s="44" t="s">
        <v>8203</v>
      </c>
      <c r="S2567" s="14">
        <v>4</v>
      </c>
      <c r="T2567" s="5">
        <v>14093.29</v>
      </c>
      <c r="U2567" s="5">
        <f t="shared" si="131"/>
        <v>56373.16</v>
      </c>
      <c r="V2567" s="47">
        <f t="shared" si="132"/>
        <v>63137.939200000008</v>
      </c>
      <c r="W2567" s="48"/>
      <c r="X2567" s="49">
        <v>2017</v>
      </c>
      <c r="Y2567" s="55" t="s">
        <v>12015</v>
      </c>
      <c r="Z2567" s="51">
        <f t="shared" si="133"/>
        <v>156.59211111111111</v>
      </c>
      <c r="AA2567" s="16">
        <f t="shared" si="134"/>
        <v>175.38316444444447</v>
      </c>
    </row>
    <row r="2568" spans="2:27" ht="20.25" x14ac:dyDescent="0.3">
      <c r="B2568" s="43" t="s">
        <v>2571</v>
      </c>
      <c r="C2568" s="14" t="s">
        <v>4521</v>
      </c>
      <c r="D2568" s="14" t="s">
        <v>9665</v>
      </c>
      <c r="E2568" s="14" t="s">
        <v>4302</v>
      </c>
      <c r="F2568" s="14" t="s">
        <v>9666</v>
      </c>
      <c r="G2568" s="14" t="s">
        <v>11135</v>
      </c>
      <c r="H2568" s="44" t="s">
        <v>3466</v>
      </c>
      <c r="I2568" s="45">
        <v>0</v>
      </c>
      <c r="J2568" s="14">
        <v>150000000</v>
      </c>
      <c r="K2568" s="14" t="s">
        <v>3458</v>
      </c>
      <c r="L2568" s="46" t="s">
        <v>5087</v>
      </c>
      <c r="M2568" s="14" t="s">
        <v>12072</v>
      </c>
      <c r="N2568" s="14" t="s">
        <v>3833</v>
      </c>
      <c r="O2568" s="14" t="s">
        <v>12116</v>
      </c>
      <c r="P2568" s="14" t="s">
        <v>12071</v>
      </c>
      <c r="Q2568" s="44" t="s">
        <v>8224</v>
      </c>
      <c r="R2568" s="44" t="s">
        <v>8203</v>
      </c>
      <c r="S2568" s="14">
        <v>4</v>
      </c>
      <c r="T2568" s="5">
        <v>14093.29</v>
      </c>
      <c r="U2568" s="5">
        <f t="shared" si="131"/>
        <v>56373.16</v>
      </c>
      <c r="V2568" s="47">
        <f t="shared" si="132"/>
        <v>63137.939200000008</v>
      </c>
      <c r="W2568" s="48"/>
      <c r="X2568" s="49">
        <v>2017</v>
      </c>
      <c r="Y2568" s="55" t="s">
        <v>12015</v>
      </c>
      <c r="Z2568" s="51">
        <f t="shared" si="133"/>
        <v>156.59211111111111</v>
      </c>
      <c r="AA2568" s="16">
        <f t="shared" si="134"/>
        <v>175.38316444444447</v>
      </c>
    </row>
    <row r="2569" spans="2:27" ht="20.25" x14ac:dyDescent="0.3">
      <c r="B2569" s="43" t="s">
        <v>2572</v>
      </c>
      <c r="C2569" s="14" t="s">
        <v>4521</v>
      </c>
      <c r="D2569" s="14" t="s">
        <v>9667</v>
      </c>
      <c r="E2569" s="14" t="s">
        <v>9668</v>
      </c>
      <c r="F2569" s="14" t="s">
        <v>9669</v>
      </c>
      <c r="G2569" s="14" t="s">
        <v>11136</v>
      </c>
      <c r="H2569" s="44" t="s">
        <v>3466</v>
      </c>
      <c r="I2569" s="45">
        <v>0</v>
      </c>
      <c r="J2569" s="14">
        <v>150000000</v>
      </c>
      <c r="K2569" s="14" t="s">
        <v>3458</v>
      </c>
      <c r="L2569" s="46" t="s">
        <v>5087</v>
      </c>
      <c r="M2569" s="14" t="s">
        <v>12072</v>
      </c>
      <c r="N2569" s="14" t="s">
        <v>3833</v>
      </c>
      <c r="O2569" s="14" t="s">
        <v>12116</v>
      </c>
      <c r="P2569" s="14" t="s">
        <v>12071</v>
      </c>
      <c r="Q2569" s="44" t="s">
        <v>8224</v>
      </c>
      <c r="R2569" s="44" t="s">
        <v>8203</v>
      </c>
      <c r="S2569" s="14">
        <v>6</v>
      </c>
      <c r="T2569" s="5">
        <v>10416.780000000001</v>
      </c>
      <c r="U2569" s="5">
        <f t="shared" si="131"/>
        <v>62500.680000000008</v>
      </c>
      <c r="V2569" s="47">
        <f t="shared" si="132"/>
        <v>70000.761600000013</v>
      </c>
      <c r="W2569" s="48"/>
      <c r="X2569" s="49">
        <v>2017</v>
      </c>
      <c r="Y2569" s="55" t="s">
        <v>12015</v>
      </c>
      <c r="Z2569" s="51">
        <f t="shared" si="133"/>
        <v>173.61300000000003</v>
      </c>
      <c r="AA2569" s="16">
        <f t="shared" si="134"/>
        <v>194.44656000000003</v>
      </c>
    </row>
    <row r="2570" spans="2:27" ht="20.25" x14ac:dyDescent="0.3">
      <c r="B2570" s="43" t="s">
        <v>2573</v>
      </c>
      <c r="C2570" s="14" t="s">
        <v>4521</v>
      </c>
      <c r="D2570" s="14" t="s">
        <v>9665</v>
      </c>
      <c r="E2570" s="14" t="s">
        <v>4302</v>
      </c>
      <c r="F2570" s="14" t="s">
        <v>9666</v>
      </c>
      <c r="G2570" s="14" t="s">
        <v>11137</v>
      </c>
      <c r="H2570" s="44" t="s">
        <v>3466</v>
      </c>
      <c r="I2570" s="45">
        <v>0</v>
      </c>
      <c r="J2570" s="14">
        <v>150000000</v>
      </c>
      <c r="K2570" s="14" t="s">
        <v>3458</v>
      </c>
      <c r="L2570" s="46" t="s">
        <v>5087</v>
      </c>
      <c r="M2570" s="14" t="s">
        <v>12072</v>
      </c>
      <c r="N2570" s="14" t="s">
        <v>3833</v>
      </c>
      <c r="O2570" s="14" t="s">
        <v>12116</v>
      </c>
      <c r="P2570" s="14" t="s">
        <v>12071</v>
      </c>
      <c r="Q2570" s="44" t="s">
        <v>8224</v>
      </c>
      <c r="R2570" s="44" t="s">
        <v>8203</v>
      </c>
      <c r="S2570" s="14">
        <v>4</v>
      </c>
      <c r="T2570" s="5">
        <v>556991.43000000005</v>
      </c>
      <c r="U2570" s="5">
        <f t="shared" si="131"/>
        <v>2227965.7200000002</v>
      </c>
      <c r="V2570" s="47">
        <f t="shared" si="132"/>
        <v>2495321.6064000004</v>
      </c>
      <c r="W2570" s="48"/>
      <c r="X2570" s="49">
        <v>2017</v>
      </c>
      <c r="Y2570" s="55" t="s">
        <v>12015</v>
      </c>
      <c r="Z2570" s="51">
        <f t="shared" si="133"/>
        <v>6188.7936666666674</v>
      </c>
      <c r="AA2570" s="16">
        <f t="shared" si="134"/>
        <v>6931.4489066666674</v>
      </c>
    </row>
    <row r="2571" spans="2:27" ht="20.25" x14ac:dyDescent="0.3">
      <c r="B2571" s="43" t="s">
        <v>2574</v>
      </c>
      <c r="C2571" s="14" t="s">
        <v>4521</v>
      </c>
      <c r="D2571" s="14" t="s">
        <v>4253</v>
      </c>
      <c r="E2571" s="14" t="s">
        <v>4376</v>
      </c>
      <c r="F2571" s="14" t="s">
        <v>4254</v>
      </c>
      <c r="G2571" s="14" t="s">
        <v>11138</v>
      </c>
      <c r="H2571" s="44" t="s">
        <v>3466</v>
      </c>
      <c r="I2571" s="45">
        <v>0</v>
      </c>
      <c r="J2571" s="14">
        <v>150000000</v>
      </c>
      <c r="K2571" s="14" t="s">
        <v>3458</v>
      </c>
      <c r="L2571" s="46" t="s">
        <v>5087</v>
      </c>
      <c r="M2571" s="14" t="s">
        <v>12072</v>
      </c>
      <c r="N2571" s="14" t="s">
        <v>3833</v>
      </c>
      <c r="O2571" s="14" t="s">
        <v>12116</v>
      </c>
      <c r="P2571" s="14" t="s">
        <v>12071</v>
      </c>
      <c r="Q2571" s="44" t="s">
        <v>8224</v>
      </c>
      <c r="R2571" s="44" t="s">
        <v>8203</v>
      </c>
      <c r="S2571" s="14">
        <v>6</v>
      </c>
      <c r="T2571" s="5">
        <v>58824.18</v>
      </c>
      <c r="U2571" s="5">
        <f t="shared" si="131"/>
        <v>352945.08</v>
      </c>
      <c r="V2571" s="47">
        <f t="shared" si="132"/>
        <v>395298.48960000003</v>
      </c>
      <c r="W2571" s="48"/>
      <c r="X2571" s="49">
        <v>2017</v>
      </c>
      <c r="Y2571" s="55" t="s">
        <v>12015</v>
      </c>
      <c r="Z2571" s="51">
        <f t="shared" si="133"/>
        <v>980.40300000000002</v>
      </c>
      <c r="AA2571" s="16">
        <f t="shared" si="134"/>
        <v>1098.0513600000002</v>
      </c>
    </row>
    <row r="2572" spans="2:27" ht="20.25" x14ac:dyDescent="0.3">
      <c r="B2572" s="43" t="s">
        <v>2575</v>
      </c>
      <c r="C2572" s="14" t="s">
        <v>4521</v>
      </c>
      <c r="D2572" s="14" t="s">
        <v>4253</v>
      </c>
      <c r="E2572" s="14" t="s">
        <v>4376</v>
      </c>
      <c r="F2572" s="14" t="s">
        <v>4254</v>
      </c>
      <c r="G2572" s="14" t="s">
        <v>11139</v>
      </c>
      <c r="H2572" s="44" t="s">
        <v>3466</v>
      </c>
      <c r="I2572" s="45">
        <v>0</v>
      </c>
      <c r="J2572" s="14">
        <v>150000000</v>
      </c>
      <c r="K2572" s="14" t="s">
        <v>3458</v>
      </c>
      <c r="L2572" s="46" t="s">
        <v>5087</v>
      </c>
      <c r="M2572" s="14" t="s">
        <v>12072</v>
      </c>
      <c r="N2572" s="14" t="s">
        <v>3833</v>
      </c>
      <c r="O2572" s="14" t="s">
        <v>12116</v>
      </c>
      <c r="P2572" s="14" t="s">
        <v>12071</v>
      </c>
      <c r="Q2572" s="44" t="s">
        <v>8224</v>
      </c>
      <c r="R2572" s="44" t="s">
        <v>8203</v>
      </c>
      <c r="S2572" s="14">
        <v>4</v>
      </c>
      <c r="T2572" s="5">
        <v>52696.66</v>
      </c>
      <c r="U2572" s="5">
        <f t="shared" si="131"/>
        <v>210786.64</v>
      </c>
      <c r="V2572" s="47">
        <f t="shared" si="132"/>
        <v>236081.03680000003</v>
      </c>
      <c r="W2572" s="48"/>
      <c r="X2572" s="49">
        <v>2017</v>
      </c>
      <c r="Y2572" s="55" t="s">
        <v>12015</v>
      </c>
      <c r="Z2572" s="51">
        <f t="shared" si="133"/>
        <v>585.51844444444453</v>
      </c>
      <c r="AA2572" s="16">
        <f t="shared" si="134"/>
        <v>655.78065777777783</v>
      </c>
    </row>
    <row r="2573" spans="2:27" ht="20.25" x14ac:dyDescent="0.3">
      <c r="B2573" s="43" t="s">
        <v>2576</v>
      </c>
      <c r="C2573" s="14" t="s">
        <v>4521</v>
      </c>
      <c r="D2573" s="14" t="s">
        <v>9670</v>
      </c>
      <c r="E2573" s="14" t="s">
        <v>4302</v>
      </c>
      <c r="F2573" s="14" t="s">
        <v>9671</v>
      </c>
      <c r="G2573" s="14" t="s">
        <v>11140</v>
      </c>
      <c r="H2573" s="44" t="s">
        <v>3466</v>
      </c>
      <c r="I2573" s="45">
        <v>0</v>
      </c>
      <c r="J2573" s="14">
        <v>150000000</v>
      </c>
      <c r="K2573" s="14" t="s">
        <v>3458</v>
      </c>
      <c r="L2573" s="46" t="s">
        <v>5087</v>
      </c>
      <c r="M2573" s="14" t="s">
        <v>12072</v>
      </c>
      <c r="N2573" s="14" t="s">
        <v>3833</v>
      </c>
      <c r="O2573" s="14" t="s">
        <v>12116</v>
      </c>
      <c r="P2573" s="14" t="s">
        <v>12071</v>
      </c>
      <c r="Q2573" s="44" t="s">
        <v>8224</v>
      </c>
      <c r="R2573" s="44" t="s">
        <v>8203</v>
      </c>
      <c r="S2573" s="14">
        <v>80</v>
      </c>
      <c r="T2573" s="5">
        <v>12255.04</v>
      </c>
      <c r="U2573" s="5">
        <f t="shared" si="131"/>
        <v>980403.20000000007</v>
      </c>
      <c r="V2573" s="47">
        <f t="shared" si="132"/>
        <v>1098051.5840000003</v>
      </c>
      <c r="W2573" s="48"/>
      <c r="X2573" s="49">
        <v>2017</v>
      </c>
      <c r="Y2573" s="55" t="s">
        <v>12015</v>
      </c>
      <c r="Z2573" s="51">
        <f t="shared" si="133"/>
        <v>2723.3422222222225</v>
      </c>
      <c r="AA2573" s="16">
        <f t="shared" si="134"/>
        <v>3050.1432888888894</v>
      </c>
    </row>
    <row r="2574" spans="2:27" ht="20.25" x14ac:dyDescent="0.3">
      <c r="B2574" s="43" t="s">
        <v>2577</v>
      </c>
      <c r="C2574" s="14" t="s">
        <v>4521</v>
      </c>
      <c r="D2574" s="14" t="s">
        <v>9672</v>
      </c>
      <c r="E2574" s="14" t="s">
        <v>9673</v>
      </c>
      <c r="F2574" s="14" t="s">
        <v>9674</v>
      </c>
      <c r="G2574" s="14" t="s">
        <v>11141</v>
      </c>
      <c r="H2574" s="44" t="s">
        <v>3466</v>
      </c>
      <c r="I2574" s="45">
        <v>0</v>
      </c>
      <c r="J2574" s="14">
        <v>150000000</v>
      </c>
      <c r="K2574" s="14" t="s">
        <v>3458</v>
      </c>
      <c r="L2574" s="46" t="s">
        <v>5087</v>
      </c>
      <c r="M2574" s="14" t="s">
        <v>12072</v>
      </c>
      <c r="N2574" s="14" t="s">
        <v>3833</v>
      </c>
      <c r="O2574" s="14" t="s">
        <v>12116</v>
      </c>
      <c r="P2574" s="14" t="s">
        <v>12071</v>
      </c>
      <c r="Q2574" s="44" t="s">
        <v>8224</v>
      </c>
      <c r="R2574" s="44" t="s">
        <v>8203</v>
      </c>
      <c r="S2574" s="14">
        <v>27</v>
      </c>
      <c r="T2574" s="5">
        <v>15318.8</v>
      </c>
      <c r="U2574" s="5">
        <f t="shared" si="131"/>
        <v>413607.6</v>
      </c>
      <c r="V2574" s="47">
        <f t="shared" si="132"/>
        <v>463240.51200000005</v>
      </c>
      <c r="W2574" s="48"/>
      <c r="X2574" s="49">
        <v>2017</v>
      </c>
      <c r="Y2574" s="55" t="s">
        <v>12015</v>
      </c>
      <c r="Z2574" s="51">
        <f t="shared" si="133"/>
        <v>1148.9099999999999</v>
      </c>
      <c r="AA2574" s="16">
        <f t="shared" si="134"/>
        <v>1286.7792000000002</v>
      </c>
    </row>
    <row r="2575" spans="2:27" ht="20.25" x14ac:dyDescent="0.3">
      <c r="B2575" s="43" t="s">
        <v>2578</v>
      </c>
      <c r="C2575" s="14" t="s">
        <v>4521</v>
      </c>
      <c r="D2575" s="14" t="s">
        <v>9675</v>
      </c>
      <c r="E2575" s="14" t="s">
        <v>7424</v>
      </c>
      <c r="F2575" s="14" t="s">
        <v>9676</v>
      </c>
      <c r="G2575" s="14" t="s">
        <v>11142</v>
      </c>
      <c r="H2575" s="44" t="s">
        <v>3466</v>
      </c>
      <c r="I2575" s="45">
        <v>0</v>
      </c>
      <c r="J2575" s="14">
        <v>150000000</v>
      </c>
      <c r="K2575" s="14" t="s">
        <v>3458</v>
      </c>
      <c r="L2575" s="46" t="s">
        <v>5087</v>
      </c>
      <c r="M2575" s="14" t="s">
        <v>12072</v>
      </c>
      <c r="N2575" s="14" t="s">
        <v>3833</v>
      </c>
      <c r="O2575" s="14" t="s">
        <v>12116</v>
      </c>
      <c r="P2575" s="14" t="s">
        <v>12071</v>
      </c>
      <c r="Q2575" s="44" t="s">
        <v>8224</v>
      </c>
      <c r="R2575" s="44" t="s">
        <v>8203</v>
      </c>
      <c r="S2575" s="14">
        <v>27</v>
      </c>
      <c r="T2575" s="5">
        <v>6740.27</v>
      </c>
      <c r="U2575" s="5">
        <f t="shared" si="131"/>
        <v>181987.29</v>
      </c>
      <c r="V2575" s="47">
        <f t="shared" si="132"/>
        <v>203825.76480000003</v>
      </c>
      <c r="W2575" s="48"/>
      <c r="X2575" s="49">
        <v>2017</v>
      </c>
      <c r="Y2575" s="55" t="s">
        <v>12015</v>
      </c>
      <c r="Z2575" s="51">
        <f t="shared" si="133"/>
        <v>505.52025000000003</v>
      </c>
      <c r="AA2575" s="16">
        <f t="shared" si="134"/>
        <v>566.18268000000012</v>
      </c>
    </row>
    <row r="2576" spans="2:27" ht="20.25" x14ac:dyDescent="0.3">
      <c r="B2576" s="43" t="s">
        <v>2579</v>
      </c>
      <c r="C2576" s="14" t="s">
        <v>4521</v>
      </c>
      <c r="D2576" s="14" t="s">
        <v>9677</v>
      </c>
      <c r="E2576" s="14" t="s">
        <v>9163</v>
      </c>
      <c r="F2576" s="14" t="s">
        <v>9678</v>
      </c>
      <c r="G2576" s="14" t="s">
        <v>11143</v>
      </c>
      <c r="H2576" s="44" t="s">
        <v>3466</v>
      </c>
      <c r="I2576" s="45">
        <v>0</v>
      </c>
      <c r="J2576" s="14">
        <v>150000000</v>
      </c>
      <c r="K2576" s="14" t="s">
        <v>3458</v>
      </c>
      <c r="L2576" s="46" t="s">
        <v>5087</v>
      </c>
      <c r="M2576" s="14" t="s">
        <v>12072</v>
      </c>
      <c r="N2576" s="14" t="s">
        <v>3833</v>
      </c>
      <c r="O2576" s="14" t="s">
        <v>12116</v>
      </c>
      <c r="P2576" s="14" t="s">
        <v>12071</v>
      </c>
      <c r="Q2576" s="44" t="s">
        <v>8224</v>
      </c>
      <c r="R2576" s="44" t="s">
        <v>8203</v>
      </c>
      <c r="S2576" s="14">
        <v>2</v>
      </c>
      <c r="T2576" s="5">
        <v>207110.12</v>
      </c>
      <c r="U2576" s="5">
        <f t="shared" si="131"/>
        <v>414220.24</v>
      </c>
      <c r="V2576" s="47">
        <f t="shared" si="132"/>
        <v>463926.66880000004</v>
      </c>
      <c r="W2576" s="48"/>
      <c r="X2576" s="49">
        <v>2017</v>
      </c>
      <c r="Y2576" s="55" t="s">
        <v>12015</v>
      </c>
      <c r="Z2576" s="51">
        <f t="shared" si="133"/>
        <v>1150.6117777777777</v>
      </c>
      <c r="AA2576" s="16">
        <f t="shared" si="134"/>
        <v>1288.6851911111112</v>
      </c>
    </row>
    <row r="2577" spans="2:27" ht="20.25" x14ac:dyDescent="0.3">
      <c r="B2577" s="43" t="s">
        <v>2580</v>
      </c>
      <c r="C2577" s="14" t="s">
        <v>4521</v>
      </c>
      <c r="D2577" s="14" t="s">
        <v>9677</v>
      </c>
      <c r="E2577" s="14" t="s">
        <v>9163</v>
      </c>
      <c r="F2577" s="14" t="s">
        <v>9678</v>
      </c>
      <c r="G2577" s="14" t="s">
        <v>11144</v>
      </c>
      <c r="H2577" s="44" t="s">
        <v>3466</v>
      </c>
      <c r="I2577" s="45">
        <v>0</v>
      </c>
      <c r="J2577" s="14">
        <v>150000000</v>
      </c>
      <c r="K2577" s="14" t="s">
        <v>3458</v>
      </c>
      <c r="L2577" s="46" t="s">
        <v>5087</v>
      </c>
      <c r="M2577" s="14" t="s">
        <v>12072</v>
      </c>
      <c r="N2577" s="14" t="s">
        <v>3833</v>
      </c>
      <c r="O2577" s="14" t="s">
        <v>12116</v>
      </c>
      <c r="P2577" s="14" t="s">
        <v>12071</v>
      </c>
      <c r="Q2577" s="44" t="s">
        <v>8224</v>
      </c>
      <c r="R2577" s="44" t="s">
        <v>8203</v>
      </c>
      <c r="S2577" s="14">
        <v>2</v>
      </c>
      <c r="T2577" s="5">
        <v>207110.12</v>
      </c>
      <c r="U2577" s="5">
        <f t="shared" si="131"/>
        <v>414220.24</v>
      </c>
      <c r="V2577" s="47">
        <f t="shared" si="132"/>
        <v>463926.66880000004</v>
      </c>
      <c r="W2577" s="48"/>
      <c r="X2577" s="49">
        <v>2017</v>
      </c>
      <c r="Y2577" s="55" t="s">
        <v>12015</v>
      </c>
      <c r="Z2577" s="51">
        <f t="shared" si="133"/>
        <v>1150.6117777777777</v>
      </c>
      <c r="AA2577" s="16">
        <f t="shared" si="134"/>
        <v>1288.6851911111112</v>
      </c>
    </row>
    <row r="2578" spans="2:27" ht="20.25" x14ac:dyDescent="0.3">
      <c r="B2578" s="43" t="s">
        <v>2581</v>
      </c>
      <c r="C2578" s="14" t="s">
        <v>4521</v>
      </c>
      <c r="D2578" s="14" t="s">
        <v>9677</v>
      </c>
      <c r="E2578" s="14" t="s">
        <v>9163</v>
      </c>
      <c r="F2578" s="14" t="s">
        <v>9678</v>
      </c>
      <c r="G2578" s="14" t="s">
        <v>11145</v>
      </c>
      <c r="H2578" s="44" t="s">
        <v>3466</v>
      </c>
      <c r="I2578" s="45">
        <v>0</v>
      </c>
      <c r="J2578" s="14">
        <v>150000000</v>
      </c>
      <c r="K2578" s="14" t="s">
        <v>3458</v>
      </c>
      <c r="L2578" s="46" t="s">
        <v>5087</v>
      </c>
      <c r="M2578" s="14" t="s">
        <v>12072</v>
      </c>
      <c r="N2578" s="14" t="s">
        <v>3833</v>
      </c>
      <c r="O2578" s="14" t="s">
        <v>12116</v>
      </c>
      <c r="P2578" s="14" t="s">
        <v>12071</v>
      </c>
      <c r="Q2578" s="44" t="s">
        <v>8224</v>
      </c>
      <c r="R2578" s="44" t="s">
        <v>8203</v>
      </c>
      <c r="S2578" s="14">
        <v>2</v>
      </c>
      <c r="T2578" s="5">
        <v>207110.12</v>
      </c>
      <c r="U2578" s="5">
        <f t="shared" si="131"/>
        <v>414220.24</v>
      </c>
      <c r="V2578" s="47">
        <f t="shared" si="132"/>
        <v>463926.66880000004</v>
      </c>
      <c r="W2578" s="48"/>
      <c r="X2578" s="49">
        <v>2017</v>
      </c>
      <c r="Y2578" s="55" t="s">
        <v>12015</v>
      </c>
      <c r="Z2578" s="51">
        <f t="shared" si="133"/>
        <v>1150.6117777777777</v>
      </c>
      <c r="AA2578" s="16">
        <f t="shared" si="134"/>
        <v>1288.6851911111112</v>
      </c>
    </row>
    <row r="2579" spans="2:27" ht="20.25" x14ac:dyDescent="0.3">
      <c r="B2579" s="43" t="s">
        <v>2582</v>
      </c>
      <c r="C2579" s="14" t="s">
        <v>4521</v>
      </c>
      <c r="D2579" s="14" t="s">
        <v>9677</v>
      </c>
      <c r="E2579" s="14" t="s">
        <v>9163</v>
      </c>
      <c r="F2579" s="14" t="s">
        <v>9678</v>
      </c>
      <c r="G2579" s="14" t="s">
        <v>11146</v>
      </c>
      <c r="H2579" s="44" t="s">
        <v>3466</v>
      </c>
      <c r="I2579" s="45">
        <v>0</v>
      </c>
      <c r="J2579" s="14">
        <v>150000000</v>
      </c>
      <c r="K2579" s="14" t="s">
        <v>3458</v>
      </c>
      <c r="L2579" s="46" t="s">
        <v>5087</v>
      </c>
      <c r="M2579" s="14" t="s">
        <v>12072</v>
      </c>
      <c r="N2579" s="14" t="s">
        <v>3833</v>
      </c>
      <c r="O2579" s="14" t="s">
        <v>12116</v>
      </c>
      <c r="P2579" s="14" t="s">
        <v>12071</v>
      </c>
      <c r="Q2579" s="44" t="s">
        <v>8224</v>
      </c>
      <c r="R2579" s="44" t="s">
        <v>8203</v>
      </c>
      <c r="S2579" s="14">
        <v>2</v>
      </c>
      <c r="T2579" s="5">
        <v>123775.87</v>
      </c>
      <c r="U2579" s="5">
        <f t="shared" si="131"/>
        <v>247551.74</v>
      </c>
      <c r="V2579" s="47">
        <f t="shared" si="132"/>
        <v>277257.94880000001</v>
      </c>
      <c r="W2579" s="48"/>
      <c r="X2579" s="49">
        <v>2017</v>
      </c>
      <c r="Y2579" s="55" t="s">
        <v>12015</v>
      </c>
      <c r="Z2579" s="51">
        <f t="shared" si="133"/>
        <v>687.64372222222221</v>
      </c>
      <c r="AA2579" s="16">
        <f t="shared" si="134"/>
        <v>770.16096888888887</v>
      </c>
    </row>
    <row r="2580" spans="2:27" ht="20.25" x14ac:dyDescent="0.3">
      <c r="B2580" s="43" t="s">
        <v>2583</v>
      </c>
      <c r="C2580" s="14" t="s">
        <v>4521</v>
      </c>
      <c r="D2580" s="14" t="s">
        <v>9677</v>
      </c>
      <c r="E2580" s="14" t="s">
        <v>9163</v>
      </c>
      <c r="F2580" s="14" t="s">
        <v>9678</v>
      </c>
      <c r="G2580" s="14" t="s">
        <v>11147</v>
      </c>
      <c r="H2580" s="44" t="s">
        <v>3466</v>
      </c>
      <c r="I2580" s="45">
        <v>0</v>
      </c>
      <c r="J2580" s="14">
        <v>150000000</v>
      </c>
      <c r="K2580" s="14" t="s">
        <v>3458</v>
      </c>
      <c r="L2580" s="46" t="s">
        <v>5087</v>
      </c>
      <c r="M2580" s="14" t="s">
        <v>12072</v>
      </c>
      <c r="N2580" s="14" t="s">
        <v>3833</v>
      </c>
      <c r="O2580" s="14" t="s">
        <v>12116</v>
      </c>
      <c r="P2580" s="14" t="s">
        <v>12071</v>
      </c>
      <c r="Q2580" s="44" t="s">
        <v>8224</v>
      </c>
      <c r="R2580" s="44" t="s">
        <v>8203</v>
      </c>
      <c r="S2580" s="14">
        <v>2</v>
      </c>
      <c r="T2580" s="5">
        <v>156864.47</v>
      </c>
      <c r="U2580" s="5">
        <f t="shared" si="131"/>
        <v>313728.94</v>
      </c>
      <c r="V2580" s="47">
        <f t="shared" si="132"/>
        <v>351376.41280000005</v>
      </c>
      <c r="W2580" s="48"/>
      <c r="X2580" s="49">
        <v>2017</v>
      </c>
      <c r="Y2580" s="55" t="s">
        <v>12015</v>
      </c>
      <c r="Z2580" s="51">
        <f t="shared" si="133"/>
        <v>871.46927777777773</v>
      </c>
      <c r="AA2580" s="16">
        <f t="shared" si="134"/>
        <v>976.04559111111121</v>
      </c>
    </row>
    <row r="2581" spans="2:27" ht="20.25" x14ac:dyDescent="0.3">
      <c r="B2581" s="43" t="s">
        <v>2584</v>
      </c>
      <c r="C2581" s="14" t="s">
        <v>4521</v>
      </c>
      <c r="D2581" s="14" t="s">
        <v>9679</v>
      </c>
      <c r="E2581" s="14" t="s">
        <v>9680</v>
      </c>
      <c r="F2581" s="14" t="s">
        <v>9681</v>
      </c>
      <c r="G2581" s="14" t="s">
        <v>11148</v>
      </c>
      <c r="H2581" s="44" t="s">
        <v>3466</v>
      </c>
      <c r="I2581" s="45">
        <v>0</v>
      </c>
      <c r="J2581" s="14">
        <v>150000000</v>
      </c>
      <c r="K2581" s="14" t="s">
        <v>3458</v>
      </c>
      <c r="L2581" s="46" t="s">
        <v>5087</v>
      </c>
      <c r="M2581" s="14" t="s">
        <v>12072</v>
      </c>
      <c r="N2581" s="14" t="s">
        <v>3833</v>
      </c>
      <c r="O2581" s="14" t="s">
        <v>12116</v>
      </c>
      <c r="P2581" s="14" t="s">
        <v>12071</v>
      </c>
      <c r="Q2581" s="44" t="s">
        <v>8224</v>
      </c>
      <c r="R2581" s="44" t="s">
        <v>8203</v>
      </c>
      <c r="S2581" s="14">
        <v>9</v>
      </c>
      <c r="T2581" s="5">
        <v>82108.75</v>
      </c>
      <c r="U2581" s="5">
        <f t="shared" si="131"/>
        <v>738978.75</v>
      </c>
      <c r="V2581" s="47">
        <f t="shared" si="132"/>
        <v>827656.20000000007</v>
      </c>
      <c r="W2581" s="48"/>
      <c r="X2581" s="49">
        <v>2017</v>
      </c>
      <c r="Y2581" s="55" t="s">
        <v>12015</v>
      </c>
      <c r="Z2581" s="51">
        <f t="shared" si="133"/>
        <v>2052.71875</v>
      </c>
      <c r="AA2581" s="16">
        <f t="shared" si="134"/>
        <v>2299.0450000000001</v>
      </c>
    </row>
    <row r="2582" spans="2:27" ht="20.25" x14ac:dyDescent="0.3">
      <c r="B2582" s="43" t="s">
        <v>2585</v>
      </c>
      <c r="C2582" s="14" t="s">
        <v>4521</v>
      </c>
      <c r="D2582" s="14" t="s">
        <v>9679</v>
      </c>
      <c r="E2582" s="14" t="s">
        <v>9680</v>
      </c>
      <c r="F2582" s="14" t="s">
        <v>9681</v>
      </c>
      <c r="G2582" s="14" t="s">
        <v>11149</v>
      </c>
      <c r="H2582" s="44" t="s">
        <v>3466</v>
      </c>
      <c r="I2582" s="45">
        <v>0</v>
      </c>
      <c r="J2582" s="14">
        <v>150000000</v>
      </c>
      <c r="K2582" s="14" t="s">
        <v>3458</v>
      </c>
      <c r="L2582" s="46" t="s">
        <v>5087</v>
      </c>
      <c r="M2582" s="14" t="s">
        <v>12072</v>
      </c>
      <c r="N2582" s="14" t="s">
        <v>3833</v>
      </c>
      <c r="O2582" s="14" t="s">
        <v>12116</v>
      </c>
      <c r="P2582" s="14" t="s">
        <v>12071</v>
      </c>
      <c r="Q2582" s="44" t="s">
        <v>8224</v>
      </c>
      <c r="R2582" s="44" t="s">
        <v>8203</v>
      </c>
      <c r="S2582" s="14">
        <v>9</v>
      </c>
      <c r="T2582" s="5">
        <v>82108.75</v>
      </c>
      <c r="U2582" s="5">
        <f t="shared" si="131"/>
        <v>738978.75</v>
      </c>
      <c r="V2582" s="47">
        <f t="shared" si="132"/>
        <v>827656.20000000007</v>
      </c>
      <c r="W2582" s="48"/>
      <c r="X2582" s="49">
        <v>2017</v>
      </c>
      <c r="Y2582" s="55" t="s">
        <v>12015</v>
      </c>
      <c r="Z2582" s="51">
        <f t="shared" si="133"/>
        <v>2052.71875</v>
      </c>
      <c r="AA2582" s="16">
        <f t="shared" si="134"/>
        <v>2299.0450000000001</v>
      </c>
    </row>
    <row r="2583" spans="2:27" ht="20.25" x14ac:dyDescent="0.3">
      <c r="B2583" s="43" t="s">
        <v>2586</v>
      </c>
      <c r="C2583" s="14" t="s">
        <v>4521</v>
      </c>
      <c r="D2583" s="14" t="s">
        <v>9682</v>
      </c>
      <c r="E2583" s="14" t="s">
        <v>9683</v>
      </c>
      <c r="F2583" s="14" t="s">
        <v>9684</v>
      </c>
      <c r="G2583" s="14" t="s">
        <v>11150</v>
      </c>
      <c r="H2583" s="44" t="s">
        <v>3466</v>
      </c>
      <c r="I2583" s="45">
        <v>0</v>
      </c>
      <c r="J2583" s="14">
        <v>150000000</v>
      </c>
      <c r="K2583" s="14" t="s">
        <v>3458</v>
      </c>
      <c r="L2583" s="46" t="s">
        <v>5087</v>
      </c>
      <c r="M2583" s="14" t="s">
        <v>12072</v>
      </c>
      <c r="N2583" s="14" t="s">
        <v>3833</v>
      </c>
      <c r="O2583" s="14" t="s">
        <v>12116</v>
      </c>
      <c r="P2583" s="14" t="s">
        <v>12071</v>
      </c>
      <c r="Q2583" s="44" t="s">
        <v>8224</v>
      </c>
      <c r="R2583" s="44" t="s">
        <v>8203</v>
      </c>
      <c r="S2583" s="14">
        <v>1</v>
      </c>
      <c r="T2583" s="5">
        <v>158089.98000000001</v>
      </c>
      <c r="U2583" s="5">
        <f t="shared" si="131"/>
        <v>158089.98000000001</v>
      </c>
      <c r="V2583" s="47">
        <f t="shared" si="132"/>
        <v>177060.77760000003</v>
      </c>
      <c r="W2583" s="48"/>
      <c r="X2583" s="49">
        <v>2017</v>
      </c>
      <c r="Y2583" s="55" t="s">
        <v>12015</v>
      </c>
      <c r="Z2583" s="51">
        <f t="shared" si="133"/>
        <v>439.13883333333337</v>
      </c>
      <c r="AA2583" s="16">
        <f t="shared" si="134"/>
        <v>491.83549333333343</v>
      </c>
    </row>
    <row r="2584" spans="2:27" ht="20.25" x14ac:dyDescent="0.3">
      <c r="B2584" s="43" t="s">
        <v>2587</v>
      </c>
      <c r="C2584" s="14" t="s">
        <v>4521</v>
      </c>
      <c r="D2584" s="14" t="s">
        <v>9685</v>
      </c>
      <c r="E2584" s="14" t="s">
        <v>9686</v>
      </c>
      <c r="F2584" s="14" t="s">
        <v>9687</v>
      </c>
      <c r="G2584" s="14" t="s">
        <v>11151</v>
      </c>
      <c r="H2584" s="44" t="s">
        <v>3466</v>
      </c>
      <c r="I2584" s="45">
        <v>0</v>
      </c>
      <c r="J2584" s="14">
        <v>150000000</v>
      </c>
      <c r="K2584" s="14" t="s">
        <v>3458</v>
      </c>
      <c r="L2584" s="46" t="s">
        <v>5087</v>
      </c>
      <c r="M2584" s="14" t="s">
        <v>12072</v>
      </c>
      <c r="N2584" s="14" t="s">
        <v>3833</v>
      </c>
      <c r="O2584" s="14" t="s">
        <v>12116</v>
      </c>
      <c r="P2584" s="14" t="s">
        <v>12071</v>
      </c>
      <c r="Q2584" s="44" t="s">
        <v>8224</v>
      </c>
      <c r="R2584" s="44" t="s">
        <v>8203</v>
      </c>
      <c r="S2584" s="14">
        <v>1</v>
      </c>
      <c r="T2584" s="5">
        <v>193629.58</v>
      </c>
      <c r="U2584" s="5">
        <f t="shared" si="131"/>
        <v>193629.58</v>
      </c>
      <c r="V2584" s="47">
        <f t="shared" si="132"/>
        <v>216865.12960000001</v>
      </c>
      <c r="W2584" s="48"/>
      <c r="X2584" s="49">
        <v>2017</v>
      </c>
      <c r="Y2584" s="55" t="s">
        <v>12015</v>
      </c>
      <c r="Z2584" s="51">
        <f t="shared" si="133"/>
        <v>537.85994444444441</v>
      </c>
      <c r="AA2584" s="16">
        <f t="shared" si="134"/>
        <v>602.40313777777783</v>
      </c>
    </row>
    <row r="2585" spans="2:27" ht="20.25" x14ac:dyDescent="0.3">
      <c r="B2585" s="43" t="s">
        <v>2588</v>
      </c>
      <c r="C2585" s="14" t="s">
        <v>4521</v>
      </c>
      <c r="D2585" s="14" t="s">
        <v>9688</v>
      </c>
      <c r="E2585" s="14" t="s">
        <v>9689</v>
      </c>
      <c r="F2585" s="14" t="s">
        <v>9690</v>
      </c>
      <c r="G2585" s="14" t="s">
        <v>11152</v>
      </c>
      <c r="H2585" s="44" t="s">
        <v>3466</v>
      </c>
      <c r="I2585" s="45">
        <v>0</v>
      </c>
      <c r="J2585" s="14">
        <v>150000000</v>
      </c>
      <c r="K2585" s="14" t="s">
        <v>3458</v>
      </c>
      <c r="L2585" s="46" t="s">
        <v>5087</v>
      </c>
      <c r="M2585" s="14" t="s">
        <v>12072</v>
      </c>
      <c r="N2585" s="14" t="s">
        <v>3833</v>
      </c>
      <c r="O2585" s="14" t="s">
        <v>12116</v>
      </c>
      <c r="P2585" s="14" t="s">
        <v>12071</v>
      </c>
      <c r="Q2585" s="44" t="s">
        <v>8224</v>
      </c>
      <c r="R2585" s="44" t="s">
        <v>8203</v>
      </c>
      <c r="S2585" s="14">
        <v>4</v>
      </c>
      <c r="T2585" s="5">
        <v>51471.15</v>
      </c>
      <c r="U2585" s="5">
        <f t="shared" si="131"/>
        <v>205884.6</v>
      </c>
      <c r="V2585" s="47">
        <f t="shared" si="132"/>
        <v>230590.75200000004</v>
      </c>
      <c r="W2585" s="48"/>
      <c r="X2585" s="49">
        <v>2017</v>
      </c>
      <c r="Y2585" s="55" t="s">
        <v>12015</v>
      </c>
      <c r="Z2585" s="51">
        <f t="shared" si="133"/>
        <v>571.90166666666664</v>
      </c>
      <c r="AA2585" s="16">
        <f t="shared" si="134"/>
        <v>640.52986666666675</v>
      </c>
    </row>
    <row r="2586" spans="2:27" ht="20.25" x14ac:dyDescent="0.3">
      <c r="B2586" s="43" t="s">
        <v>2589</v>
      </c>
      <c r="C2586" s="14" t="s">
        <v>4521</v>
      </c>
      <c r="D2586" s="14" t="s">
        <v>9685</v>
      </c>
      <c r="E2586" s="14" t="s">
        <v>9686</v>
      </c>
      <c r="F2586" s="14" t="s">
        <v>9687</v>
      </c>
      <c r="G2586" s="14" t="s">
        <v>11153</v>
      </c>
      <c r="H2586" s="44" t="s">
        <v>3466</v>
      </c>
      <c r="I2586" s="45">
        <v>0</v>
      </c>
      <c r="J2586" s="14">
        <v>150000000</v>
      </c>
      <c r="K2586" s="14" t="s">
        <v>3458</v>
      </c>
      <c r="L2586" s="46" t="s">
        <v>5087</v>
      </c>
      <c r="M2586" s="14" t="s">
        <v>12072</v>
      </c>
      <c r="N2586" s="14" t="s">
        <v>3833</v>
      </c>
      <c r="O2586" s="14" t="s">
        <v>12116</v>
      </c>
      <c r="P2586" s="14" t="s">
        <v>12071</v>
      </c>
      <c r="Q2586" s="44" t="s">
        <v>8224</v>
      </c>
      <c r="R2586" s="44" t="s">
        <v>8203</v>
      </c>
      <c r="S2586" s="14">
        <v>1</v>
      </c>
      <c r="T2586" s="5">
        <v>273900.07</v>
      </c>
      <c r="U2586" s="5">
        <f t="shared" si="131"/>
        <v>273900.07</v>
      </c>
      <c r="V2586" s="47">
        <f t="shared" si="132"/>
        <v>306768.07840000006</v>
      </c>
      <c r="W2586" s="48"/>
      <c r="X2586" s="49">
        <v>2017</v>
      </c>
      <c r="Y2586" s="55" t="s">
        <v>12015</v>
      </c>
      <c r="Z2586" s="51">
        <f t="shared" si="133"/>
        <v>760.83352777777782</v>
      </c>
      <c r="AA2586" s="16">
        <f t="shared" si="134"/>
        <v>852.13355111111127</v>
      </c>
    </row>
    <row r="2587" spans="2:27" ht="20.25" x14ac:dyDescent="0.3">
      <c r="B2587" s="43" t="s">
        <v>2590</v>
      </c>
      <c r="C2587" s="14" t="s">
        <v>4521</v>
      </c>
      <c r="D2587" s="14" t="s">
        <v>9473</v>
      </c>
      <c r="E2587" s="14" t="s">
        <v>9474</v>
      </c>
      <c r="F2587" s="14" t="s">
        <v>9475</v>
      </c>
      <c r="G2587" s="14" t="s">
        <v>11154</v>
      </c>
      <c r="H2587" s="44" t="s">
        <v>3466</v>
      </c>
      <c r="I2587" s="45">
        <v>0</v>
      </c>
      <c r="J2587" s="14">
        <v>150000000</v>
      </c>
      <c r="K2587" s="14" t="s">
        <v>3458</v>
      </c>
      <c r="L2587" s="46" t="s">
        <v>5087</v>
      </c>
      <c r="M2587" s="14" t="s">
        <v>12072</v>
      </c>
      <c r="N2587" s="14" t="s">
        <v>3833</v>
      </c>
      <c r="O2587" s="14" t="s">
        <v>12116</v>
      </c>
      <c r="P2587" s="14" t="s">
        <v>12071</v>
      </c>
      <c r="Q2587" s="44" t="s">
        <v>8224</v>
      </c>
      <c r="R2587" s="44" t="s">
        <v>8203</v>
      </c>
      <c r="S2587" s="14">
        <v>1</v>
      </c>
      <c r="T2587" s="5">
        <v>5000000</v>
      </c>
      <c r="U2587" s="5">
        <f t="shared" si="131"/>
        <v>5000000</v>
      </c>
      <c r="V2587" s="47">
        <f t="shared" si="132"/>
        <v>5600000.0000000009</v>
      </c>
      <c r="W2587" s="48"/>
      <c r="X2587" s="49">
        <v>2017</v>
      </c>
      <c r="Y2587" s="55" t="s">
        <v>12015</v>
      </c>
      <c r="Z2587" s="51">
        <f t="shared" si="133"/>
        <v>13888.888888888889</v>
      </c>
      <c r="AA2587" s="16">
        <f t="shared" si="134"/>
        <v>15555.555555555558</v>
      </c>
    </row>
    <row r="2588" spans="2:27" ht="20.25" x14ac:dyDescent="0.3">
      <c r="B2588" s="43" t="s">
        <v>2591</v>
      </c>
      <c r="C2588" s="14" t="s">
        <v>4521</v>
      </c>
      <c r="D2588" s="14" t="s">
        <v>9691</v>
      </c>
      <c r="E2588" s="14" t="s">
        <v>7498</v>
      </c>
      <c r="F2588" s="14" t="s">
        <v>9692</v>
      </c>
      <c r="G2588" s="14" t="s">
        <v>11155</v>
      </c>
      <c r="H2588" s="44" t="s">
        <v>3466</v>
      </c>
      <c r="I2588" s="45">
        <v>0</v>
      </c>
      <c r="J2588" s="14">
        <v>150000000</v>
      </c>
      <c r="K2588" s="14" t="s">
        <v>3458</v>
      </c>
      <c r="L2588" s="46" t="s">
        <v>5087</v>
      </c>
      <c r="M2588" s="14" t="s">
        <v>12072</v>
      </c>
      <c r="N2588" s="14" t="s">
        <v>3833</v>
      </c>
      <c r="O2588" s="14" t="s">
        <v>12116</v>
      </c>
      <c r="P2588" s="14" t="s">
        <v>12071</v>
      </c>
      <c r="Q2588" s="44" t="s">
        <v>8224</v>
      </c>
      <c r="R2588" s="44" t="s">
        <v>8203</v>
      </c>
      <c r="S2588" s="14">
        <v>20</v>
      </c>
      <c r="T2588" s="5">
        <v>16544.3</v>
      </c>
      <c r="U2588" s="5">
        <f t="shared" si="131"/>
        <v>330886</v>
      </c>
      <c r="V2588" s="47">
        <f t="shared" si="132"/>
        <v>370592.32</v>
      </c>
      <c r="W2588" s="48"/>
      <c r="X2588" s="49">
        <v>2017</v>
      </c>
      <c r="Y2588" s="55" t="s">
        <v>12015</v>
      </c>
      <c r="Z2588" s="51">
        <f t="shared" si="133"/>
        <v>919.12777777777774</v>
      </c>
      <c r="AA2588" s="16">
        <f t="shared" si="134"/>
        <v>1029.4231111111112</v>
      </c>
    </row>
    <row r="2589" spans="2:27" ht="20.25" x14ac:dyDescent="0.3">
      <c r="B2589" s="43" t="s">
        <v>2592</v>
      </c>
      <c r="C2589" s="14" t="s">
        <v>4521</v>
      </c>
      <c r="D2589" s="14" t="s">
        <v>9682</v>
      </c>
      <c r="E2589" s="14" t="s">
        <v>9683</v>
      </c>
      <c r="F2589" s="14" t="s">
        <v>9684</v>
      </c>
      <c r="G2589" s="14" t="s">
        <v>11156</v>
      </c>
      <c r="H2589" s="44" t="s">
        <v>3466</v>
      </c>
      <c r="I2589" s="45">
        <v>0</v>
      </c>
      <c r="J2589" s="14">
        <v>150000000</v>
      </c>
      <c r="K2589" s="14" t="s">
        <v>3458</v>
      </c>
      <c r="L2589" s="46" t="s">
        <v>5087</v>
      </c>
      <c r="M2589" s="14" t="s">
        <v>12072</v>
      </c>
      <c r="N2589" s="14" t="s">
        <v>3833</v>
      </c>
      <c r="O2589" s="14" t="s">
        <v>12116</v>
      </c>
      <c r="P2589" s="14" t="s">
        <v>12071</v>
      </c>
      <c r="Q2589" s="44" t="s">
        <v>8224</v>
      </c>
      <c r="R2589" s="44" t="s">
        <v>8203</v>
      </c>
      <c r="S2589" s="14">
        <v>1</v>
      </c>
      <c r="T2589" s="5">
        <v>7806302.8600000003</v>
      </c>
      <c r="U2589" s="5">
        <f t="shared" si="131"/>
        <v>7806302.8600000003</v>
      </c>
      <c r="V2589" s="47">
        <f t="shared" si="132"/>
        <v>8743059.2032000013</v>
      </c>
      <c r="W2589" s="48"/>
      <c r="X2589" s="49">
        <v>2017</v>
      </c>
      <c r="Y2589" s="55" t="s">
        <v>12015</v>
      </c>
      <c r="Z2589" s="51">
        <f t="shared" si="133"/>
        <v>21684.174611111113</v>
      </c>
      <c r="AA2589" s="16">
        <f t="shared" si="134"/>
        <v>24286.275564444448</v>
      </c>
    </row>
    <row r="2590" spans="2:27" ht="20.25" x14ac:dyDescent="0.3">
      <c r="B2590" s="43" t="s">
        <v>2593</v>
      </c>
      <c r="C2590" s="14" t="s">
        <v>4521</v>
      </c>
      <c r="D2590" s="14" t="s">
        <v>9693</v>
      </c>
      <c r="E2590" s="14" t="s">
        <v>7683</v>
      </c>
      <c r="F2590" s="14" t="s">
        <v>9694</v>
      </c>
      <c r="G2590" s="14" t="s">
        <v>11157</v>
      </c>
      <c r="H2590" s="44" t="s">
        <v>3466</v>
      </c>
      <c r="I2590" s="45">
        <v>0</v>
      </c>
      <c r="J2590" s="14">
        <v>150000000</v>
      </c>
      <c r="K2590" s="14" t="s">
        <v>3458</v>
      </c>
      <c r="L2590" s="46" t="s">
        <v>5087</v>
      </c>
      <c r="M2590" s="14" t="s">
        <v>12072</v>
      </c>
      <c r="N2590" s="14" t="s">
        <v>3833</v>
      </c>
      <c r="O2590" s="14" t="s">
        <v>12116</v>
      </c>
      <c r="P2590" s="14" t="s">
        <v>12071</v>
      </c>
      <c r="Q2590" s="44" t="s">
        <v>8224</v>
      </c>
      <c r="R2590" s="44" t="s">
        <v>8203</v>
      </c>
      <c r="S2590" s="14">
        <v>1</v>
      </c>
      <c r="T2590" s="5">
        <v>3436579.81</v>
      </c>
      <c r="U2590" s="5">
        <f t="shared" si="131"/>
        <v>3436579.81</v>
      </c>
      <c r="V2590" s="47">
        <f t="shared" si="132"/>
        <v>3848969.3872000002</v>
      </c>
      <c r="W2590" s="48"/>
      <c r="X2590" s="49">
        <v>2017</v>
      </c>
      <c r="Y2590" s="55" t="s">
        <v>12015</v>
      </c>
      <c r="Z2590" s="51">
        <f t="shared" si="133"/>
        <v>9546.0550277777784</v>
      </c>
      <c r="AA2590" s="16">
        <f t="shared" si="134"/>
        <v>10691.581631111112</v>
      </c>
    </row>
    <row r="2591" spans="2:27" ht="20.25" x14ac:dyDescent="0.3">
      <c r="B2591" s="43" t="s">
        <v>2594</v>
      </c>
      <c r="C2591" s="14" t="s">
        <v>4521</v>
      </c>
      <c r="D2591" s="14" t="s">
        <v>9695</v>
      </c>
      <c r="E2591" s="14" t="s">
        <v>9696</v>
      </c>
      <c r="F2591" s="14" t="s">
        <v>9697</v>
      </c>
      <c r="G2591" s="14" t="s">
        <v>11158</v>
      </c>
      <c r="H2591" s="44" t="s">
        <v>3466</v>
      </c>
      <c r="I2591" s="45">
        <v>0</v>
      </c>
      <c r="J2591" s="14">
        <v>150000000</v>
      </c>
      <c r="K2591" s="14" t="s">
        <v>3458</v>
      </c>
      <c r="L2591" s="46" t="s">
        <v>5087</v>
      </c>
      <c r="M2591" s="14" t="s">
        <v>12072</v>
      </c>
      <c r="N2591" s="14" t="s">
        <v>3833</v>
      </c>
      <c r="O2591" s="14" t="s">
        <v>12116</v>
      </c>
      <c r="P2591" s="14" t="s">
        <v>12071</v>
      </c>
      <c r="Q2591" s="44" t="s">
        <v>8224</v>
      </c>
      <c r="R2591" s="44" t="s">
        <v>8203</v>
      </c>
      <c r="S2591" s="14">
        <v>1</v>
      </c>
      <c r="T2591" s="5">
        <v>3963519.64</v>
      </c>
      <c r="U2591" s="5">
        <f t="shared" si="131"/>
        <v>3963519.64</v>
      </c>
      <c r="V2591" s="47">
        <f t="shared" si="132"/>
        <v>4439141.9968000008</v>
      </c>
      <c r="W2591" s="48"/>
      <c r="X2591" s="49">
        <v>2017</v>
      </c>
      <c r="Y2591" s="55" t="s">
        <v>12015</v>
      </c>
      <c r="Z2591" s="51">
        <f t="shared" si="133"/>
        <v>11009.776777777779</v>
      </c>
      <c r="AA2591" s="16">
        <f t="shared" si="134"/>
        <v>12330.949991111112</v>
      </c>
    </row>
    <row r="2592" spans="2:27" ht="20.25" x14ac:dyDescent="0.3">
      <c r="B2592" s="43" t="s">
        <v>2595</v>
      </c>
      <c r="C2592" s="14" t="s">
        <v>4521</v>
      </c>
      <c r="D2592" s="14" t="s">
        <v>9695</v>
      </c>
      <c r="E2592" s="14" t="s">
        <v>9696</v>
      </c>
      <c r="F2592" s="14" t="s">
        <v>9697</v>
      </c>
      <c r="G2592" s="14" t="s">
        <v>11159</v>
      </c>
      <c r="H2592" s="44" t="s">
        <v>3466</v>
      </c>
      <c r="I2592" s="45">
        <v>0</v>
      </c>
      <c r="J2592" s="14">
        <v>150000000</v>
      </c>
      <c r="K2592" s="14" t="s">
        <v>3458</v>
      </c>
      <c r="L2592" s="46" t="s">
        <v>5087</v>
      </c>
      <c r="M2592" s="14" t="s">
        <v>12072</v>
      </c>
      <c r="N2592" s="14" t="s">
        <v>3833</v>
      </c>
      <c r="O2592" s="14" t="s">
        <v>12116</v>
      </c>
      <c r="P2592" s="14" t="s">
        <v>12071</v>
      </c>
      <c r="Q2592" s="44" t="s">
        <v>8224</v>
      </c>
      <c r="R2592" s="44" t="s">
        <v>8203</v>
      </c>
      <c r="S2592" s="14">
        <v>1</v>
      </c>
      <c r="T2592" s="5">
        <v>3605808.73</v>
      </c>
      <c r="U2592" s="5">
        <f t="shared" si="131"/>
        <v>3605808.73</v>
      </c>
      <c r="V2592" s="47">
        <f t="shared" si="132"/>
        <v>4038505.7776000001</v>
      </c>
      <c r="W2592" s="48"/>
      <c r="X2592" s="49">
        <v>2017</v>
      </c>
      <c r="Y2592" s="55" t="s">
        <v>12015</v>
      </c>
      <c r="Z2592" s="51">
        <f t="shared" si="133"/>
        <v>10016.135361111112</v>
      </c>
      <c r="AA2592" s="16">
        <f t="shared" si="134"/>
        <v>11218.071604444445</v>
      </c>
    </row>
    <row r="2593" spans="2:27" ht="20.25" x14ac:dyDescent="0.3">
      <c r="B2593" s="43" t="s">
        <v>2596</v>
      </c>
      <c r="C2593" s="14" t="s">
        <v>4521</v>
      </c>
      <c r="D2593" s="14" t="s">
        <v>9698</v>
      </c>
      <c r="E2593" s="14" t="s">
        <v>9699</v>
      </c>
      <c r="F2593" s="14" t="s">
        <v>9700</v>
      </c>
      <c r="G2593" s="14" t="s">
        <v>11160</v>
      </c>
      <c r="H2593" s="44" t="s">
        <v>3466</v>
      </c>
      <c r="I2593" s="45">
        <v>0</v>
      </c>
      <c r="J2593" s="14">
        <v>150000000</v>
      </c>
      <c r="K2593" s="14" t="s">
        <v>3458</v>
      </c>
      <c r="L2593" s="46" t="s">
        <v>5087</v>
      </c>
      <c r="M2593" s="14" t="s">
        <v>12072</v>
      </c>
      <c r="N2593" s="14" t="s">
        <v>3833</v>
      </c>
      <c r="O2593" s="14" t="s">
        <v>12116</v>
      </c>
      <c r="P2593" s="14" t="s">
        <v>12071</v>
      </c>
      <c r="Q2593" s="44" t="s">
        <v>8224</v>
      </c>
      <c r="R2593" s="44" t="s">
        <v>8203</v>
      </c>
      <c r="S2593" s="14">
        <v>1</v>
      </c>
      <c r="T2593" s="5">
        <v>4667245.68</v>
      </c>
      <c r="U2593" s="5">
        <f t="shared" si="131"/>
        <v>4667245.68</v>
      </c>
      <c r="V2593" s="47">
        <f t="shared" si="132"/>
        <v>5227315.1616000002</v>
      </c>
      <c r="W2593" s="48"/>
      <c r="X2593" s="49">
        <v>2017</v>
      </c>
      <c r="Y2593" s="55" t="s">
        <v>12015</v>
      </c>
      <c r="Z2593" s="51">
        <f t="shared" si="133"/>
        <v>12964.571333333333</v>
      </c>
      <c r="AA2593" s="16">
        <f t="shared" si="134"/>
        <v>14520.319893333333</v>
      </c>
    </row>
    <row r="2594" spans="2:27" ht="20.25" x14ac:dyDescent="0.3">
      <c r="B2594" s="43" t="s">
        <v>2597</v>
      </c>
      <c r="C2594" s="14" t="s">
        <v>4521</v>
      </c>
      <c r="D2594" s="14" t="s">
        <v>9698</v>
      </c>
      <c r="E2594" s="14" t="s">
        <v>9699</v>
      </c>
      <c r="F2594" s="14" t="s">
        <v>9700</v>
      </c>
      <c r="G2594" s="14" t="s">
        <v>11161</v>
      </c>
      <c r="H2594" s="44" t="s">
        <v>3466</v>
      </c>
      <c r="I2594" s="45">
        <v>0</v>
      </c>
      <c r="J2594" s="14">
        <v>150000000</v>
      </c>
      <c r="K2594" s="14" t="s">
        <v>3458</v>
      </c>
      <c r="L2594" s="46" t="s">
        <v>5087</v>
      </c>
      <c r="M2594" s="14" t="s">
        <v>12072</v>
      </c>
      <c r="N2594" s="14" t="s">
        <v>3833</v>
      </c>
      <c r="O2594" s="14" t="s">
        <v>12116</v>
      </c>
      <c r="P2594" s="14" t="s">
        <v>12071</v>
      </c>
      <c r="Q2594" s="44" t="s">
        <v>8224</v>
      </c>
      <c r="R2594" s="44" t="s">
        <v>8203</v>
      </c>
      <c r="S2594" s="14">
        <v>1</v>
      </c>
      <c r="T2594" s="5">
        <v>294120.88</v>
      </c>
      <c r="U2594" s="5">
        <f t="shared" ref="U2594:U2657" si="135">S2594*T2594</f>
        <v>294120.88</v>
      </c>
      <c r="V2594" s="47">
        <f t="shared" ref="V2594:V2657" si="136">U2594*1.12</f>
        <v>329415.38560000004</v>
      </c>
      <c r="W2594" s="48"/>
      <c r="X2594" s="49">
        <v>2017</v>
      </c>
      <c r="Y2594" s="55" t="s">
        <v>12015</v>
      </c>
      <c r="Z2594" s="51">
        <f t="shared" ref="Z2594:Z2657" si="137">U2594/360</f>
        <v>817.00244444444445</v>
      </c>
      <c r="AA2594" s="16">
        <f t="shared" ref="AA2594:AA2657" si="138">V2594/360</f>
        <v>915.04273777777792</v>
      </c>
    </row>
    <row r="2595" spans="2:27" ht="20.25" x14ac:dyDescent="0.3">
      <c r="B2595" s="43" t="s">
        <v>2598</v>
      </c>
      <c r="C2595" s="14" t="s">
        <v>4521</v>
      </c>
      <c r="D2595" s="14" t="s">
        <v>9701</v>
      </c>
      <c r="E2595" s="14" t="s">
        <v>7547</v>
      </c>
      <c r="F2595" s="14" t="s">
        <v>9687</v>
      </c>
      <c r="G2595" s="14" t="s">
        <v>11162</v>
      </c>
      <c r="H2595" s="44" t="s">
        <v>3466</v>
      </c>
      <c r="I2595" s="45">
        <v>0</v>
      </c>
      <c r="J2595" s="14">
        <v>150000000</v>
      </c>
      <c r="K2595" s="14" t="s">
        <v>3458</v>
      </c>
      <c r="L2595" s="46" t="s">
        <v>5087</v>
      </c>
      <c r="M2595" s="14" t="s">
        <v>12072</v>
      </c>
      <c r="N2595" s="14" t="s">
        <v>3833</v>
      </c>
      <c r="O2595" s="14" t="s">
        <v>12116</v>
      </c>
      <c r="P2595" s="14" t="s">
        <v>12071</v>
      </c>
      <c r="Q2595" s="44" t="s">
        <v>8224</v>
      </c>
      <c r="R2595" s="44" t="s">
        <v>8203</v>
      </c>
      <c r="S2595" s="14">
        <v>1</v>
      </c>
      <c r="T2595" s="5">
        <v>151349.71</v>
      </c>
      <c r="U2595" s="5">
        <f t="shared" si="135"/>
        <v>151349.71</v>
      </c>
      <c r="V2595" s="47">
        <f t="shared" si="136"/>
        <v>169511.6752</v>
      </c>
      <c r="W2595" s="48"/>
      <c r="X2595" s="49">
        <v>2017</v>
      </c>
      <c r="Y2595" s="55" t="s">
        <v>12015</v>
      </c>
      <c r="Z2595" s="51">
        <f t="shared" si="137"/>
        <v>420.4158611111111</v>
      </c>
      <c r="AA2595" s="16">
        <f t="shared" si="138"/>
        <v>470.86576444444444</v>
      </c>
    </row>
    <row r="2596" spans="2:27" ht="20.25" x14ac:dyDescent="0.3">
      <c r="B2596" s="43" t="s">
        <v>2599</v>
      </c>
      <c r="C2596" s="14" t="s">
        <v>4521</v>
      </c>
      <c r="D2596" s="14" t="s">
        <v>9702</v>
      </c>
      <c r="E2596" s="14" t="s">
        <v>9703</v>
      </c>
      <c r="F2596" s="14" t="s">
        <v>9704</v>
      </c>
      <c r="G2596" s="14" t="s">
        <v>11163</v>
      </c>
      <c r="H2596" s="44" t="s">
        <v>3466</v>
      </c>
      <c r="I2596" s="45">
        <v>0</v>
      </c>
      <c r="J2596" s="14">
        <v>150000000</v>
      </c>
      <c r="K2596" s="14" t="s">
        <v>3458</v>
      </c>
      <c r="L2596" s="46" t="s">
        <v>5087</v>
      </c>
      <c r="M2596" s="14" t="s">
        <v>12072</v>
      </c>
      <c r="N2596" s="14" t="s">
        <v>3833</v>
      </c>
      <c r="O2596" s="14" t="s">
        <v>12116</v>
      </c>
      <c r="P2596" s="14" t="s">
        <v>12071</v>
      </c>
      <c r="Q2596" s="44" t="s">
        <v>8224</v>
      </c>
      <c r="R2596" s="44" t="s">
        <v>8203</v>
      </c>
      <c r="S2596" s="14">
        <v>1</v>
      </c>
      <c r="T2596" s="5">
        <v>339464.52</v>
      </c>
      <c r="U2596" s="5">
        <f t="shared" si="135"/>
        <v>339464.52</v>
      </c>
      <c r="V2596" s="47">
        <f t="shared" si="136"/>
        <v>380200.26240000007</v>
      </c>
      <c r="W2596" s="48"/>
      <c r="X2596" s="49">
        <v>2017</v>
      </c>
      <c r="Y2596" s="55" t="s">
        <v>12015</v>
      </c>
      <c r="Z2596" s="51">
        <f t="shared" si="137"/>
        <v>942.95700000000011</v>
      </c>
      <c r="AA2596" s="16">
        <f t="shared" si="138"/>
        <v>1056.1118400000003</v>
      </c>
    </row>
    <row r="2597" spans="2:27" ht="20.25" x14ac:dyDescent="0.3">
      <c r="B2597" s="43" t="s">
        <v>2600</v>
      </c>
      <c r="C2597" s="14" t="s">
        <v>4521</v>
      </c>
      <c r="D2597" s="14" t="s">
        <v>9705</v>
      </c>
      <c r="E2597" s="14" t="s">
        <v>9204</v>
      </c>
      <c r="F2597" s="14" t="s">
        <v>9706</v>
      </c>
      <c r="G2597" s="14" t="s">
        <v>11164</v>
      </c>
      <c r="H2597" s="44" t="s">
        <v>3466</v>
      </c>
      <c r="I2597" s="45">
        <v>0</v>
      </c>
      <c r="J2597" s="14">
        <v>150000000</v>
      </c>
      <c r="K2597" s="14" t="s">
        <v>3458</v>
      </c>
      <c r="L2597" s="46" t="s">
        <v>5087</v>
      </c>
      <c r="M2597" s="14" t="s">
        <v>12072</v>
      </c>
      <c r="N2597" s="14" t="s">
        <v>3833</v>
      </c>
      <c r="O2597" s="14" t="s">
        <v>12116</v>
      </c>
      <c r="P2597" s="14" t="s">
        <v>12071</v>
      </c>
      <c r="Q2597" s="44" t="s">
        <v>8224</v>
      </c>
      <c r="R2597" s="44" t="s">
        <v>8203</v>
      </c>
      <c r="S2597" s="14">
        <v>1</v>
      </c>
      <c r="T2597" s="5">
        <v>49020.15</v>
      </c>
      <c r="U2597" s="5">
        <f t="shared" si="135"/>
        <v>49020.15</v>
      </c>
      <c r="V2597" s="47">
        <f t="shared" si="136"/>
        <v>54902.568000000007</v>
      </c>
      <c r="W2597" s="48"/>
      <c r="X2597" s="49">
        <v>2017</v>
      </c>
      <c r="Y2597" s="55" t="s">
        <v>12015</v>
      </c>
      <c r="Z2597" s="51">
        <f t="shared" si="137"/>
        <v>136.16708333333332</v>
      </c>
      <c r="AA2597" s="16">
        <f t="shared" si="138"/>
        <v>152.50713333333334</v>
      </c>
    </row>
    <row r="2598" spans="2:27" ht="20.25" x14ac:dyDescent="0.3">
      <c r="B2598" s="43" t="s">
        <v>2601</v>
      </c>
      <c r="C2598" s="14" t="s">
        <v>4521</v>
      </c>
      <c r="D2598" s="14" t="s">
        <v>9707</v>
      </c>
      <c r="E2598" s="14" t="s">
        <v>9204</v>
      </c>
      <c r="F2598" s="14" t="s">
        <v>9708</v>
      </c>
      <c r="G2598" s="14" t="s">
        <v>11165</v>
      </c>
      <c r="H2598" s="44" t="s">
        <v>3466</v>
      </c>
      <c r="I2598" s="45">
        <v>0</v>
      </c>
      <c r="J2598" s="14">
        <v>150000000</v>
      </c>
      <c r="K2598" s="14" t="s">
        <v>3458</v>
      </c>
      <c r="L2598" s="46" t="s">
        <v>5087</v>
      </c>
      <c r="M2598" s="14" t="s">
        <v>12072</v>
      </c>
      <c r="N2598" s="14" t="s">
        <v>3833</v>
      </c>
      <c r="O2598" s="14" t="s">
        <v>12116</v>
      </c>
      <c r="P2598" s="14" t="s">
        <v>12071</v>
      </c>
      <c r="Q2598" s="44" t="s">
        <v>8224</v>
      </c>
      <c r="R2598" s="44" t="s">
        <v>8203</v>
      </c>
      <c r="S2598" s="14">
        <v>1</v>
      </c>
      <c r="T2598" s="5">
        <v>24510.07</v>
      </c>
      <c r="U2598" s="5">
        <f t="shared" si="135"/>
        <v>24510.07</v>
      </c>
      <c r="V2598" s="47">
        <f t="shared" si="136"/>
        <v>27451.278400000003</v>
      </c>
      <c r="W2598" s="48"/>
      <c r="X2598" s="49">
        <v>2017</v>
      </c>
      <c r="Y2598" s="55" t="s">
        <v>12015</v>
      </c>
      <c r="Z2598" s="51">
        <f t="shared" si="137"/>
        <v>68.083527777777775</v>
      </c>
      <c r="AA2598" s="16">
        <f t="shared" si="138"/>
        <v>76.253551111111122</v>
      </c>
    </row>
    <row r="2599" spans="2:27" ht="20.25" x14ac:dyDescent="0.3">
      <c r="B2599" s="43" t="s">
        <v>2602</v>
      </c>
      <c r="C2599" s="14" t="s">
        <v>4521</v>
      </c>
      <c r="D2599" s="14" t="s">
        <v>9709</v>
      </c>
      <c r="E2599" s="14" t="s">
        <v>9710</v>
      </c>
      <c r="F2599" s="14" t="s">
        <v>9711</v>
      </c>
      <c r="G2599" s="14" t="s">
        <v>11166</v>
      </c>
      <c r="H2599" s="44" t="s">
        <v>3466</v>
      </c>
      <c r="I2599" s="45">
        <v>0</v>
      </c>
      <c r="J2599" s="14">
        <v>150000000</v>
      </c>
      <c r="K2599" s="14" t="s">
        <v>3458</v>
      </c>
      <c r="L2599" s="46" t="s">
        <v>5087</v>
      </c>
      <c r="M2599" s="14" t="s">
        <v>12072</v>
      </c>
      <c r="N2599" s="14" t="s">
        <v>3833</v>
      </c>
      <c r="O2599" s="14" t="s">
        <v>12116</v>
      </c>
      <c r="P2599" s="14" t="s">
        <v>12071</v>
      </c>
      <c r="Q2599" s="44" t="s">
        <v>8224</v>
      </c>
      <c r="R2599" s="44" t="s">
        <v>8203</v>
      </c>
      <c r="S2599" s="14">
        <v>1</v>
      </c>
      <c r="T2599" s="5">
        <v>41054.370000000003</v>
      </c>
      <c r="U2599" s="5">
        <f t="shared" si="135"/>
        <v>41054.370000000003</v>
      </c>
      <c r="V2599" s="47">
        <f t="shared" si="136"/>
        <v>45980.894400000005</v>
      </c>
      <c r="W2599" s="48"/>
      <c r="X2599" s="49">
        <v>2017</v>
      </c>
      <c r="Y2599" s="55" t="s">
        <v>12015</v>
      </c>
      <c r="Z2599" s="51">
        <f t="shared" si="137"/>
        <v>114.03991666666667</v>
      </c>
      <c r="AA2599" s="16">
        <f t="shared" si="138"/>
        <v>127.72470666666668</v>
      </c>
    </row>
    <row r="2600" spans="2:27" ht="20.25" x14ac:dyDescent="0.3">
      <c r="B2600" s="43" t="s">
        <v>2603</v>
      </c>
      <c r="C2600" s="14" t="s">
        <v>4521</v>
      </c>
      <c r="D2600" s="14" t="s">
        <v>9712</v>
      </c>
      <c r="E2600" s="14" t="s">
        <v>4904</v>
      </c>
      <c r="F2600" s="14" t="s">
        <v>9713</v>
      </c>
      <c r="G2600" s="14" t="s">
        <v>11167</v>
      </c>
      <c r="H2600" s="44" t="s">
        <v>3466</v>
      </c>
      <c r="I2600" s="45">
        <v>0</v>
      </c>
      <c r="J2600" s="14">
        <v>150000000</v>
      </c>
      <c r="K2600" s="14" t="s">
        <v>3458</v>
      </c>
      <c r="L2600" s="46" t="s">
        <v>5087</v>
      </c>
      <c r="M2600" s="14" t="s">
        <v>12072</v>
      </c>
      <c r="N2600" s="14" t="s">
        <v>3833</v>
      </c>
      <c r="O2600" s="14" t="s">
        <v>12116</v>
      </c>
      <c r="P2600" s="14" t="s">
        <v>12071</v>
      </c>
      <c r="Q2600" s="44" t="s">
        <v>8224</v>
      </c>
      <c r="R2600" s="44" t="s">
        <v>8203</v>
      </c>
      <c r="S2600" s="14">
        <v>2</v>
      </c>
      <c r="T2600" s="5">
        <v>62157.55</v>
      </c>
      <c r="U2600" s="5">
        <f t="shared" si="135"/>
        <v>124315.1</v>
      </c>
      <c r="V2600" s="47">
        <f t="shared" si="136"/>
        <v>139232.91200000001</v>
      </c>
      <c r="W2600" s="48"/>
      <c r="X2600" s="49">
        <v>2017</v>
      </c>
      <c r="Y2600" s="55" t="s">
        <v>12015</v>
      </c>
      <c r="Z2600" s="51">
        <f t="shared" si="137"/>
        <v>345.31972222222225</v>
      </c>
      <c r="AA2600" s="16">
        <f t="shared" si="138"/>
        <v>386.75808888888889</v>
      </c>
    </row>
    <row r="2601" spans="2:27" ht="20.25" x14ac:dyDescent="0.3">
      <c r="B2601" s="43" t="s">
        <v>2604</v>
      </c>
      <c r="C2601" s="14" t="s">
        <v>4521</v>
      </c>
      <c r="D2601" s="14" t="s">
        <v>9714</v>
      </c>
      <c r="E2601" s="14" t="s">
        <v>7596</v>
      </c>
      <c r="F2601" s="14" t="s">
        <v>9715</v>
      </c>
      <c r="G2601" s="14" t="s">
        <v>11168</v>
      </c>
      <c r="H2601" s="44" t="s">
        <v>3466</v>
      </c>
      <c r="I2601" s="45">
        <v>0</v>
      </c>
      <c r="J2601" s="14">
        <v>150000000</v>
      </c>
      <c r="K2601" s="14" t="s">
        <v>3458</v>
      </c>
      <c r="L2601" s="46" t="s">
        <v>5087</v>
      </c>
      <c r="M2601" s="14" t="s">
        <v>12072</v>
      </c>
      <c r="N2601" s="14" t="s">
        <v>3833</v>
      </c>
      <c r="O2601" s="14" t="s">
        <v>12116</v>
      </c>
      <c r="P2601" s="14" t="s">
        <v>12071</v>
      </c>
      <c r="Q2601" s="44" t="s">
        <v>8224</v>
      </c>
      <c r="R2601" s="44" t="s">
        <v>8203</v>
      </c>
      <c r="S2601" s="14">
        <v>2</v>
      </c>
      <c r="T2601" s="5">
        <v>75405.240000000005</v>
      </c>
      <c r="U2601" s="5">
        <f t="shared" si="135"/>
        <v>150810.48000000001</v>
      </c>
      <c r="V2601" s="47">
        <f t="shared" si="136"/>
        <v>168907.73760000002</v>
      </c>
      <c r="W2601" s="48"/>
      <c r="X2601" s="49">
        <v>2017</v>
      </c>
      <c r="Y2601" s="55" t="s">
        <v>12015</v>
      </c>
      <c r="Z2601" s="51">
        <f t="shared" si="137"/>
        <v>418.91800000000001</v>
      </c>
      <c r="AA2601" s="16">
        <f t="shared" si="138"/>
        <v>469.18816000000004</v>
      </c>
    </row>
    <row r="2602" spans="2:27" ht="20.25" x14ac:dyDescent="0.3">
      <c r="B2602" s="43" t="s">
        <v>2605</v>
      </c>
      <c r="C2602" s="14" t="s">
        <v>4521</v>
      </c>
      <c r="D2602" s="14" t="s">
        <v>9716</v>
      </c>
      <c r="E2602" s="14" t="s">
        <v>9668</v>
      </c>
      <c r="F2602" s="14" t="s">
        <v>9717</v>
      </c>
      <c r="G2602" s="14" t="s">
        <v>11169</v>
      </c>
      <c r="H2602" s="44" t="s">
        <v>3466</v>
      </c>
      <c r="I2602" s="45">
        <v>0</v>
      </c>
      <c r="J2602" s="14">
        <v>150000000</v>
      </c>
      <c r="K2602" s="14" t="s">
        <v>3458</v>
      </c>
      <c r="L2602" s="46" t="s">
        <v>5087</v>
      </c>
      <c r="M2602" s="14" t="s">
        <v>12072</v>
      </c>
      <c r="N2602" s="14" t="s">
        <v>3833</v>
      </c>
      <c r="O2602" s="14" t="s">
        <v>12116</v>
      </c>
      <c r="P2602" s="14" t="s">
        <v>12071</v>
      </c>
      <c r="Q2602" s="44" t="s">
        <v>8224</v>
      </c>
      <c r="R2602" s="44" t="s">
        <v>8203</v>
      </c>
      <c r="S2602" s="14">
        <v>1</v>
      </c>
      <c r="T2602" s="5">
        <v>28750.32</v>
      </c>
      <c r="U2602" s="5">
        <f t="shared" si="135"/>
        <v>28750.32</v>
      </c>
      <c r="V2602" s="47">
        <f t="shared" si="136"/>
        <v>32200.358400000001</v>
      </c>
      <c r="W2602" s="48"/>
      <c r="X2602" s="49">
        <v>2017</v>
      </c>
      <c r="Y2602" s="55" t="s">
        <v>12015</v>
      </c>
      <c r="Z2602" s="51">
        <f t="shared" si="137"/>
        <v>79.861999999999995</v>
      </c>
      <c r="AA2602" s="16">
        <f t="shared" si="138"/>
        <v>89.445440000000005</v>
      </c>
    </row>
    <row r="2603" spans="2:27" ht="20.25" x14ac:dyDescent="0.3">
      <c r="B2603" s="43" t="s">
        <v>2606</v>
      </c>
      <c r="C2603" s="14" t="s">
        <v>4521</v>
      </c>
      <c r="D2603" s="14" t="s">
        <v>9718</v>
      </c>
      <c r="E2603" s="14" t="s">
        <v>7596</v>
      </c>
      <c r="F2603" s="14" t="s">
        <v>9719</v>
      </c>
      <c r="G2603" s="14" t="s">
        <v>11170</v>
      </c>
      <c r="H2603" s="44" t="s">
        <v>3466</v>
      </c>
      <c r="I2603" s="45">
        <v>0</v>
      </c>
      <c r="J2603" s="14">
        <v>150000000</v>
      </c>
      <c r="K2603" s="14" t="s">
        <v>3458</v>
      </c>
      <c r="L2603" s="46" t="s">
        <v>5087</v>
      </c>
      <c r="M2603" s="14" t="s">
        <v>12072</v>
      </c>
      <c r="N2603" s="14" t="s">
        <v>3833</v>
      </c>
      <c r="O2603" s="14" t="s">
        <v>12116</v>
      </c>
      <c r="P2603" s="14" t="s">
        <v>12071</v>
      </c>
      <c r="Q2603" s="44" t="s">
        <v>8224</v>
      </c>
      <c r="R2603" s="44" t="s">
        <v>8203</v>
      </c>
      <c r="S2603" s="14">
        <v>1</v>
      </c>
      <c r="T2603" s="5">
        <v>3461.65</v>
      </c>
      <c r="U2603" s="5">
        <f t="shared" si="135"/>
        <v>3461.65</v>
      </c>
      <c r="V2603" s="47">
        <f t="shared" si="136"/>
        <v>3877.0480000000007</v>
      </c>
      <c r="W2603" s="48"/>
      <c r="X2603" s="49">
        <v>2017</v>
      </c>
      <c r="Y2603" s="55" t="s">
        <v>12015</v>
      </c>
      <c r="Z2603" s="51">
        <f t="shared" si="137"/>
        <v>9.6156944444444452</v>
      </c>
      <c r="AA2603" s="16">
        <f t="shared" si="138"/>
        <v>10.76957777777778</v>
      </c>
    </row>
    <row r="2604" spans="2:27" ht="20.25" x14ac:dyDescent="0.3">
      <c r="B2604" s="43" t="s">
        <v>2607</v>
      </c>
      <c r="C2604" s="14" t="s">
        <v>4521</v>
      </c>
      <c r="D2604" s="14" t="s">
        <v>9720</v>
      </c>
      <c r="E2604" s="14" t="s">
        <v>4245</v>
      </c>
      <c r="F2604" s="14" t="s">
        <v>9687</v>
      </c>
      <c r="G2604" s="14" t="s">
        <v>11171</v>
      </c>
      <c r="H2604" s="44" t="s">
        <v>3466</v>
      </c>
      <c r="I2604" s="45">
        <v>0</v>
      </c>
      <c r="J2604" s="14">
        <v>150000000</v>
      </c>
      <c r="K2604" s="14" t="s">
        <v>3458</v>
      </c>
      <c r="L2604" s="46" t="s">
        <v>5087</v>
      </c>
      <c r="M2604" s="14" t="s">
        <v>12072</v>
      </c>
      <c r="N2604" s="14" t="s">
        <v>3833</v>
      </c>
      <c r="O2604" s="14" t="s">
        <v>12116</v>
      </c>
      <c r="P2604" s="14" t="s">
        <v>12071</v>
      </c>
      <c r="Q2604" s="44" t="s">
        <v>8224</v>
      </c>
      <c r="R2604" s="44" t="s">
        <v>8203</v>
      </c>
      <c r="S2604" s="14">
        <v>1</v>
      </c>
      <c r="T2604" s="5">
        <v>973462.13</v>
      </c>
      <c r="U2604" s="5">
        <f t="shared" si="135"/>
        <v>973462.13</v>
      </c>
      <c r="V2604" s="47">
        <f t="shared" si="136"/>
        <v>1090277.5856000001</v>
      </c>
      <c r="W2604" s="48"/>
      <c r="X2604" s="49">
        <v>2017</v>
      </c>
      <c r="Y2604" s="55" t="s">
        <v>12015</v>
      </c>
      <c r="Z2604" s="51">
        <f t="shared" si="137"/>
        <v>2704.0614722222222</v>
      </c>
      <c r="AA2604" s="16">
        <f t="shared" si="138"/>
        <v>3028.5488488888891</v>
      </c>
    </row>
    <row r="2605" spans="2:27" ht="20.25" x14ac:dyDescent="0.3">
      <c r="B2605" s="43" t="s">
        <v>2608</v>
      </c>
      <c r="C2605" s="14" t="s">
        <v>4521</v>
      </c>
      <c r="D2605" s="14" t="s">
        <v>9721</v>
      </c>
      <c r="E2605" s="14" t="s">
        <v>4376</v>
      </c>
      <c r="F2605" s="14" t="s">
        <v>9722</v>
      </c>
      <c r="G2605" s="14" t="s">
        <v>11172</v>
      </c>
      <c r="H2605" s="44" t="s">
        <v>3466</v>
      </c>
      <c r="I2605" s="45">
        <v>0</v>
      </c>
      <c r="J2605" s="14">
        <v>150000000</v>
      </c>
      <c r="K2605" s="14" t="s">
        <v>3458</v>
      </c>
      <c r="L2605" s="46" t="s">
        <v>5087</v>
      </c>
      <c r="M2605" s="14" t="s">
        <v>12072</v>
      </c>
      <c r="N2605" s="14" t="s">
        <v>3833</v>
      </c>
      <c r="O2605" s="14" t="s">
        <v>12116</v>
      </c>
      <c r="P2605" s="14" t="s">
        <v>12071</v>
      </c>
      <c r="Q2605" s="44" t="s">
        <v>8224</v>
      </c>
      <c r="R2605" s="44" t="s">
        <v>8203</v>
      </c>
      <c r="S2605" s="14">
        <v>2</v>
      </c>
      <c r="T2605" s="5">
        <v>1174475.3500000001</v>
      </c>
      <c r="U2605" s="5">
        <f t="shared" si="135"/>
        <v>2348950.7000000002</v>
      </c>
      <c r="V2605" s="47">
        <f t="shared" si="136"/>
        <v>2630824.7840000005</v>
      </c>
      <c r="W2605" s="48"/>
      <c r="X2605" s="49">
        <v>2017</v>
      </c>
      <c r="Y2605" s="55" t="s">
        <v>12015</v>
      </c>
      <c r="Z2605" s="51">
        <f t="shared" si="137"/>
        <v>6524.8630555555565</v>
      </c>
      <c r="AA2605" s="16">
        <f t="shared" si="138"/>
        <v>7307.8466222222232</v>
      </c>
    </row>
    <row r="2606" spans="2:27" ht="20.25" x14ac:dyDescent="0.3">
      <c r="B2606" s="43" t="s">
        <v>2609</v>
      </c>
      <c r="C2606" s="14" t="s">
        <v>4521</v>
      </c>
      <c r="D2606" s="14" t="s">
        <v>9714</v>
      </c>
      <c r="E2606" s="14" t="s">
        <v>7596</v>
      </c>
      <c r="F2606" s="14" t="s">
        <v>9715</v>
      </c>
      <c r="G2606" s="14" t="s">
        <v>11173</v>
      </c>
      <c r="H2606" s="44" t="s">
        <v>3466</v>
      </c>
      <c r="I2606" s="45">
        <v>0</v>
      </c>
      <c r="J2606" s="14">
        <v>150000000</v>
      </c>
      <c r="K2606" s="14" t="s">
        <v>3458</v>
      </c>
      <c r="L2606" s="46" t="s">
        <v>5087</v>
      </c>
      <c r="M2606" s="14" t="s">
        <v>12072</v>
      </c>
      <c r="N2606" s="14" t="s">
        <v>3833</v>
      </c>
      <c r="O2606" s="14" t="s">
        <v>12116</v>
      </c>
      <c r="P2606" s="14" t="s">
        <v>12071</v>
      </c>
      <c r="Q2606" s="44" t="s">
        <v>8224</v>
      </c>
      <c r="R2606" s="44" t="s">
        <v>8203</v>
      </c>
      <c r="S2606" s="14">
        <v>2</v>
      </c>
      <c r="T2606" s="5">
        <v>260085.3</v>
      </c>
      <c r="U2606" s="5">
        <f t="shared" si="135"/>
        <v>520170.6</v>
      </c>
      <c r="V2606" s="47">
        <f t="shared" si="136"/>
        <v>582591.07200000004</v>
      </c>
      <c r="W2606" s="48"/>
      <c r="X2606" s="49">
        <v>2017</v>
      </c>
      <c r="Y2606" s="55" t="s">
        <v>12015</v>
      </c>
      <c r="Z2606" s="51">
        <f t="shared" si="137"/>
        <v>1444.9183333333333</v>
      </c>
      <c r="AA2606" s="16">
        <f t="shared" si="138"/>
        <v>1618.3085333333333</v>
      </c>
    </row>
    <row r="2607" spans="2:27" ht="20.25" x14ac:dyDescent="0.3">
      <c r="B2607" s="43" t="s">
        <v>2610</v>
      </c>
      <c r="C2607" s="14" t="s">
        <v>4521</v>
      </c>
      <c r="D2607" s="14" t="s">
        <v>9720</v>
      </c>
      <c r="E2607" s="14" t="s">
        <v>4245</v>
      </c>
      <c r="F2607" s="14" t="s">
        <v>9687</v>
      </c>
      <c r="G2607" s="14" t="s">
        <v>11174</v>
      </c>
      <c r="H2607" s="44" t="s">
        <v>3466</v>
      </c>
      <c r="I2607" s="45">
        <v>0</v>
      </c>
      <c r="J2607" s="14">
        <v>150000000</v>
      </c>
      <c r="K2607" s="14" t="s">
        <v>3458</v>
      </c>
      <c r="L2607" s="46" t="s">
        <v>5087</v>
      </c>
      <c r="M2607" s="14" t="s">
        <v>12072</v>
      </c>
      <c r="N2607" s="14" t="s">
        <v>3833</v>
      </c>
      <c r="O2607" s="14" t="s">
        <v>12116</v>
      </c>
      <c r="P2607" s="14" t="s">
        <v>12071</v>
      </c>
      <c r="Q2607" s="44" t="s">
        <v>8224</v>
      </c>
      <c r="R2607" s="44" t="s">
        <v>8203</v>
      </c>
      <c r="S2607" s="14">
        <v>2</v>
      </c>
      <c r="T2607" s="5">
        <v>725331.07</v>
      </c>
      <c r="U2607" s="5">
        <f t="shared" si="135"/>
        <v>1450662.14</v>
      </c>
      <c r="V2607" s="47">
        <f t="shared" si="136"/>
        <v>1624741.5967999999</v>
      </c>
      <c r="W2607" s="48"/>
      <c r="X2607" s="49">
        <v>2017</v>
      </c>
      <c r="Y2607" s="55" t="s">
        <v>12015</v>
      </c>
      <c r="Z2607" s="51">
        <f t="shared" si="137"/>
        <v>4029.6170555555555</v>
      </c>
      <c r="AA2607" s="16">
        <f t="shared" si="138"/>
        <v>4513.1711022222216</v>
      </c>
    </row>
    <row r="2608" spans="2:27" ht="20.25" x14ac:dyDescent="0.3">
      <c r="B2608" s="43" t="s">
        <v>2611</v>
      </c>
      <c r="C2608" s="14" t="s">
        <v>4521</v>
      </c>
      <c r="D2608" s="14" t="s">
        <v>9723</v>
      </c>
      <c r="E2608" s="14" t="s">
        <v>7554</v>
      </c>
      <c r="F2608" s="14" t="s">
        <v>9724</v>
      </c>
      <c r="G2608" s="14" t="s">
        <v>11175</v>
      </c>
      <c r="H2608" s="44" t="s">
        <v>3466</v>
      </c>
      <c r="I2608" s="45">
        <v>0</v>
      </c>
      <c r="J2608" s="14">
        <v>150000000</v>
      </c>
      <c r="K2608" s="14" t="s">
        <v>3458</v>
      </c>
      <c r="L2608" s="46" t="s">
        <v>5087</v>
      </c>
      <c r="M2608" s="14" t="s">
        <v>12072</v>
      </c>
      <c r="N2608" s="14" t="s">
        <v>3833</v>
      </c>
      <c r="O2608" s="14" t="s">
        <v>12116</v>
      </c>
      <c r="P2608" s="14" t="s">
        <v>12071</v>
      </c>
      <c r="Q2608" s="44" t="s">
        <v>8224</v>
      </c>
      <c r="R2608" s="44" t="s">
        <v>8203</v>
      </c>
      <c r="S2608" s="14">
        <v>2</v>
      </c>
      <c r="T2608" s="5">
        <v>202760.38</v>
      </c>
      <c r="U2608" s="5">
        <f t="shared" si="135"/>
        <v>405520.76</v>
      </c>
      <c r="V2608" s="47">
        <f t="shared" si="136"/>
        <v>454183.25120000006</v>
      </c>
      <c r="W2608" s="48"/>
      <c r="X2608" s="49">
        <v>2017</v>
      </c>
      <c r="Y2608" s="55" t="s">
        <v>12015</v>
      </c>
      <c r="Z2608" s="51">
        <f t="shared" si="137"/>
        <v>1126.4465555555555</v>
      </c>
      <c r="AA2608" s="16">
        <f t="shared" si="138"/>
        <v>1261.6201422222223</v>
      </c>
    </row>
    <row r="2609" spans="2:27" ht="20.25" x14ac:dyDescent="0.3">
      <c r="B2609" s="43" t="s">
        <v>2612</v>
      </c>
      <c r="C2609" s="14" t="s">
        <v>4521</v>
      </c>
      <c r="D2609" s="14" t="s">
        <v>5177</v>
      </c>
      <c r="E2609" s="14" t="s">
        <v>7596</v>
      </c>
      <c r="F2609" s="14" t="s">
        <v>8000</v>
      </c>
      <c r="G2609" s="14" t="s">
        <v>11176</v>
      </c>
      <c r="H2609" s="44" t="s">
        <v>3466</v>
      </c>
      <c r="I2609" s="45">
        <v>0</v>
      </c>
      <c r="J2609" s="14">
        <v>150000000</v>
      </c>
      <c r="K2609" s="14" t="s">
        <v>3458</v>
      </c>
      <c r="L2609" s="46" t="s">
        <v>5087</v>
      </c>
      <c r="M2609" s="14" t="s">
        <v>12072</v>
      </c>
      <c r="N2609" s="14" t="s">
        <v>3833</v>
      </c>
      <c r="O2609" s="14" t="s">
        <v>3489</v>
      </c>
      <c r="P2609" s="14" t="s">
        <v>12071</v>
      </c>
      <c r="Q2609" s="44" t="s">
        <v>8224</v>
      </c>
      <c r="R2609" s="44" t="s">
        <v>8203</v>
      </c>
      <c r="S2609" s="14">
        <v>8</v>
      </c>
      <c r="T2609" s="5">
        <v>63190</v>
      </c>
      <c r="U2609" s="5">
        <f t="shared" si="135"/>
        <v>505520</v>
      </c>
      <c r="V2609" s="47">
        <f t="shared" si="136"/>
        <v>566182.40000000002</v>
      </c>
      <c r="W2609" s="48"/>
      <c r="X2609" s="49">
        <v>2017</v>
      </c>
      <c r="Y2609" s="55" t="s">
        <v>12015</v>
      </c>
      <c r="Z2609" s="51">
        <f t="shared" si="137"/>
        <v>1404.2222222222222</v>
      </c>
      <c r="AA2609" s="16">
        <f t="shared" si="138"/>
        <v>1572.7288888888891</v>
      </c>
    </row>
    <row r="2610" spans="2:27" ht="20.25" x14ac:dyDescent="0.3">
      <c r="B2610" s="43" t="s">
        <v>2613</v>
      </c>
      <c r="C2610" s="14" t="s">
        <v>4521</v>
      </c>
      <c r="D2610" s="14" t="s">
        <v>9648</v>
      </c>
      <c r="E2610" s="14" t="s">
        <v>4411</v>
      </c>
      <c r="F2610" s="14" t="s">
        <v>9649</v>
      </c>
      <c r="G2610" s="14" t="s">
        <v>11177</v>
      </c>
      <c r="H2610" s="44" t="s">
        <v>3466</v>
      </c>
      <c r="I2610" s="45">
        <v>0</v>
      </c>
      <c r="J2610" s="14">
        <v>150000000</v>
      </c>
      <c r="K2610" s="14" t="s">
        <v>3458</v>
      </c>
      <c r="L2610" s="46" t="s">
        <v>5087</v>
      </c>
      <c r="M2610" s="14" t="s">
        <v>12072</v>
      </c>
      <c r="N2610" s="14" t="s">
        <v>3833</v>
      </c>
      <c r="O2610" s="14" t="s">
        <v>3489</v>
      </c>
      <c r="P2610" s="14" t="s">
        <v>12071</v>
      </c>
      <c r="Q2610" s="44" t="s">
        <v>8224</v>
      </c>
      <c r="R2610" s="44" t="s">
        <v>8203</v>
      </c>
      <c r="S2610" s="14">
        <v>8</v>
      </c>
      <c r="T2610" s="5">
        <v>2200</v>
      </c>
      <c r="U2610" s="5">
        <f t="shared" si="135"/>
        <v>17600</v>
      </c>
      <c r="V2610" s="47">
        <f t="shared" si="136"/>
        <v>19712.000000000004</v>
      </c>
      <c r="W2610" s="48"/>
      <c r="X2610" s="49">
        <v>2017</v>
      </c>
      <c r="Y2610" s="55" t="s">
        <v>12015</v>
      </c>
      <c r="Z2610" s="51">
        <f t="shared" si="137"/>
        <v>48.888888888888886</v>
      </c>
      <c r="AA2610" s="16">
        <f t="shared" si="138"/>
        <v>54.755555555555567</v>
      </c>
    </row>
    <row r="2611" spans="2:27" ht="20.25" x14ac:dyDescent="0.3">
      <c r="B2611" s="43" t="s">
        <v>2614</v>
      </c>
      <c r="C2611" s="14" t="s">
        <v>4521</v>
      </c>
      <c r="D2611" s="14" t="s">
        <v>9650</v>
      </c>
      <c r="E2611" s="14" t="s">
        <v>4411</v>
      </c>
      <c r="F2611" s="14" t="s">
        <v>9651</v>
      </c>
      <c r="G2611" s="14" t="s">
        <v>11178</v>
      </c>
      <c r="H2611" s="44" t="s">
        <v>3466</v>
      </c>
      <c r="I2611" s="45">
        <v>0</v>
      </c>
      <c r="J2611" s="14">
        <v>150000000</v>
      </c>
      <c r="K2611" s="14" t="s">
        <v>3458</v>
      </c>
      <c r="L2611" s="46" t="s">
        <v>5087</v>
      </c>
      <c r="M2611" s="14" t="s">
        <v>12072</v>
      </c>
      <c r="N2611" s="14" t="s">
        <v>3833</v>
      </c>
      <c r="O2611" s="14" t="s">
        <v>3489</v>
      </c>
      <c r="P2611" s="14" t="s">
        <v>12071</v>
      </c>
      <c r="Q2611" s="44" t="s">
        <v>8224</v>
      </c>
      <c r="R2611" s="44" t="s">
        <v>8203</v>
      </c>
      <c r="S2611" s="14">
        <v>12</v>
      </c>
      <c r="T2611" s="5">
        <v>2640</v>
      </c>
      <c r="U2611" s="5">
        <f t="shared" si="135"/>
        <v>31680</v>
      </c>
      <c r="V2611" s="47">
        <f t="shared" si="136"/>
        <v>35481.600000000006</v>
      </c>
      <c r="W2611" s="48"/>
      <c r="X2611" s="49">
        <v>2017</v>
      </c>
      <c r="Y2611" s="55" t="s">
        <v>12015</v>
      </c>
      <c r="Z2611" s="51">
        <f t="shared" si="137"/>
        <v>88</v>
      </c>
      <c r="AA2611" s="16">
        <f t="shared" si="138"/>
        <v>98.560000000000016</v>
      </c>
    </row>
    <row r="2612" spans="2:27" ht="20.25" x14ac:dyDescent="0.3">
      <c r="B2612" s="43" t="s">
        <v>2615</v>
      </c>
      <c r="C2612" s="14" t="s">
        <v>4521</v>
      </c>
      <c r="D2612" s="14" t="s">
        <v>9725</v>
      </c>
      <c r="E2612" s="14" t="s">
        <v>4411</v>
      </c>
      <c r="F2612" s="14" t="s">
        <v>9726</v>
      </c>
      <c r="G2612" s="14" t="s">
        <v>11179</v>
      </c>
      <c r="H2612" s="44" t="s">
        <v>3466</v>
      </c>
      <c r="I2612" s="45">
        <v>0</v>
      </c>
      <c r="J2612" s="14">
        <v>150000000</v>
      </c>
      <c r="K2612" s="14" t="s">
        <v>3458</v>
      </c>
      <c r="L2612" s="46" t="s">
        <v>5087</v>
      </c>
      <c r="M2612" s="14" t="s">
        <v>12072</v>
      </c>
      <c r="N2612" s="14" t="s">
        <v>3833</v>
      </c>
      <c r="O2612" s="14" t="s">
        <v>3489</v>
      </c>
      <c r="P2612" s="14" t="s">
        <v>12071</v>
      </c>
      <c r="Q2612" s="44" t="s">
        <v>8224</v>
      </c>
      <c r="R2612" s="44" t="s">
        <v>8203</v>
      </c>
      <c r="S2612" s="14">
        <v>16</v>
      </c>
      <c r="T2612" s="5">
        <v>6600</v>
      </c>
      <c r="U2612" s="5">
        <f t="shared" si="135"/>
        <v>105600</v>
      </c>
      <c r="V2612" s="47">
        <f t="shared" si="136"/>
        <v>118272.00000000001</v>
      </c>
      <c r="W2612" s="48"/>
      <c r="X2612" s="49">
        <v>2017</v>
      </c>
      <c r="Y2612" s="55" t="s">
        <v>12015</v>
      </c>
      <c r="Z2612" s="51">
        <f t="shared" si="137"/>
        <v>293.33333333333331</v>
      </c>
      <c r="AA2612" s="16">
        <f t="shared" si="138"/>
        <v>328.53333333333336</v>
      </c>
    </row>
    <row r="2613" spans="2:27" ht="20.25" x14ac:dyDescent="0.3">
      <c r="B2613" s="43" t="s">
        <v>2616</v>
      </c>
      <c r="C2613" s="14" t="s">
        <v>4521</v>
      </c>
      <c r="D2613" s="14" t="s">
        <v>9727</v>
      </c>
      <c r="E2613" s="14" t="s">
        <v>4411</v>
      </c>
      <c r="F2613" s="14" t="s">
        <v>9728</v>
      </c>
      <c r="G2613" s="14" t="s">
        <v>11180</v>
      </c>
      <c r="H2613" s="44" t="s">
        <v>3466</v>
      </c>
      <c r="I2613" s="45">
        <v>0</v>
      </c>
      <c r="J2613" s="14">
        <v>150000000</v>
      </c>
      <c r="K2613" s="14" t="s">
        <v>3458</v>
      </c>
      <c r="L2613" s="46" t="s">
        <v>5087</v>
      </c>
      <c r="M2613" s="14" t="s">
        <v>12072</v>
      </c>
      <c r="N2613" s="14" t="s">
        <v>3833</v>
      </c>
      <c r="O2613" s="14" t="s">
        <v>3489</v>
      </c>
      <c r="P2613" s="14" t="s">
        <v>12071</v>
      </c>
      <c r="Q2613" s="44" t="s">
        <v>8224</v>
      </c>
      <c r="R2613" s="44" t="s">
        <v>8203</v>
      </c>
      <c r="S2613" s="14">
        <v>8</v>
      </c>
      <c r="T2613" s="5">
        <v>2200</v>
      </c>
      <c r="U2613" s="5">
        <f t="shared" si="135"/>
        <v>17600</v>
      </c>
      <c r="V2613" s="47">
        <f t="shared" si="136"/>
        <v>19712.000000000004</v>
      </c>
      <c r="W2613" s="48"/>
      <c r="X2613" s="49">
        <v>2017</v>
      </c>
      <c r="Y2613" s="55" t="s">
        <v>12015</v>
      </c>
      <c r="Z2613" s="51">
        <f t="shared" si="137"/>
        <v>48.888888888888886</v>
      </c>
      <c r="AA2613" s="16">
        <f t="shared" si="138"/>
        <v>54.755555555555567</v>
      </c>
    </row>
    <row r="2614" spans="2:27" ht="20.25" x14ac:dyDescent="0.3">
      <c r="B2614" s="43" t="s">
        <v>2617</v>
      </c>
      <c r="C2614" s="14" t="s">
        <v>4521</v>
      </c>
      <c r="D2614" s="14" t="s">
        <v>9729</v>
      </c>
      <c r="E2614" s="14" t="s">
        <v>4411</v>
      </c>
      <c r="F2614" s="14" t="s">
        <v>9730</v>
      </c>
      <c r="G2614" s="14" t="s">
        <v>11181</v>
      </c>
      <c r="H2614" s="44" t="s">
        <v>3466</v>
      </c>
      <c r="I2614" s="45">
        <v>0</v>
      </c>
      <c r="J2614" s="14">
        <v>150000000</v>
      </c>
      <c r="K2614" s="14" t="s">
        <v>3458</v>
      </c>
      <c r="L2614" s="46" t="s">
        <v>5087</v>
      </c>
      <c r="M2614" s="14" t="s">
        <v>12072</v>
      </c>
      <c r="N2614" s="14" t="s">
        <v>3833</v>
      </c>
      <c r="O2614" s="14" t="s">
        <v>3489</v>
      </c>
      <c r="P2614" s="14" t="s">
        <v>12071</v>
      </c>
      <c r="Q2614" s="44" t="s">
        <v>8224</v>
      </c>
      <c r="R2614" s="44" t="s">
        <v>8203</v>
      </c>
      <c r="S2614" s="14">
        <v>8</v>
      </c>
      <c r="T2614" s="5">
        <v>880</v>
      </c>
      <c r="U2614" s="5">
        <f t="shared" si="135"/>
        <v>7040</v>
      </c>
      <c r="V2614" s="47">
        <f t="shared" si="136"/>
        <v>7884.8000000000011</v>
      </c>
      <c r="W2614" s="48"/>
      <c r="X2614" s="49">
        <v>2017</v>
      </c>
      <c r="Y2614" s="55" t="s">
        <v>12015</v>
      </c>
      <c r="Z2614" s="51">
        <f t="shared" si="137"/>
        <v>19.555555555555557</v>
      </c>
      <c r="AA2614" s="16">
        <f t="shared" si="138"/>
        <v>21.902222222222225</v>
      </c>
    </row>
    <row r="2615" spans="2:27" ht="20.25" x14ac:dyDescent="0.3">
      <c r="B2615" s="43" t="s">
        <v>2618</v>
      </c>
      <c r="C2615" s="14" t="s">
        <v>4521</v>
      </c>
      <c r="D2615" s="14" t="s">
        <v>9731</v>
      </c>
      <c r="E2615" s="14" t="s">
        <v>4411</v>
      </c>
      <c r="F2615" s="14" t="s">
        <v>9732</v>
      </c>
      <c r="G2615" s="14" t="s">
        <v>11182</v>
      </c>
      <c r="H2615" s="44" t="s">
        <v>3466</v>
      </c>
      <c r="I2615" s="45">
        <v>0</v>
      </c>
      <c r="J2615" s="14">
        <v>150000000</v>
      </c>
      <c r="K2615" s="14" t="s">
        <v>3458</v>
      </c>
      <c r="L2615" s="46" t="s">
        <v>5087</v>
      </c>
      <c r="M2615" s="14" t="s">
        <v>12072</v>
      </c>
      <c r="N2615" s="14" t="s">
        <v>3833</v>
      </c>
      <c r="O2615" s="14" t="s">
        <v>3489</v>
      </c>
      <c r="P2615" s="14" t="s">
        <v>12071</v>
      </c>
      <c r="Q2615" s="44" t="s">
        <v>8224</v>
      </c>
      <c r="R2615" s="44" t="s">
        <v>8203</v>
      </c>
      <c r="S2615" s="14">
        <v>8</v>
      </c>
      <c r="T2615" s="5">
        <v>880</v>
      </c>
      <c r="U2615" s="5">
        <f t="shared" si="135"/>
        <v>7040</v>
      </c>
      <c r="V2615" s="47">
        <f t="shared" si="136"/>
        <v>7884.8000000000011</v>
      </c>
      <c r="W2615" s="48"/>
      <c r="X2615" s="49">
        <v>2017</v>
      </c>
      <c r="Y2615" s="55" t="s">
        <v>12015</v>
      </c>
      <c r="Z2615" s="51">
        <f t="shared" si="137"/>
        <v>19.555555555555557</v>
      </c>
      <c r="AA2615" s="16">
        <f t="shared" si="138"/>
        <v>21.902222222222225</v>
      </c>
    </row>
    <row r="2616" spans="2:27" ht="20.25" x14ac:dyDescent="0.3">
      <c r="B2616" s="43" t="s">
        <v>2619</v>
      </c>
      <c r="C2616" s="14" t="s">
        <v>4521</v>
      </c>
      <c r="D2616" s="14" t="s">
        <v>9731</v>
      </c>
      <c r="E2616" s="14" t="s">
        <v>4411</v>
      </c>
      <c r="F2616" s="14" t="s">
        <v>9732</v>
      </c>
      <c r="G2616" s="14" t="s">
        <v>11183</v>
      </c>
      <c r="H2616" s="44" t="s">
        <v>3466</v>
      </c>
      <c r="I2616" s="45">
        <v>0</v>
      </c>
      <c r="J2616" s="14">
        <v>150000000</v>
      </c>
      <c r="K2616" s="14" t="s">
        <v>3458</v>
      </c>
      <c r="L2616" s="46" t="s">
        <v>5087</v>
      </c>
      <c r="M2616" s="14" t="s">
        <v>12072</v>
      </c>
      <c r="N2616" s="14" t="s">
        <v>3833</v>
      </c>
      <c r="O2616" s="14" t="s">
        <v>3489</v>
      </c>
      <c r="P2616" s="14" t="s">
        <v>12071</v>
      </c>
      <c r="Q2616" s="44" t="s">
        <v>8224</v>
      </c>
      <c r="R2616" s="44" t="s">
        <v>8203</v>
      </c>
      <c r="S2616" s="14">
        <v>4</v>
      </c>
      <c r="T2616" s="5">
        <v>1320</v>
      </c>
      <c r="U2616" s="5">
        <f t="shared" si="135"/>
        <v>5280</v>
      </c>
      <c r="V2616" s="47">
        <f t="shared" si="136"/>
        <v>5913.6</v>
      </c>
      <c r="W2616" s="48"/>
      <c r="X2616" s="49">
        <v>2017</v>
      </c>
      <c r="Y2616" s="55" t="s">
        <v>12015</v>
      </c>
      <c r="Z2616" s="51">
        <f t="shared" si="137"/>
        <v>14.666666666666666</v>
      </c>
      <c r="AA2616" s="16">
        <f t="shared" si="138"/>
        <v>16.426666666666669</v>
      </c>
    </row>
    <row r="2617" spans="2:27" ht="20.25" x14ac:dyDescent="0.3">
      <c r="B2617" s="43" t="s">
        <v>2620</v>
      </c>
      <c r="C2617" s="14" t="s">
        <v>4521</v>
      </c>
      <c r="D2617" s="14" t="s">
        <v>9733</v>
      </c>
      <c r="E2617" s="14" t="s">
        <v>4411</v>
      </c>
      <c r="F2617" s="14" t="s">
        <v>9734</v>
      </c>
      <c r="G2617" s="14" t="s">
        <v>11184</v>
      </c>
      <c r="H2617" s="44" t="s">
        <v>3466</v>
      </c>
      <c r="I2617" s="45">
        <v>0</v>
      </c>
      <c r="J2617" s="14">
        <v>150000000</v>
      </c>
      <c r="K2617" s="14" t="s">
        <v>3458</v>
      </c>
      <c r="L2617" s="46" t="s">
        <v>5087</v>
      </c>
      <c r="M2617" s="14" t="s">
        <v>12072</v>
      </c>
      <c r="N2617" s="14" t="s">
        <v>3833</v>
      </c>
      <c r="O2617" s="14" t="s">
        <v>3489</v>
      </c>
      <c r="P2617" s="14" t="s">
        <v>12071</v>
      </c>
      <c r="Q2617" s="44" t="s">
        <v>8224</v>
      </c>
      <c r="R2617" s="44" t="s">
        <v>8203</v>
      </c>
      <c r="S2617" s="14">
        <v>4</v>
      </c>
      <c r="T2617" s="5">
        <v>1320</v>
      </c>
      <c r="U2617" s="5">
        <f t="shared" si="135"/>
        <v>5280</v>
      </c>
      <c r="V2617" s="47">
        <f t="shared" si="136"/>
        <v>5913.6</v>
      </c>
      <c r="W2617" s="48"/>
      <c r="X2617" s="49">
        <v>2017</v>
      </c>
      <c r="Y2617" s="55" t="s">
        <v>12015</v>
      </c>
      <c r="Z2617" s="51">
        <f t="shared" si="137"/>
        <v>14.666666666666666</v>
      </c>
      <c r="AA2617" s="16">
        <f t="shared" si="138"/>
        <v>16.426666666666669</v>
      </c>
    </row>
    <row r="2618" spans="2:27" ht="20.25" x14ac:dyDescent="0.3">
      <c r="B2618" s="43" t="s">
        <v>2621</v>
      </c>
      <c r="C2618" s="14" t="s">
        <v>4521</v>
      </c>
      <c r="D2618" s="14" t="s">
        <v>9735</v>
      </c>
      <c r="E2618" s="14" t="s">
        <v>4411</v>
      </c>
      <c r="F2618" s="14" t="s">
        <v>9736</v>
      </c>
      <c r="G2618" s="14" t="s">
        <v>11185</v>
      </c>
      <c r="H2618" s="44" t="s">
        <v>3466</v>
      </c>
      <c r="I2618" s="45">
        <v>0</v>
      </c>
      <c r="J2618" s="14">
        <v>150000000</v>
      </c>
      <c r="K2618" s="14" t="s">
        <v>3458</v>
      </c>
      <c r="L2618" s="46" t="s">
        <v>5087</v>
      </c>
      <c r="M2618" s="14" t="s">
        <v>12072</v>
      </c>
      <c r="N2618" s="14" t="s">
        <v>3833</v>
      </c>
      <c r="O2618" s="14" t="s">
        <v>3489</v>
      </c>
      <c r="P2618" s="14" t="s">
        <v>12071</v>
      </c>
      <c r="Q2618" s="44" t="s">
        <v>8224</v>
      </c>
      <c r="R2618" s="44" t="s">
        <v>8203</v>
      </c>
      <c r="S2618" s="14">
        <v>4</v>
      </c>
      <c r="T2618" s="5">
        <v>1320</v>
      </c>
      <c r="U2618" s="5">
        <f t="shared" si="135"/>
        <v>5280</v>
      </c>
      <c r="V2618" s="47">
        <f t="shared" si="136"/>
        <v>5913.6</v>
      </c>
      <c r="W2618" s="48"/>
      <c r="X2618" s="49">
        <v>2017</v>
      </c>
      <c r="Y2618" s="55" t="s">
        <v>12015</v>
      </c>
      <c r="Z2618" s="51">
        <f t="shared" si="137"/>
        <v>14.666666666666666</v>
      </c>
      <c r="AA2618" s="16">
        <f t="shared" si="138"/>
        <v>16.426666666666669</v>
      </c>
    </row>
    <row r="2619" spans="2:27" ht="20.25" x14ac:dyDescent="0.3">
      <c r="B2619" s="43" t="s">
        <v>2622</v>
      </c>
      <c r="C2619" s="14" t="s">
        <v>4521</v>
      </c>
      <c r="D2619" s="14" t="s">
        <v>9737</v>
      </c>
      <c r="E2619" s="14" t="s">
        <v>4411</v>
      </c>
      <c r="F2619" s="14" t="s">
        <v>9738</v>
      </c>
      <c r="G2619" s="14" t="s">
        <v>11186</v>
      </c>
      <c r="H2619" s="44" t="s">
        <v>3466</v>
      </c>
      <c r="I2619" s="45">
        <v>0</v>
      </c>
      <c r="J2619" s="14">
        <v>150000000</v>
      </c>
      <c r="K2619" s="14" t="s">
        <v>3458</v>
      </c>
      <c r="L2619" s="46" t="s">
        <v>5087</v>
      </c>
      <c r="M2619" s="14" t="s">
        <v>12072</v>
      </c>
      <c r="N2619" s="14" t="s">
        <v>3833</v>
      </c>
      <c r="O2619" s="14" t="s">
        <v>3489</v>
      </c>
      <c r="P2619" s="14" t="s">
        <v>12071</v>
      </c>
      <c r="Q2619" s="44" t="s">
        <v>8224</v>
      </c>
      <c r="R2619" s="44" t="s">
        <v>8203</v>
      </c>
      <c r="S2619" s="14">
        <v>4</v>
      </c>
      <c r="T2619" s="5">
        <v>1320</v>
      </c>
      <c r="U2619" s="5">
        <f t="shared" si="135"/>
        <v>5280</v>
      </c>
      <c r="V2619" s="47">
        <f t="shared" si="136"/>
        <v>5913.6</v>
      </c>
      <c r="W2619" s="48"/>
      <c r="X2619" s="49">
        <v>2017</v>
      </c>
      <c r="Y2619" s="55" t="s">
        <v>12015</v>
      </c>
      <c r="Z2619" s="51">
        <f t="shared" si="137"/>
        <v>14.666666666666666</v>
      </c>
      <c r="AA2619" s="16">
        <f t="shared" si="138"/>
        <v>16.426666666666669</v>
      </c>
    </row>
    <row r="2620" spans="2:27" ht="20.25" x14ac:dyDescent="0.3">
      <c r="B2620" s="43" t="s">
        <v>2623</v>
      </c>
      <c r="C2620" s="14" t="s">
        <v>4521</v>
      </c>
      <c r="D2620" s="14" t="s">
        <v>9739</v>
      </c>
      <c r="E2620" s="14" t="s">
        <v>7464</v>
      </c>
      <c r="F2620" s="14" t="s">
        <v>9740</v>
      </c>
      <c r="G2620" s="14" t="s">
        <v>11187</v>
      </c>
      <c r="H2620" s="44" t="s">
        <v>3466</v>
      </c>
      <c r="I2620" s="45">
        <v>0</v>
      </c>
      <c r="J2620" s="14">
        <v>150000000</v>
      </c>
      <c r="K2620" s="14" t="s">
        <v>3458</v>
      </c>
      <c r="L2620" s="46" t="s">
        <v>5087</v>
      </c>
      <c r="M2620" s="14" t="s">
        <v>12072</v>
      </c>
      <c r="N2620" s="14" t="s">
        <v>3833</v>
      </c>
      <c r="O2620" s="14" t="s">
        <v>3489</v>
      </c>
      <c r="P2620" s="14" t="s">
        <v>12071</v>
      </c>
      <c r="Q2620" s="44" t="s">
        <v>8224</v>
      </c>
      <c r="R2620" s="44" t="s">
        <v>8203</v>
      </c>
      <c r="S2620" s="14">
        <v>42</v>
      </c>
      <c r="T2620" s="5">
        <v>16720</v>
      </c>
      <c r="U2620" s="5">
        <f t="shared" si="135"/>
        <v>702240</v>
      </c>
      <c r="V2620" s="47">
        <f t="shared" si="136"/>
        <v>786508.80000000005</v>
      </c>
      <c r="W2620" s="48"/>
      <c r="X2620" s="49">
        <v>2017</v>
      </c>
      <c r="Y2620" s="55" t="s">
        <v>12015</v>
      </c>
      <c r="Z2620" s="51">
        <f t="shared" si="137"/>
        <v>1950.6666666666667</v>
      </c>
      <c r="AA2620" s="16">
        <f t="shared" si="138"/>
        <v>2184.7466666666669</v>
      </c>
    </row>
    <row r="2621" spans="2:27" ht="20.25" x14ac:dyDescent="0.3">
      <c r="B2621" s="43" t="s">
        <v>2624</v>
      </c>
      <c r="C2621" s="14" t="s">
        <v>4521</v>
      </c>
      <c r="D2621" s="14" t="s">
        <v>9741</v>
      </c>
      <c r="E2621" s="14" t="s">
        <v>9742</v>
      </c>
      <c r="F2621" s="14" t="s">
        <v>9743</v>
      </c>
      <c r="G2621" s="14" t="s">
        <v>11188</v>
      </c>
      <c r="H2621" s="44" t="s">
        <v>3466</v>
      </c>
      <c r="I2621" s="45">
        <v>0</v>
      </c>
      <c r="J2621" s="14">
        <v>150000000</v>
      </c>
      <c r="K2621" s="14" t="s">
        <v>3458</v>
      </c>
      <c r="L2621" s="46" t="s">
        <v>5087</v>
      </c>
      <c r="M2621" s="14" t="s">
        <v>12072</v>
      </c>
      <c r="N2621" s="14" t="s">
        <v>3833</v>
      </c>
      <c r="O2621" s="14" t="s">
        <v>3489</v>
      </c>
      <c r="P2621" s="14" t="s">
        <v>12071</v>
      </c>
      <c r="Q2621" s="44" t="s">
        <v>8234</v>
      </c>
      <c r="R2621" s="44" t="s">
        <v>8211</v>
      </c>
      <c r="S2621" s="14">
        <v>4</v>
      </c>
      <c r="T2621" s="5">
        <v>2640</v>
      </c>
      <c r="U2621" s="5">
        <f t="shared" si="135"/>
        <v>10560</v>
      </c>
      <c r="V2621" s="47">
        <f t="shared" si="136"/>
        <v>11827.2</v>
      </c>
      <c r="W2621" s="48"/>
      <c r="X2621" s="49">
        <v>2017</v>
      </c>
      <c r="Y2621" s="55" t="s">
        <v>12015</v>
      </c>
      <c r="Z2621" s="51">
        <f t="shared" si="137"/>
        <v>29.333333333333332</v>
      </c>
      <c r="AA2621" s="16">
        <f t="shared" si="138"/>
        <v>32.853333333333339</v>
      </c>
    </row>
    <row r="2622" spans="2:27" ht="20.25" x14ac:dyDescent="0.3">
      <c r="B2622" s="43" t="s">
        <v>2625</v>
      </c>
      <c r="C2622" s="14" t="s">
        <v>4521</v>
      </c>
      <c r="D2622" s="14" t="s">
        <v>9744</v>
      </c>
      <c r="E2622" s="14" t="s">
        <v>9745</v>
      </c>
      <c r="F2622" s="14" t="s">
        <v>9746</v>
      </c>
      <c r="G2622" s="14" t="s">
        <v>11189</v>
      </c>
      <c r="H2622" s="44" t="s">
        <v>3466</v>
      </c>
      <c r="I2622" s="45">
        <v>0</v>
      </c>
      <c r="J2622" s="14">
        <v>150000000</v>
      </c>
      <c r="K2622" s="14" t="s">
        <v>3458</v>
      </c>
      <c r="L2622" s="46" t="s">
        <v>5087</v>
      </c>
      <c r="M2622" s="14" t="s">
        <v>12072</v>
      </c>
      <c r="N2622" s="14" t="s">
        <v>3833</v>
      </c>
      <c r="O2622" s="14" t="s">
        <v>3489</v>
      </c>
      <c r="P2622" s="14" t="s">
        <v>12071</v>
      </c>
      <c r="Q2622" s="44" t="s">
        <v>8224</v>
      </c>
      <c r="R2622" s="44" t="s">
        <v>8203</v>
      </c>
      <c r="S2622" s="14">
        <v>12</v>
      </c>
      <c r="T2622" s="5">
        <v>211200</v>
      </c>
      <c r="U2622" s="5">
        <f t="shared" si="135"/>
        <v>2534400</v>
      </c>
      <c r="V2622" s="47">
        <f t="shared" si="136"/>
        <v>2838528.0000000005</v>
      </c>
      <c r="W2622" s="48"/>
      <c r="X2622" s="49">
        <v>2017</v>
      </c>
      <c r="Y2622" s="55" t="s">
        <v>12015</v>
      </c>
      <c r="Z2622" s="51">
        <f t="shared" si="137"/>
        <v>7040</v>
      </c>
      <c r="AA2622" s="16">
        <f t="shared" si="138"/>
        <v>7884.8000000000011</v>
      </c>
    </row>
    <row r="2623" spans="2:27" ht="20.25" x14ac:dyDescent="0.3">
      <c r="B2623" s="43" t="s">
        <v>2626</v>
      </c>
      <c r="C2623" s="14" t="s">
        <v>4521</v>
      </c>
      <c r="D2623" s="14" t="s">
        <v>9747</v>
      </c>
      <c r="E2623" s="14" t="s">
        <v>9748</v>
      </c>
      <c r="F2623" s="14" t="s">
        <v>9749</v>
      </c>
      <c r="G2623" s="14" t="s">
        <v>11190</v>
      </c>
      <c r="H2623" s="44" t="s">
        <v>3466</v>
      </c>
      <c r="I2623" s="45">
        <v>0</v>
      </c>
      <c r="J2623" s="14">
        <v>150000000</v>
      </c>
      <c r="K2623" s="14" t="s">
        <v>3458</v>
      </c>
      <c r="L2623" s="46" t="s">
        <v>5087</v>
      </c>
      <c r="M2623" s="14" t="s">
        <v>12072</v>
      </c>
      <c r="N2623" s="14" t="s">
        <v>3833</v>
      </c>
      <c r="O2623" s="14" t="s">
        <v>3489</v>
      </c>
      <c r="P2623" s="14" t="s">
        <v>12071</v>
      </c>
      <c r="Q2623" s="44" t="s">
        <v>8224</v>
      </c>
      <c r="R2623" s="44" t="s">
        <v>8203</v>
      </c>
      <c r="S2623" s="14">
        <v>2</v>
      </c>
      <c r="T2623" s="5">
        <v>15400</v>
      </c>
      <c r="U2623" s="5">
        <f t="shared" si="135"/>
        <v>30800</v>
      </c>
      <c r="V2623" s="47">
        <f t="shared" si="136"/>
        <v>34496</v>
      </c>
      <c r="W2623" s="48"/>
      <c r="X2623" s="49">
        <v>2017</v>
      </c>
      <c r="Y2623" s="55" t="s">
        <v>12015</v>
      </c>
      <c r="Z2623" s="51">
        <f t="shared" si="137"/>
        <v>85.555555555555557</v>
      </c>
      <c r="AA2623" s="16">
        <f t="shared" si="138"/>
        <v>95.822222222222223</v>
      </c>
    </row>
    <row r="2624" spans="2:27" ht="20.25" x14ac:dyDescent="0.3">
      <c r="B2624" s="43" t="s">
        <v>2627</v>
      </c>
      <c r="C2624" s="14" t="s">
        <v>4521</v>
      </c>
      <c r="D2624" s="14" t="s">
        <v>9747</v>
      </c>
      <c r="E2624" s="14" t="s">
        <v>9748</v>
      </c>
      <c r="F2624" s="14" t="s">
        <v>9749</v>
      </c>
      <c r="G2624" s="14" t="s">
        <v>11191</v>
      </c>
      <c r="H2624" s="44" t="s">
        <v>3466</v>
      </c>
      <c r="I2624" s="45">
        <v>0</v>
      </c>
      <c r="J2624" s="14">
        <v>150000000</v>
      </c>
      <c r="K2624" s="14" t="s">
        <v>3458</v>
      </c>
      <c r="L2624" s="46" t="s">
        <v>5087</v>
      </c>
      <c r="M2624" s="14" t="s">
        <v>12072</v>
      </c>
      <c r="N2624" s="14" t="s">
        <v>3833</v>
      </c>
      <c r="O2624" s="14" t="s">
        <v>3489</v>
      </c>
      <c r="P2624" s="14" t="s">
        <v>12071</v>
      </c>
      <c r="Q2624" s="44" t="s">
        <v>8224</v>
      </c>
      <c r="R2624" s="44" t="s">
        <v>8203</v>
      </c>
      <c r="S2624" s="14">
        <v>2</v>
      </c>
      <c r="T2624" s="5">
        <v>15400</v>
      </c>
      <c r="U2624" s="5">
        <f t="shared" si="135"/>
        <v>30800</v>
      </c>
      <c r="V2624" s="47">
        <f t="shared" si="136"/>
        <v>34496</v>
      </c>
      <c r="W2624" s="48"/>
      <c r="X2624" s="49">
        <v>2017</v>
      </c>
      <c r="Y2624" s="55" t="s">
        <v>12015</v>
      </c>
      <c r="Z2624" s="51">
        <f t="shared" si="137"/>
        <v>85.555555555555557</v>
      </c>
      <c r="AA2624" s="16">
        <f t="shared" si="138"/>
        <v>95.822222222222223</v>
      </c>
    </row>
    <row r="2625" spans="2:27" ht="20.25" x14ac:dyDescent="0.3">
      <c r="B2625" s="43" t="s">
        <v>2628</v>
      </c>
      <c r="C2625" s="14" t="s">
        <v>4521</v>
      </c>
      <c r="D2625" s="14" t="s">
        <v>9747</v>
      </c>
      <c r="E2625" s="14" t="s">
        <v>9748</v>
      </c>
      <c r="F2625" s="14" t="s">
        <v>9749</v>
      </c>
      <c r="G2625" s="14" t="s">
        <v>11192</v>
      </c>
      <c r="H2625" s="44" t="s">
        <v>3466</v>
      </c>
      <c r="I2625" s="45">
        <v>0</v>
      </c>
      <c r="J2625" s="14">
        <v>150000000</v>
      </c>
      <c r="K2625" s="14" t="s">
        <v>3458</v>
      </c>
      <c r="L2625" s="46" t="s">
        <v>5087</v>
      </c>
      <c r="M2625" s="14" t="s">
        <v>12072</v>
      </c>
      <c r="N2625" s="14" t="s">
        <v>3833</v>
      </c>
      <c r="O2625" s="14" t="s">
        <v>3489</v>
      </c>
      <c r="P2625" s="14" t="s">
        <v>12071</v>
      </c>
      <c r="Q2625" s="44" t="s">
        <v>8224</v>
      </c>
      <c r="R2625" s="44" t="s">
        <v>8203</v>
      </c>
      <c r="S2625" s="14">
        <v>2</v>
      </c>
      <c r="T2625" s="5">
        <v>77000</v>
      </c>
      <c r="U2625" s="5">
        <f t="shared" si="135"/>
        <v>154000</v>
      </c>
      <c r="V2625" s="47">
        <f t="shared" si="136"/>
        <v>172480.00000000003</v>
      </c>
      <c r="W2625" s="48"/>
      <c r="X2625" s="49">
        <v>2017</v>
      </c>
      <c r="Y2625" s="55" t="s">
        <v>12015</v>
      </c>
      <c r="Z2625" s="51">
        <f t="shared" si="137"/>
        <v>427.77777777777777</v>
      </c>
      <c r="AA2625" s="16">
        <f t="shared" si="138"/>
        <v>479.1111111111112</v>
      </c>
    </row>
    <row r="2626" spans="2:27" ht="20.25" x14ac:dyDescent="0.3">
      <c r="B2626" s="43" t="s">
        <v>2629</v>
      </c>
      <c r="C2626" s="14" t="s">
        <v>4521</v>
      </c>
      <c r="D2626" s="14" t="s">
        <v>9747</v>
      </c>
      <c r="E2626" s="14" t="s">
        <v>9748</v>
      </c>
      <c r="F2626" s="14" t="s">
        <v>9749</v>
      </c>
      <c r="G2626" s="14" t="s">
        <v>11193</v>
      </c>
      <c r="H2626" s="44" t="s">
        <v>3466</v>
      </c>
      <c r="I2626" s="45">
        <v>0</v>
      </c>
      <c r="J2626" s="14">
        <v>150000000</v>
      </c>
      <c r="K2626" s="14" t="s">
        <v>3458</v>
      </c>
      <c r="L2626" s="46" t="s">
        <v>5087</v>
      </c>
      <c r="M2626" s="14" t="s">
        <v>12072</v>
      </c>
      <c r="N2626" s="14" t="s">
        <v>3833</v>
      </c>
      <c r="O2626" s="14" t="s">
        <v>3489</v>
      </c>
      <c r="P2626" s="14" t="s">
        <v>12071</v>
      </c>
      <c r="Q2626" s="44" t="s">
        <v>8224</v>
      </c>
      <c r="R2626" s="44" t="s">
        <v>8203</v>
      </c>
      <c r="S2626" s="14">
        <v>2</v>
      </c>
      <c r="T2626" s="5">
        <v>77000</v>
      </c>
      <c r="U2626" s="5">
        <f t="shared" si="135"/>
        <v>154000</v>
      </c>
      <c r="V2626" s="47">
        <f t="shared" si="136"/>
        <v>172480.00000000003</v>
      </c>
      <c r="W2626" s="48"/>
      <c r="X2626" s="49">
        <v>2017</v>
      </c>
      <c r="Y2626" s="55" t="s">
        <v>12015</v>
      </c>
      <c r="Z2626" s="51">
        <f t="shared" si="137"/>
        <v>427.77777777777777</v>
      </c>
      <c r="AA2626" s="16">
        <f t="shared" si="138"/>
        <v>479.1111111111112</v>
      </c>
    </row>
    <row r="2627" spans="2:27" ht="20.25" x14ac:dyDescent="0.3">
      <c r="B2627" s="43" t="s">
        <v>2630</v>
      </c>
      <c r="C2627" s="14" t="s">
        <v>4521</v>
      </c>
      <c r="D2627" s="14" t="s">
        <v>9747</v>
      </c>
      <c r="E2627" s="14" t="s">
        <v>9748</v>
      </c>
      <c r="F2627" s="14" t="s">
        <v>9749</v>
      </c>
      <c r="G2627" s="14" t="s">
        <v>11194</v>
      </c>
      <c r="H2627" s="44" t="s">
        <v>3466</v>
      </c>
      <c r="I2627" s="45">
        <v>0</v>
      </c>
      <c r="J2627" s="14">
        <v>150000000</v>
      </c>
      <c r="K2627" s="14" t="s">
        <v>3458</v>
      </c>
      <c r="L2627" s="46" t="s">
        <v>5087</v>
      </c>
      <c r="M2627" s="14" t="s">
        <v>12072</v>
      </c>
      <c r="N2627" s="14" t="s">
        <v>3833</v>
      </c>
      <c r="O2627" s="14" t="s">
        <v>3489</v>
      </c>
      <c r="P2627" s="14" t="s">
        <v>12071</v>
      </c>
      <c r="Q2627" s="44" t="s">
        <v>8224</v>
      </c>
      <c r="R2627" s="44" t="s">
        <v>8203</v>
      </c>
      <c r="S2627" s="14">
        <v>2</v>
      </c>
      <c r="T2627" s="5">
        <v>37400</v>
      </c>
      <c r="U2627" s="5">
        <f t="shared" si="135"/>
        <v>74800</v>
      </c>
      <c r="V2627" s="47">
        <f t="shared" si="136"/>
        <v>83776.000000000015</v>
      </c>
      <c r="W2627" s="48"/>
      <c r="X2627" s="49">
        <v>2017</v>
      </c>
      <c r="Y2627" s="55" t="s">
        <v>12015</v>
      </c>
      <c r="Z2627" s="51">
        <f t="shared" si="137"/>
        <v>207.77777777777777</v>
      </c>
      <c r="AA2627" s="16">
        <f t="shared" si="138"/>
        <v>232.71111111111117</v>
      </c>
    </row>
    <row r="2628" spans="2:27" ht="20.25" x14ac:dyDescent="0.3">
      <c r="B2628" s="43" t="s">
        <v>2631</v>
      </c>
      <c r="C2628" s="14" t="s">
        <v>4521</v>
      </c>
      <c r="D2628" s="14" t="s">
        <v>9747</v>
      </c>
      <c r="E2628" s="14" t="s">
        <v>9748</v>
      </c>
      <c r="F2628" s="14" t="s">
        <v>9749</v>
      </c>
      <c r="G2628" s="14" t="s">
        <v>11195</v>
      </c>
      <c r="H2628" s="44" t="s">
        <v>3466</v>
      </c>
      <c r="I2628" s="45">
        <v>0</v>
      </c>
      <c r="J2628" s="14">
        <v>150000000</v>
      </c>
      <c r="K2628" s="14" t="s">
        <v>3458</v>
      </c>
      <c r="L2628" s="46" t="s">
        <v>5087</v>
      </c>
      <c r="M2628" s="14" t="s">
        <v>12072</v>
      </c>
      <c r="N2628" s="14" t="s">
        <v>3833</v>
      </c>
      <c r="O2628" s="14" t="s">
        <v>3489</v>
      </c>
      <c r="P2628" s="14" t="s">
        <v>12071</v>
      </c>
      <c r="Q2628" s="44" t="s">
        <v>8224</v>
      </c>
      <c r="R2628" s="44" t="s">
        <v>8203</v>
      </c>
      <c r="S2628" s="14">
        <v>2</v>
      </c>
      <c r="T2628" s="5">
        <v>37400</v>
      </c>
      <c r="U2628" s="5">
        <f t="shared" si="135"/>
        <v>74800</v>
      </c>
      <c r="V2628" s="47">
        <f t="shared" si="136"/>
        <v>83776.000000000015</v>
      </c>
      <c r="W2628" s="48"/>
      <c r="X2628" s="49">
        <v>2017</v>
      </c>
      <c r="Y2628" s="55" t="s">
        <v>12015</v>
      </c>
      <c r="Z2628" s="51">
        <f t="shared" si="137"/>
        <v>207.77777777777777</v>
      </c>
      <c r="AA2628" s="16">
        <f t="shared" si="138"/>
        <v>232.71111111111117</v>
      </c>
    </row>
    <row r="2629" spans="2:27" ht="20.25" x14ac:dyDescent="0.3">
      <c r="B2629" s="43" t="s">
        <v>2632</v>
      </c>
      <c r="C2629" s="14" t="s">
        <v>4521</v>
      </c>
      <c r="D2629" s="14" t="s">
        <v>9750</v>
      </c>
      <c r="E2629" s="14" t="s">
        <v>4269</v>
      </c>
      <c r="F2629" s="14" t="s">
        <v>9751</v>
      </c>
      <c r="G2629" s="14" t="s">
        <v>11196</v>
      </c>
      <c r="H2629" s="44" t="s">
        <v>3466</v>
      </c>
      <c r="I2629" s="45">
        <v>0</v>
      </c>
      <c r="J2629" s="14">
        <v>150000000</v>
      </c>
      <c r="K2629" s="14" t="s">
        <v>3458</v>
      </c>
      <c r="L2629" s="46" t="s">
        <v>5087</v>
      </c>
      <c r="M2629" s="14" t="s">
        <v>12072</v>
      </c>
      <c r="N2629" s="14" t="s">
        <v>3833</v>
      </c>
      <c r="O2629" s="14" t="s">
        <v>3489</v>
      </c>
      <c r="P2629" s="14" t="s">
        <v>12071</v>
      </c>
      <c r="Q2629" s="44" t="s">
        <v>8224</v>
      </c>
      <c r="R2629" s="44" t="s">
        <v>8203</v>
      </c>
      <c r="S2629" s="14">
        <v>2</v>
      </c>
      <c r="T2629" s="5">
        <v>250800</v>
      </c>
      <c r="U2629" s="5">
        <f t="shared" si="135"/>
        <v>501600</v>
      </c>
      <c r="V2629" s="47">
        <f t="shared" si="136"/>
        <v>561792</v>
      </c>
      <c r="W2629" s="48"/>
      <c r="X2629" s="49">
        <v>2017</v>
      </c>
      <c r="Y2629" s="55" t="s">
        <v>12015</v>
      </c>
      <c r="Z2629" s="51">
        <f t="shared" si="137"/>
        <v>1393.3333333333333</v>
      </c>
      <c r="AA2629" s="16">
        <f t="shared" si="138"/>
        <v>1560.5333333333333</v>
      </c>
    </row>
    <row r="2630" spans="2:27" ht="20.25" x14ac:dyDescent="0.3">
      <c r="B2630" s="43" t="s">
        <v>2633</v>
      </c>
      <c r="C2630" s="14" t="s">
        <v>4521</v>
      </c>
      <c r="D2630" s="14" t="s">
        <v>9752</v>
      </c>
      <c r="E2630" s="14" t="s">
        <v>7540</v>
      </c>
      <c r="F2630" s="14" t="s">
        <v>9753</v>
      </c>
      <c r="G2630" s="14" t="s">
        <v>11197</v>
      </c>
      <c r="H2630" s="44" t="s">
        <v>3466</v>
      </c>
      <c r="I2630" s="45">
        <v>0</v>
      </c>
      <c r="J2630" s="14">
        <v>150000000</v>
      </c>
      <c r="K2630" s="14" t="s">
        <v>3458</v>
      </c>
      <c r="L2630" s="46" t="s">
        <v>5087</v>
      </c>
      <c r="M2630" s="14" t="s">
        <v>12072</v>
      </c>
      <c r="N2630" s="14" t="s">
        <v>3833</v>
      </c>
      <c r="O2630" s="14" t="s">
        <v>3489</v>
      </c>
      <c r="P2630" s="14" t="s">
        <v>12071</v>
      </c>
      <c r="Q2630" s="44" t="s">
        <v>8224</v>
      </c>
      <c r="R2630" s="44" t="s">
        <v>8203</v>
      </c>
      <c r="S2630" s="14">
        <v>2</v>
      </c>
      <c r="T2630" s="5">
        <v>105600</v>
      </c>
      <c r="U2630" s="5">
        <f t="shared" si="135"/>
        <v>211200</v>
      </c>
      <c r="V2630" s="47">
        <f t="shared" si="136"/>
        <v>236544.00000000003</v>
      </c>
      <c r="W2630" s="48"/>
      <c r="X2630" s="49">
        <v>2017</v>
      </c>
      <c r="Y2630" s="55" t="s">
        <v>12015</v>
      </c>
      <c r="Z2630" s="51">
        <f t="shared" si="137"/>
        <v>586.66666666666663</v>
      </c>
      <c r="AA2630" s="16">
        <f t="shared" si="138"/>
        <v>657.06666666666672</v>
      </c>
    </row>
    <row r="2631" spans="2:27" ht="20.25" x14ac:dyDescent="0.3">
      <c r="B2631" s="43" t="s">
        <v>2634</v>
      </c>
      <c r="C2631" s="14" t="s">
        <v>4521</v>
      </c>
      <c r="D2631" s="14" t="s">
        <v>9752</v>
      </c>
      <c r="E2631" s="14" t="s">
        <v>7540</v>
      </c>
      <c r="F2631" s="14" t="s">
        <v>9753</v>
      </c>
      <c r="G2631" s="14" t="s">
        <v>11198</v>
      </c>
      <c r="H2631" s="44" t="s">
        <v>3466</v>
      </c>
      <c r="I2631" s="45">
        <v>0</v>
      </c>
      <c r="J2631" s="14">
        <v>150000000</v>
      </c>
      <c r="K2631" s="14" t="s">
        <v>3458</v>
      </c>
      <c r="L2631" s="46" t="s">
        <v>5087</v>
      </c>
      <c r="M2631" s="14" t="s">
        <v>12072</v>
      </c>
      <c r="N2631" s="14" t="s">
        <v>3833</v>
      </c>
      <c r="O2631" s="14" t="s">
        <v>3489</v>
      </c>
      <c r="P2631" s="14" t="s">
        <v>12071</v>
      </c>
      <c r="Q2631" s="44" t="s">
        <v>8224</v>
      </c>
      <c r="R2631" s="44" t="s">
        <v>8203</v>
      </c>
      <c r="S2631" s="14">
        <v>2</v>
      </c>
      <c r="T2631" s="5">
        <v>85800</v>
      </c>
      <c r="U2631" s="5">
        <f t="shared" si="135"/>
        <v>171600</v>
      </c>
      <c r="V2631" s="47">
        <f t="shared" si="136"/>
        <v>192192.00000000003</v>
      </c>
      <c r="W2631" s="48"/>
      <c r="X2631" s="49">
        <v>2017</v>
      </c>
      <c r="Y2631" s="55" t="s">
        <v>12015</v>
      </c>
      <c r="Z2631" s="51">
        <f t="shared" si="137"/>
        <v>476.66666666666669</v>
      </c>
      <c r="AA2631" s="16">
        <f t="shared" si="138"/>
        <v>533.86666666666679</v>
      </c>
    </row>
    <row r="2632" spans="2:27" ht="20.25" x14ac:dyDescent="0.3">
      <c r="B2632" s="43" t="s">
        <v>2635</v>
      </c>
      <c r="C2632" s="14" t="s">
        <v>4521</v>
      </c>
      <c r="D2632" s="14" t="s">
        <v>9754</v>
      </c>
      <c r="E2632" s="14" t="s">
        <v>7603</v>
      </c>
      <c r="F2632" s="14" t="s">
        <v>9755</v>
      </c>
      <c r="G2632" s="14" t="s">
        <v>11199</v>
      </c>
      <c r="H2632" s="44" t="s">
        <v>3466</v>
      </c>
      <c r="I2632" s="45">
        <v>0</v>
      </c>
      <c r="J2632" s="14">
        <v>150000000</v>
      </c>
      <c r="K2632" s="14" t="s">
        <v>3458</v>
      </c>
      <c r="L2632" s="46" t="s">
        <v>5087</v>
      </c>
      <c r="M2632" s="14" t="s">
        <v>12072</v>
      </c>
      <c r="N2632" s="14" t="s">
        <v>3833</v>
      </c>
      <c r="O2632" s="14" t="s">
        <v>3489</v>
      </c>
      <c r="P2632" s="14" t="s">
        <v>12071</v>
      </c>
      <c r="Q2632" s="44" t="s">
        <v>8224</v>
      </c>
      <c r="R2632" s="44" t="s">
        <v>8203</v>
      </c>
      <c r="S2632" s="14">
        <v>2</v>
      </c>
      <c r="T2632" s="5">
        <v>162800</v>
      </c>
      <c r="U2632" s="5">
        <f t="shared" si="135"/>
        <v>325600</v>
      </c>
      <c r="V2632" s="47">
        <f t="shared" si="136"/>
        <v>364672.00000000006</v>
      </c>
      <c r="W2632" s="48"/>
      <c r="X2632" s="49">
        <v>2017</v>
      </c>
      <c r="Y2632" s="55" t="s">
        <v>12015</v>
      </c>
      <c r="Z2632" s="51">
        <f t="shared" si="137"/>
        <v>904.44444444444446</v>
      </c>
      <c r="AA2632" s="16">
        <f t="shared" si="138"/>
        <v>1012.977777777778</v>
      </c>
    </row>
    <row r="2633" spans="2:27" ht="20.25" x14ac:dyDescent="0.3">
      <c r="B2633" s="43" t="s">
        <v>2636</v>
      </c>
      <c r="C2633" s="14" t="s">
        <v>4521</v>
      </c>
      <c r="D2633" s="14" t="s">
        <v>9756</v>
      </c>
      <c r="E2633" s="14" t="s">
        <v>4406</v>
      </c>
      <c r="F2633" s="14" t="s">
        <v>9757</v>
      </c>
      <c r="G2633" s="14" t="s">
        <v>11200</v>
      </c>
      <c r="H2633" s="44" t="s">
        <v>3466</v>
      </c>
      <c r="I2633" s="45">
        <v>0</v>
      </c>
      <c r="J2633" s="14">
        <v>150000000</v>
      </c>
      <c r="K2633" s="14" t="s">
        <v>3458</v>
      </c>
      <c r="L2633" s="46" t="s">
        <v>5087</v>
      </c>
      <c r="M2633" s="14" t="s">
        <v>12072</v>
      </c>
      <c r="N2633" s="14" t="s">
        <v>3833</v>
      </c>
      <c r="O2633" s="14" t="s">
        <v>3489</v>
      </c>
      <c r="P2633" s="14" t="s">
        <v>12071</v>
      </c>
      <c r="Q2633" s="44" t="s">
        <v>8224</v>
      </c>
      <c r="R2633" s="44" t="s">
        <v>8203</v>
      </c>
      <c r="S2633" s="14">
        <v>3</v>
      </c>
      <c r="T2633" s="5">
        <v>32560</v>
      </c>
      <c r="U2633" s="5">
        <f t="shared" si="135"/>
        <v>97680</v>
      </c>
      <c r="V2633" s="47">
        <f t="shared" si="136"/>
        <v>109401.60000000001</v>
      </c>
      <c r="W2633" s="48"/>
      <c r="X2633" s="49">
        <v>2017</v>
      </c>
      <c r="Y2633" s="55" t="s">
        <v>12015</v>
      </c>
      <c r="Z2633" s="51">
        <f t="shared" si="137"/>
        <v>271.33333333333331</v>
      </c>
      <c r="AA2633" s="16">
        <f t="shared" si="138"/>
        <v>303.89333333333337</v>
      </c>
    </row>
    <row r="2634" spans="2:27" ht="20.25" x14ac:dyDescent="0.3">
      <c r="B2634" s="43" t="s">
        <v>2637</v>
      </c>
      <c r="C2634" s="14" t="s">
        <v>4521</v>
      </c>
      <c r="D2634" s="14" t="s">
        <v>9758</v>
      </c>
      <c r="E2634" s="14" t="s">
        <v>4900</v>
      </c>
      <c r="F2634" s="14" t="s">
        <v>9759</v>
      </c>
      <c r="G2634" s="14" t="s">
        <v>11201</v>
      </c>
      <c r="H2634" s="44" t="s">
        <v>3466</v>
      </c>
      <c r="I2634" s="45">
        <v>0</v>
      </c>
      <c r="J2634" s="14">
        <v>150000000</v>
      </c>
      <c r="K2634" s="14" t="s">
        <v>3458</v>
      </c>
      <c r="L2634" s="46" t="s">
        <v>5087</v>
      </c>
      <c r="M2634" s="14" t="s">
        <v>12072</v>
      </c>
      <c r="N2634" s="14" t="s">
        <v>3833</v>
      </c>
      <c r="O2634" s="14" t="s">
        <v>3489</v>
      </c>
      <c r="P2634" s="14" t="s">
        <v>12071</v>
      </c>
      <c r="Q2634" s="44" t="s">
        <v>8224</v>
      </c>
      <c r="R2634" s="44" t="s">
        <v>8203</v>
      </c>
      <c r="S2634" s="14">
        <v>14.3</v>
      </c>
      <c r="T2634" s="5">
        <v>18480</v>
      </c>
      <c r="U2634" s="5">
        <f t="shared" si="135"/>
        <v>264264</v>
      </c>
      <c r="V2634" s="47">
        <f t="shared" si="136"/>
        <v>295975.68000000005</v>
      </c>
      <c r="W2634" s="48"/>
      <c r="X2634" s="49">
        <v>2017</v>
      </c>
      <c r="Y2634" s="55" t="s">
        <v>12015</v>
      </c>
      <c r="Z2634" s="51">
        <f t="shared" si="137"/>
        <v>734.06666666666672</v>
      </c>
      <c r="AA2634" s="16">
        <f t="shared" si="138"/>
        <v>822.1546666666668</v>
      </c>
    </row>
    <row r="2635" spans="2:27" ht="20.25" x14ac:dyDescent="0.3">
      <c r="B2635" s="43" t="s">
        <v>2638</v>
      </c>
      <c r="C2635" s="14" t="s">
        <v>4521</v>
      </c>
      <c r="D2635" s="14" t="s">
        <v>9760</v>
      </c>
      <c r="E2635" s="14" t="s">
        <v>9761</v>
      </c>
      <c r="F2635" s="14" t="s">
        <v>9762</v>
      </c>
      <c r="G2635" s="14" t="s">
        <v>11202</v>
      </c>
      <c r="H2635" s="44" t="s">
        <v>3466</v>
      </c>
      <c r="I2635" s="45">
        <v>0</v>
      </c>
      <c r="J2635" s="14">
        <v>150000000</v>
      </c>
      <c r="K2635" s="14" t="s">
        <v>3458</v>
      </c>
      <c r="L2635" s="46" t="s">
        <v>5087</v>
      </c>
      <c r="M2635" s="14" t="s">
        <v>12072</v>
      </c>
      <c r="N2635" s="14" t="s">
        <v>3833</v>
      </c>
      <c r="O2635" s="14" t="s">
        <v>3489</v>
      </c>
      <c r="P2635" s="14" t="s">
        <v>12071</v>
      </c>
      <c r="Q2635" s="44" t="s">
        <v>8224</v>
      </c>
      <c r="R2635" s="44" t="s">
        <v>8203</v>
      </c>
      <c r="S2635" s="14">
        <v>20</v>
      </c>
      <c r="T2635" s="5">
        <v>17000</v>
      </c>
      <c r="U2635" s="5">
        <f t="shared" si="135"/>
        <v>340000</v>
      </c>
      <c r="V2635" s="47">
        <f t="shared" si="136"/>
        <v>380800.00000000006</v>
      </c>
      <c r="W2635" s="48"/>
      <c r="X2635" s="49">
        <v>2017</v>
      </c>
      <c r="Y2635" s="55" t="s">
        <v>12015</v>
      </c>
      <c r="Z2635" s="51">
        <f t="shared" si="137"/>
        <v>944.44444444444446</v>
      </c>
      <c r="AA2635" s="16">
        <f t="shared" si="138"/>
        <v>1057.7777777777778</v>
      </c>
    </row>
    <row r="2636" spans="2:27" ht="20.25" x14ac:dyDescent="0.3">
      <c r="B2636" s="43" t="s">
        <v>2639</v>
      </c>
      <c r="C2636" s="14" t="s">
        <v>4521</v>
      </c>
      <c r="D2636" s="14" t="s">
        <v>9763</v>
      </c>
      <c r="E2636" s="14" t="s">
        <v>4427</v>
      </c>
      <c r="F2636" s="14" t="s">
        <v>9764</v>
      </c>
      <c r="G2636" s="14" t="s">
        <v>11203</v>
      </c>
      <c r="H2636" s="44" t="s">
        <v>3466</v>
      </c>
      <c r="I2636" s="45">
        <v>0</v>
      </c>
      <c r="J2636" s="14">
        <v>150000000</v>
      </c>
      <c r="K2636" s="14" t="s">
        <v>3458</v>
      </c>
      <c r="L2636" s="46" t="s">
        <v>5087</v>
      </c>
      <c r="M2636" s="14" t="s">
        <v>12072</v>
      </c>
      <c r="N2636" s="14" t="s">
        <v>3833</v>
      </c>
      <c r="O2636" s="14" t="s">
        <v>3489</v>
      </c>
      <c r="P2636" s="14" t="s">
        <v>12071</v>
      </c>
      <c r="Q2636" s="44" t="s">
        <v>8224</v>
      </c>
      <c r="R2636" s="44" t="s">
        <v>8203</v>
      </c>
      <c r="S2636" s="14">
        <v>24</v>
      </c>
      <c r="T2636" s="5">
        <v>29480</v>
      </c>
      <c r="U2636" s="5">
        <f t="shared" si="135"/>
        <v>707520</v>
      </c>
      <c r="V2636" s="47">
        <f t="shared" si="136"/>
        <v>792422.40000000002</v>
      </c>
      <c r="W2636" s="48"/>
      <c r="X2636" s="49">
        <v>2017</v>
      </c>
      <c r="Y2636" s="55" t="s">
        <v>12015</v>
      </c>
      <c r="Z2636" s="51">
        <f t="shared" si="137"/>
        <v>1965.3333333333333</v>
      </c>
      <c r="AA2636" s="16">
        <f t="shared" si="138"/>
        <v>2201.1733333333332</v>
      </c>
    </row>
    <row r="2637" spans="2:27" ht="20.25" x14ac:dyDescent="0.3">
      <c r="B2637" s="43" t="s">
        <v>2640</v>
      </c>
      <c r="C2637" s="14" t="s">
        <v>4521</v>
      </c>
      <c r="D2637" s="14" t="s">
        <v>9741</v>
      </c>
      <c r="E2637" s="14" t="s">
        <v>9742</v>
      </c>
      <c r="F2637" s="14" t="s">
        <v>9743</v>
      </c>
      <c r="G2637" s="14" t="s">
        <v>11204</v>
      </c>
      <c r="H2637" s="44" t="s">
        <v>3466</v>
      </c>
      <c r="I2637" s="45">
        <v>0</v>
      </c>
      <c r="J2637" s="14">
        <v>150000000</v>
      </c>
      <c r="K2637" s="14" t="s">
        <v>3458</v>
      </c>
      <c r="L2637" s="46" t="s">
        <v>5087</v>
      </c>
      <c r="M2637" s="14" t="s">
        <v>12072</v>
      </c>
      <c r="N2637" s="14" t="s">
        <v>3833</v>
      </c>
      <c r="O2637" s="14" t="s">
        <v>3489</v>
      </c>
      <c r="P2637" s="14" t="s">
        <v>12071</v>
      </c>
      <c r="Q2637" s="44" t="s">
        <v>8234</v>
      </c>
      <c r="R2637" s="44" t="s">
        <v>8211</v>
      </c>
      <c r="S2637" s="14">
        <v>2</v>
      </c>
      <c r="T2637" s="5">
        <v>316800</v>
      </c>
      <c r="U2637" s="5">
        <f t="shared" si="135"/>
        <v>633600</v>
      </c>
      <c r="V2637" s="47">
        <f t="shared" si="136"/>
        <v>709632.00000000012</v>
      </c>
      <c r="W2637" s="48"/>
      <c r="X2637" s="49">
        <v>2017</v>
      </c>
      <c r="Y2637" s="55" t="s">
        <v>12015</v>
      </c>
      <c r="Z2637" s="51">
        <f t="shared" si="137"/>
        <v>1760</v>
      </c>
      <c r="AA2637" s="16">
        <f t="shared" si="138"/>
        <v>1971.2000000000003</v>
      </c>
    </row>
    <row r="2638" spans="2:27" ht="20.25" x14ac:dyDescent="0.3">
      <c r="B2638" s="43" t="s">
        <v>2641</v>
      </c>
      <c r="C2638" s="14" t="s">
        <v>4521</v>
      </c>
      <c r="D2638" s="14" t="s">
        <v>9765</v>
      </c>
      <c r="E2638" s="14" t="s">
        <v>4411</v>
      </c>
      <c r="F2638" s="14" t="s">
        <v>9766</v>
      </c>
      <c r="G2638" s="14" t="s">
        <v>11205</v>
      </c>
      <c r="H2638" s="44" t="s">
        <v>3466</v>
      </c>
      <c r="I2638" s="45">
        <v>0</v>
      </c>
      <c r="J2638" s="14">
        <v>150000000</v>
      </c>
      <c r="K2638" s="14" t="s">
        <v>3458</v>
      </c>
      <c r="L2638" s="46" t="s">
        <v>5087</v>
      </c>
      <c r="M2638" s="14" t="s">
        <v>12072</v>
      </c>
      <c r="N2638" s="14" t="s">
        <v>3833</v>
      </c>
      <c r="O2638" s="14" t="s">
        <v>3489</v>
      </c>
      <c r="P2638" s="14" t="s">
        <v>12071</v>
      </c>
      <c r="Q2638" s="44" t="s">
        <v>8224</v>
      </c>
      <c r="R2638" s="44" t="s">
        <v>8203</v>
      </c>
      <c r="S2638" s="14">
        <v>5</v>
      </c>
      <c r="T2638" s="5">
        <v>880</v>
      </c>
      <c r="U2638" s="5">
        <f t="shared" si="135"/>
        <v>4400</v>
      </c>
      <c r="V2638" s="47">
        <f t="shared" si="136"/>
        <v>4928.0000000000009</v>
      </c>
      <c r="W2638" s="48"/>
      <c r="X2638" s="49">
        <v>2017</v>
      </c>
      <c r="Y2638" s="55" t="s">
        <v>12015</v>
      </c>
      <c r="Z2638" s="51">
        <f t="shared" si="137"/>
        <v>12.222222222222221</v>
      </c>
      <c r="AA2638" s="16">
        <f t="shared" si="138"/>
        <v>13.688888888888892</v>
      </c>
    </row>
    <row r="2639" spans="2:27" ht="20.25" x14ac:dyDescent="0.3">
      <c r="B2639" s="43" t="s">
        <v>2642</v>
      </c>
      <c r="C2639" s="14" t="s">
        <v>4521</v>
      </c>
      <c r="D2639" s="14" t="s">
        <v>9767</v>
      </c>
      <c r="E2639" s="14" t="s">
        <v>4900</v>
      </c>
      <c r="F2639" s="14" t="s">
        <v>9622</v>
      </c>
      <c r="G2639" s="14" t="s">
        <v>11206</v>
      </c>
      <c r="H2639" s="44" t="s">
        <v>3466</v>
      </c>
      <c r="I2639" s="45">
        <v>0</v>
      </c>
      <c r="J2639" s="14">
        <v>150000000</v>
      </c>
      <c r="K2639" s="14" t="s">
        <v>3458</v>
      </c>
      <c r="L2639" s="46" t="s">
        <v>5087</v>
      </c>
      <c r="M2639" s="14" t="s">
        <v>12072</v>
      </c>
      <c r="N2639" s="14" t="s">
        <v>3833</v>
      </c>
      <c r="O2639" s="14" t="s">
        <v>3489</v>
      </c>
      <c r="P2639" s="14" t="s">
        <v>12071</v>
      </c>
      <c r="Q2639" s="44" t="s">
        <v>8224</v>
      </c>
      <c r="R2639" s="44" t="s">
        <v>8203</v>
      </c>
      <c r="S2639" s="14">
        <v>1</v>
      </c>
      <c r="T2639" s="5">
        <v>1520</v>
      </c>
      <c r="U2639" s="5">
        <f t="shared" si="135"/>
        <v>1520</v>
      </c>
      <c r="V2639" s="47">
        <f t="shared" si="136"/>
        <v>1702.4</v>
      </c>
      <c r="W2639" s="48"/>
      <c r="X2639" s="49">
        <v>2017</v>
      </c>
      <c r="Y2639" s="55" t="s">
        <v>12015</v>
      </c>
      <c r="Z2639" s="51">
        <f t="shared" si="137"/>
        <v>4.2222222222222223</v>
      </c>
      <c r="AA2639" s="16">
        <f t="shared" si="138"/>
        <v>4.7288888888888891</v>
      </c>
    </row>
    <row r="2640" spans="2:27" ht="20.25" x14ac:dyDescent="0.3">
      <c r="B2640" s="43" t="s">
        <v>2643</v>
      </c>
      <c r="C2640" s="14" t="s">
        <v>4521</v>
      </c>
      <c r="D2640" s="14" t="s">
        <v>9768</v>
      </c>
      <c r="E2640" s="14" t="s">
        <v>9769</v>
      </c>
      <c r="F2640" s="14" t="s">
        <v>9770</v>
      </c>
      <c r="G2640" s="14" t="s">
        <v>11207</v>
      </c>
      <c r="H2640" s="44" t="s">
        <v>3466</v>
      </c>
      <c r="I2640" s="45">
        <v>0</v>
      </c>
      <c r="J2640" s="14">
        <v>150000000</v>
      </c>
      <c r="K2640" s="14" t="s">
        <v>3458</v>
      </c>
      <c r="L2640" s="46" t="s">
        <v>5087</v>
      </c>
      <c r="M2640" s="14" t="s">
        <v>12072</v>
      </c>
      <c r="N2640" s="14" t="s">
        <v>3833</v>
      </c>
      <c r="O2640" s="14" t="s">
        <v>3489</v>
      </c>
      <c r="P2640" s="14" t="s">
        <v>12071</v>
      </c>
      <c r="Q2640" s="44" t="s">
        <v>8224</v>
      </c>
      <c r="R2640" s="44" t="s">
        <v>8203</v>
      </c>
      <c r="S2640" s="14">
        <v>1</v>
      </c>
      <c r="T2640" s="5">
        <v>78200</v>
      </c>
      <c r="U2640" s="5">
        <f t="shared" si="135"/>
        <v>78200</v>
      </c>
      <c r="V2640" s="47">
        <f t="shared" si="136"/>
        <v>87584.000000000015</v>
      </c>
      <c r="W2640" s="48"/>
      <c r="X2640" s="49">
        <v>2017</v>
      </c>
      <c r="Y2640" s="55" t="s">
        <v>12015</v>
      </c>
      <c r="Z2640" s="51">
        <f t="shared" si="137"/>
        <v>217.22222222222223</v>
      </c>
      <c r="AA2640" s="16">
        <f t="shared" si="138"/>
        <v>243.28888888888892</v>
      </c>
    </row>
    <row r="2641" spans="2:27" ht="20.25" x14ac:dyDescent="0.3">
      <c r="B2641" s="43" t="s">
        <v>2644</v>
      </c>
      <c r="C2641" s="14" t="s">
        <v>4521</v>
      </c>
      <c r="D2641" s="14" t="s">
        <v>9771</v>
      </c>
      <c r="E2641" s="14" t="s">
        <v>4799</v>
      </c>
      <c r="F2641" s="14" t="s">
        <v>9772</v>
      </c>
      <c r="G2641" s="14" t="s">
        <v>11208</v>
      </c>
      <c r="H2641" s="44" t="s">
        <v>3466</v>
      </c>
      <c r="I2641" s="45">
        <v>0</v>
      </c>
      <c r="J2641" s="14">
        <v>150000000</v>
      </c>
      <c r="K2641" s="14" t="s">
        <v>3458</v>
      </c>
      <c r="L2641" s="46" t="s">
        <v>5087</v>
      </c>
      <c r="M2641" s="14" t="s">
        <v>12072</v>
      </c>
      <c r="N2641" s="14" t="s">
        <v>3833</v>
      </c>
      <c r="O2641" s="14" t="s">
        <v>3489</v>
      </c>
      <c r="P2641" s="14" t="s">
        <v>12071</v>
      </c>
      <c r="Q2641" s="44" t="s">
        <v>8224</v>
      </c>
      <c r="R2641" s="44" t="s">
        <v>8203</v>
      </c>
      <c r="S2641" s="14">
        <v>1</v>
      </c>
      <c r="T2641" s="5">
        <v>17800</v>
      </c>
      <c r="U2641" s="5">
        <f t="shared" si="135"/>
        <v>17800</v>
      </c>
      <c r="V2641" s="47">
        <f t="shared" si="136"/>
        <v>19936.000000000004</v>
      </c>
      <c r="W2641" s="48"/>
      <c r="X2641" s="49">
        <v>2017</v>
      </c>
      <c r="Y2641" s="55" t="s">
        <v>12015</v>
      </c>
      <c r="Z2641" s="51">
        <f t="shared" si="137"/>
        <v>49.444444444444443</v>
      </c>
      <c r="AA2641" s="16">
        <f t="shared" si="138"/>
        <v>55.377777777777787</v>
      </c>
    </row>
    <row r="2642" spans="2:27" ht="20.25" x14ac:dyDescent="0.3">
      <c r="B2642" s="43" t="s">
        <v>2645</v>
      </c>
      <c r="C2642" s="14" t="s">
        <v>4521</v>
      </c>
      <c r="D2642" s="14" t="s">
        <v>9773</v>
      </c>
      <c r="E2642" s="14" t="s">
        <v>7671</v>
      </c>
      <c r="F2642" s="14" t="s">
        <v>9774</v>
      </c>
      <c r="G2642" s="14" t="s">
        <v>11209</v>
      </c>
      <c r="H2642" s="44" t="s">
        <v>3466</v>
      </c>
      <c r="I2642" s="45">
        <v>0</v>
      </c>
      <c r="J2642" s="14">
        <v>150000000</v>
      </c>
      <c r="K2642" s="14" t="s">
        <v>3458</v>
      </c>
      <c r="L2642" s="46" t="s">
        <v>5087</v>
      </c>
      <c r="M2642" s="14" t="s">
        <v>12072</v>
      </c>
      <c r="N2642" s="14" t="s">
        <v>3833</v>
      </c>
      <c r="O2642" s="14" t="s">
        <v>3489</v>
      </c>
      <c r="P2642" s="14" t="s">
        <v>12071</v>
      </c>
      <c r="Q2642" s="44" t="s">
        <v>8224</v>
      </c>
      <c r="R2642" s="44" t="s">
        <v>8203</v>
      </c>
      <c r="S2642" s="14">
        <v>50</v>
      </c>
      <c r="T2642" s="5">
        <v>270</v>
      </c>
      <c r="U2642" s="5">
        <f t="shared" si="135"/>
        <v>13500</v>
      </c>
      <c r="V2642" s="47">
        <f t="shared" si="136"/>
        <v>15120.000000000002</v>
      </c>
      <c r="W2642" s="48"/>
      <c r="X2642" s="49">
        <v>2017</v>
      </c>
      <c r="Y2642" s="55" t="s">
        <v>12015</v>
      </c>
      <c r="Z2642" s="51">
        <f t="shared" si="137"/>
        <v>37.5</v>
      </c>
      <c r="AA2642" s="16">
        <f t="shared" si="138"/>
        <v>42.000000000000007</v>
      </c>
    </row>
    <row r="2643" spans="2:27" ht="20.25" x14ac:dyDescent="0.3">
      <c r="B2643" s="43" t="s">
        <v>2646</v>
      </c>
      <c r="C2643" s="14" t="s">
        <v>4521</v>
      </c>
      <c r="D2643" s="14" t="s">
        <v>9735</v>
      </c>
      <c r="E2643" s="14" t="s">
        <v>4411</v>
      </c>
      <c r="F2643" s="14" t="s">
        <v>9736</v>
      </c>
      <c r="G2643" s="14" t="s">
        <v>11210</v>
      </c>
      <c r="H2643" s="44" t="s">
        <v>3466</v>
      </c>
      <c r="I2643" s="45">
        <v>0</v>
      </c>
      <c r="J2643" s="14">
        <v>150000000</v>
      </c>
      <c r="K2643" s="14" t="s">
        <v>3458</v>
      </c>
      <c r="L2643" s="46" t="s">
        <v>5087</v>
      </c>
      <c r="M2643" s="14" t="s">
        <v>12072</v>
      </c>
      <c r="N2643" s="14" t="s">
        <v>3833</v>
      </c>
      <c r="O2643" s="14" t="s">
        <v>3489</v>
      </c>
      <c r="P2643" s="14" t="s">
        <v>12071</v>
      </c>
      <c r="Q2643" s="44" t="s">
        <v>8224</v>
      </c>
      <c r="R2643" s="44" t="s">
        <v>8203</v>
      </c>
      <c r="S2643" s="14">
        <v>2</v>
      </c>
      <c r="T2643" s="5">
        <v>410000</v>
      </c>
      <c r="U2643" s="5">
        <f t="shared" si="135"/>
        <v>820000</v>
      </c>
      <c r="V2643" s="47">
        <f t="shared" si="136"/>
        <v>918400.00000000012</v>
      </c>
      <c r="W2643" s="48"/>
      <c r="X2643" s="49">
        <v>2017</v>
      </c>
      <c r="Y2643" s="55" t="s">
        <v>12015</v>
      </c>
      <c r="Z2643" s="51">
        <f t="shared" si="137"/>
        <v>2277.7777777777778</v>
      </c>
      <c r="AA2643" s="16">
        <f t="shared" si="138"/>
        <v>2551.1111111111113</v>
      </c>
    </row>
    <row r="2644" spans="2:27" ht="20.25" x14ac:dyDescent="0.3">
      <c r="B2644" s="43" t="s">
        <v>2647</v>
      </c>
      <c r="C2644" s="14" t="s">
        <v>4521</v>
      </c>
      <c r="D2644" s="14" t="s">
        <v>9775</v>
      </c>
      <c r="E2644" s="14" t="s">
        <v>8161</v>
      </c>
      <c r="F2644" s="14" t="s">
        <v>9776</v>
      </c>
      <c r="G2644" s="14" t="s">
        <v>11211</v>
      </c>
      <c r="H2644" s="44" t="s">
        <v>3466</v>
      </c>
      <c r="I2644" s="45">
        <v>0</v>
      </c>
      <c r="J2644" s="14">
        <v>150000000</v>
      </c>
      <c r="K2644" s="14" t="s">
        <v>3458</v>
      </c>
      <c r="L2644" s="46" t="s">
        <v>5087</v>
      </c>
      <c r="M2644" s="14" t="s">
        <v>12072</v>
      </c>
      <c r="N2644" s="14" t="s">
        <v>3833</v>
      </c>
      <c r="O2644" s="14" t="s">
        <v>3489</v>
      </c>
      <c r="P2644" s="14" t="s">
        <v>12071</v>
      </c>
      <c r="Q2644" s="44" t="s">
        <v>8224</v>
      </c>
      <c r="R2644" s="44" t="s">
        <v>8203</v>
      </c>
      <c r="S2644" s="14">
        <v>2</v>
      </c>
      <c r="T2644" s="5">
        <v>3884360</v>
      </c>
      <c r="U2644" s="5">
        <f t="shared" si="135"/>
        <v>7768720</v>
      </c>
      <c r="V2644" s="47">
        <f t="shared" si="136"/>
        <v>8700966.4000000004</v>
      </c>
      <c r="W2644" s="48"/>
      <c r="X2644" s="49">
        <v>2017</v>
      </c>
      <c r="Y2644" s="55" t="s">
        <v>12015</v>
      </c>
      <c r="Z2644" s="51">
        <f t="shared" si="137"/>
        <v>21579.777777777777</v>
      </c>
      <c r="AA2644" s="16">
        <f t="shared" si="138"/>
        <v>24169.351111111111</v>
      </c>
    </row>
    <row r="2645" spans="2:27" ht="20.25" x14ac:dyDescent="0.3">
      <c r="B2645" s="43" t="s">
        <v>2648</v>
      </c>
      <c r="C2645" s="14" t="s">
        <v>4521</v>
      </c>
      <c r="D2645" s="14" t="s">
        <v>9777</v>
      </c>
      <c r="E2645" s="14" t="s">
        <v>7556</v>
      </c>
      <c r="F2645" s="14" t="s">
        <v>9778</v>
      </c>
      <c r="G2645" s="14" t="s">
        <v>11212</v>
      </c>
      <c r="H2645" s="44" t="s">
        <v>3466</v>
      </c>
      <c r="I2645" s="45">
        <v>0</v>
      </c>
      <c r="J2645" s="14">
        <v>150000000</v>
      </c>
      <c r="K2645" s="14" t="s">
        <v>3458</v>
      </c>
      <c r="L2645" s="46" t="s">
        <v>5087</v>
      </c>
      <c r="M2645" s="14" t="s">
        <v>12072</v>
      </c>
      <c r="N2645" s="14" t="s">
        <v>3833</v>
      </c>
      <c r="O2645" s="14" t="s">
        <v>3489</v>
      </c>
      <c r="P2645" s="14" t="s">
        <v>12071</v>
      </c>
      <c r="Q2645" s="44" t="s">
        <v>8224</v>
      </c>
      <c r="R2645" s="44" t="s">
        <v>8203</v>
      </c>
      <c r="S2645" s="14">
        <v>1</v>
      </c>
      <c r="T2645" s="5">
        <v>54600</v>
      </c>
      <c r="U2645" s="5">
        <f t="shared" si="135"/>
        <v>54600</v>
      </c>
      <c r="V2645" s="47">
        <f t="shared" si="136"/>
        <v>61152.000000000007</v>
      </c>
      <c r="W2645" s="48"/>
      <c r="X2645" s="49">
        <v>2017</v>
      </c>
      <c r="Y2645" s="55" t="s">
        <v>12015</v>
      </c>
      <c r="Z2645" s="51">
        <f t="shared" si="137"/>
        <v>151.66666666666666</v>
      </c>
      <c r="AA2645" s="16">
        <f t="shared" si="138"/>
        <v>169.86666666666667</v>
      </c>
    </row>
    <row r="2646" spans="2:27" ht="20.25" x14ac:dyDescent="0.3">
      <c r="B2646" s="43" t="s">
        <v>2649</v>
      </c>
      <c r="C2646" s="14" t="s">
        <v>4521</v>
      </c>
      <c r="D2646" s="14" t="s">
        <v>9779</v>
      </c>
      <c r="E2646" s="14" t="s">
        <v>4350</v>
      </c>
      <c r="F2646" s="14" t="s">
        <v>9780</v>
      </c>
      <c r="G2646" s="14" t="s">
        <v>11213</v>
      </c>
      <c r="H2646" s="44" t="s">
        <v>3466</v>
      </c>
      <c r="I2646" s="45">
        <v>0</v>
      </c>
      <c r="J2646" s="14">
        <v>150000000</v>
      </c>
      <c r="K2646" s="14" t="s">
        <v>3458</v>
      </c>
      <c r="L2646" s="46" t="s">
        <v>5087</v>
      </c>
      <c r="M2646" s="14" t="s">
        <v>12072</v>
      </c>
      <c r="N2646" s="14" t="s">
        <v>3833</v>
      </c>
      <c r="O2646" s="14" t="s">
        <v>3489</v>
      </c>
      <c r="P2646" s="14" t="s">
        <v>12071</v>
      </c>
      <c r="Q2646" s="44" t="s">
        <v>8224</v>
      </c>
      <c r="R2646" s="44" t="s">
        <v>8203</v>
      </c>
      <c r="S2646" s="14">
        <v>1</v>
      </c>
      <c r="T2646" s="5">
        <v>42000</v>
      </c>
      <c r="U2646" s="5">
        <f t="shared" si="135"/>
        <v>42000</v>
      </c>
      <c r="V2646" s="47">
        <f t="shared" si="136"/>
        <v>47040.000000000007</v>
      </c>
      <c r="W2646" s="48"/>
      <c r="X2646" s="49">
        <v>2017</v>
      </c>
      <c r="Y2646" s="55" t="s">
        <v>12015</v>
      </c>
      <c r="Z2646" s="51">
        <f t="shared" si="137"/>
        <v>116.66666666666667</v>
      </c>
      <c r="AA2646" s="16">
        <f t="shared" si="138"/>
        <v>130.66666666666669</v>
      </c>
    </row>
    <row r="2647" spans="2:27" ht="20.25" x14ac:dyDescent="0.3">
      <c r="B2647" s="43" t="s">
        <v>2650</v>
      </c>
      <c r="C2647" s="14" t="s">
        <v>4521</v>
      </c>
      <c r="D2647" s="14" t="s">
        <v>9781</v>
      </c>
      <c r="E2647" s="14" t="s">
        <v>7523</v>
      </c>
      <c r="F2647" s="14" t="s">
        <v>9782</v>
      </c>
      <c r="G2647" s="14" t="s">
        <v>11214</v>
      </c>
      <c r="H2647" s="44" t="s">
        <v>3466</v>
      </c>
      <c r="I2647" s="45">
        <v>0</v>
      </c>
      <c r="J2647" s="14">
        <v>150000000</v>
      </c>
      <c r="K2647" s="14" t="s">
        <v>3458</v>
      </c>
      <c r="L2647" s="46" t="s">
        <v>5087</v>
      </c>
      <c r="M2647" s="14" t="s">
        <v>12072</v>
      </c>
      <c r="N2647" s="14" t="s">
        <v>3833</v>
      </c>
      <c r="O2647" s="14" t="s">
        <v>3489</v>
      </c>
      <c r="P2647" s="14" t="s">
        <v>12071</v>
      </c>
      <c r="Q2647" s="44" t="s">
        <v>8224</v>
      </c>
      <c r="R2647" s="44" t="s">
        <v>8203</v>
      </c>
      <c r="S2647" s="14">
        <v>1</v>
      </c>
      <c r="T2647" s="5">
        <v>5600</v>
      </c>
      <c r="U2647" s="5">
        <f t="shared" si="135"/>
        <v>5600</v>
      </c>
      <c r="V2647" s="47">
        <f t="shared" si="136"/>
        <v>6272.0000000000009</v>
      </c>
      <c r="W2647" s="48"/>
      <c r="X2647" s="49">
        <v>2017</v>
      </c>
      <c r="Y2647" s="55" t="s">
        <v>12015</v>
      </c>
      <c r="Z2647" s="51">
        <f t="shared" si="137"/>
        <v>15.555555555555555</v>
      </c>
      <c r="AA2647" s="16">
        <f t="shared" si="138"/>
        <v>17.422222222222224</v>
      </c>
    </row>
    <row r="2648" spans="2:27" ht="20.25" x14ac:dyDescent="0.3">
      <c r="B2648" s="43" t="s">
        <v>2651</v>
      </c>
      <c r="C2648" s="14" t="s">
        <v>4521</v>
      </c>
      <c r="D2648" s="14" t="s">
        <v>9783</v>
      </c>
      <c r="E2648" s="14" t="s">
        <v>7539</v>
      </c>
      <c r="F2648" s="14" t="s">
        <v>9784</v>
      </c>
      <c r="G2648" s="14" t="s">
        <v>11215</v>
      </c>
      <c r="H2648" s="44" t="s">
        <v>3466</v>
      </c>
      <c r="I2648" s="45">
        <v>0</v>
      </c>
      <c r="J2648" s="14">
        <v>150000000</v>
      </c>
      <c r="K2648" s="14" t="s">
        <v>3458</v>
      </c>
      <c r="L2648" s="46" t="s">
        <v>5087</v>
      </c>
      <c r="M2648" s="14" t="s">
        <v>12072</v>
      </c>
      <c r="N2648" s="14" t="s">
        <v>3833</v>
      </c>
      <c r="O2648" s="14" t="s">
        <v>3489</v>
      </c>
      <c r="P2648" s="14" t="s">
        <v>12071</v>
      </c>
      <c r="Q2648" s="44" t="s">
        <v>8224</v>
      </c>
      <c r="R2648" s="44" t="s">
        <v>8203</v>
      </c>
      <c r="S2648" s="14">
        <v>1</v>
      </c>
      <c r="T2648" s="5">
        <v>11200</v>
      </c>
      <c r="U2648" s="5">
        <f t="shared" si="135"/>
        <v>11200</v>
      </c>
      <c r="V2648" s="47">
        <f t="shared" si="136"/>
        <v>12544.000000000002</v>
      </c>
      <c r="W2648" s="48"/>
      <c r="X2648" s="49">
        <v>2017</v>
      </c>
      <c r="Y2648" s="55" t="s">
        <v>12015</v>
      </c>
      <c r="Z2648" s="51">
        <f t="shared" si="137"/>
        <v>31.111111111111111</v>
      </c>
      <c r="AA2648" s="16">
        <f t="shared" si="138"/>
        <v>34.844444444444449</v>
      </c>
    </row>
    <row r="2649" spans="2:27" ht="20.25" x14ac:dyDescent="0.3">
      <c r="B2649" s="43" t="s">
        <v>2652</v>
      </c>
      <c r="C2649" s="14" t="s">
        <v>4521</v>
      </c>
      <c r="D2649" s="14" t="s">
        <v>9785</v>
      </c>
      <c r="E2649" s="14" t="s">
        <v>7378</v>
      </c>
      <c r="F2649" s="14" t="s">
        <v>9786</v>
      </c>
      <c r="G2649" s="14" t="s">
        <v>11216</v>
      </c>
      <c r="H2649" s="44" t="s">
        <v>3466</v>
      </c>
      <c r="I2649" s="45">
        <v>0</v>
      </c>
      <c r="J2649" s="14">
        <v>150000000</v>
      </c>
      <c r="K2649" s="14" t="s">
        <v>3458</v>
      </c>
      <c r="L2649" s="46" t="s">
        <v>5087</v>
      </c>
      <c r="M2649" s="14" t="s">
        <v>12072</v>
      </c>
      <c r="N2649" s="14" t="s">
        <v>3833</v>
      </c>
      <c r="O2649" s="14" t="s">
        <v>3489</v>
      </c>
      <c r="P2649" s="14" t="s">
        <v>12071</v>
      </c>
      <c r="Q2649" s="44" t="s">
        <v>8224</v>
      </c>
      <c r="R2649" s="44" t="s">
        <v>8203</v>
      </c>
      <c r="S2649" s="14">
        <v>2</v>
      </c>
      <c r="T2649" s="5">
        <v>1120</v>
      </c>
      <c r="U2649" s="5">
        <f t="shared" si="135"/>
        <v>2240</v>
      </c>
      <c r="V2649" s="47">
        <f t="shared" si="136"/>
        <v>2508.8000000000002</v>
      </c>
      <c r="W2649" s="48"/>
      <c r="X2649" s="49">
        <v>2017</v>
      </c>
      <c r="Y2649" s="55" t="s">
        <v>12015</v>
      </c>
      <c r="Z2649" s="51">
        <f t="shared" si="137"/>
        <v>6.2222222222222223</v>
      </c>
      <c r="AA2649" s="16">
        <f t="shared" si="138"/>
        <v>6.9688888888888894</v>
      </c>
    </row>
    <row r="2650" spans="2:27" ht="20.25" x14ac:dyDescent="0.3">
      <c r="B2650" s="43" t="s">
        <v>2653</v>
      </c>
      <c r="C2650" s="14" t="s">
        <v>4521</v>
      </c>
      <c r="D2650" s="14" t="s">
        <v>3925</v>
      </c>
      <c r="E2650" s="14" t="s">
        <v>7378</v>
      </c>
      <c r="F2650" s="14" t="s">
        <v>7519</v>
      </c>
      <c r="G2650" s="14" t="s">
        <v>11217</v>
      </c>
      <c r="H2650" s="44" t="s">
        <v>3466</v>
      </c>
      <c r="I2650" s="45">
        <v>0</v>
      </c>
      <c r="J2650" s="14">
        <v>150000000</v>
      </c>
      <c r="K2650" s="14" t="s">
        <v>3458</v>
      </c>
      <c r="L2650" s="46" t="s">
        <v>5087</v>
      </c>
      <c r="M2650" s="14" t="s">
        <v>12072</v>
      </c>
      <c r="N2650" s="14" t="s">
        <v>3833</v>
      </c>
      <c r="O2650" s="14" t="s">
        <v>3489</v>
      </c>
      <c r="P2650" s="14" t="s">
        <v>12071</v>
      </c>
      <c r="Q2650" s="44" t="s">
        <v>8224</v>
      </c>
      <c r="R2650" s="44" t="s">
        <v>8203</v>
      </c>
      <c r="S2650" s="14">
        <v>2</v>
      </c>
      <c r="T2650" s="5">
        <v>1960</v>
      </c>
      <c r="U2650" s="5">
        <f t="shared" si="135"/>
        <v>3920</v>
      </c>
      <c r="V2650" s="47">
        <f t="shared" si="136"/>
        <v>4390.4000000000005</v>
      </c>
      <c r="W2650" s="48"/>
      <c r="X2650" s="49">
        <v>2017</v>
      </c>
      <c r="Y2650" s="55" t="s">
        <v>12015</v>
      </c>
      <c r="Z2650" s="51">
        <f t="shared" si="137"/>
        <v>10.888888888888889</v>
      </c>
      <c r="AA2650" s="16">
        <f t="shared" si="138"/>
        <v>12.195555555555558</v>
      </c>
    </row>
    <row r="2651" spans="2:27" ht="20.25" x14ac:dyDescent="0.3">
      <c r="B2651" s="43" t="s">
        <v>2654</v>
      </c>
      <c r="C2651" s="14" t="s">
        <v>4521</v>
      </c>
      <c r="D2651" s="14" t="s">
        <v>9787</v>
      </c>
      <c r="E2651" s="14" t="s">
        <v>9788</v>
      </c>
      <c r="F2651" s="14" t="s">
        <v>9789</v>
      </c>
      <c r="G2651" s="14" t="s">
        <v>11218</v>
      </c>
      <c r="H2651" s="44" t="s">
        <v>3466</v>
      </c>
      <c r="I2651" s="45">
        <v>0</v>
      </c>
      <c r="J2651" s="14">
        <v>150000000</v>
      </c>
      <c r="K2651" s="14" t="s">
        <v>3458</v>
      </c>
      <c r="L2651" s="46" t="s">
        <v>5087</v>
      </c>
      <c r="M2651" s="14" t="s">
        <v>12072</v>
      </c>
      <c r="N2651" s="14" t="s">
        <v>3833</v>
      </c>
      <c r="O2651" s="14" t="s">
        <v>3489</v>
      </c>
      <c r="P2651" s="14" t="s">
        <v>12071</v>
      </c>
      <c r="Q2651" s="44" t="s">
        <v>8234</v>
      </c>
      <c r="R2651" s="44" t="s">
        <v>8211</v>
      </c>
      <c r="S2651" s="14">
        <v>2</v>
      </c>
      <c r="T2651" s="5">
        <v>1780000</v>
      </c>
      <c r="U2651" s="5">
        <f t="shared" si="135"/>
        <v>3560000</v>
      </c>
      <c r="V2651" s="47">
        <f t="shared" si="136"/>
        <v>3987200.0000000005</v>
      </c>
      <c r="W2651" s="48"/>
      <c r="X2651" s="49">
        <v>2017</v>
      </c>
      <c r="Y2651" s="55" t="s">
        <v>12015</v>
      </c>
      <c r="Z2651" s="51">
        <f t="shared" si="137"/>
        <v>9888.8888888888887</v>
      </c>
      <c r="AA2651" s="16">
        <f t="shared" si="138"/>
        <v>11075.555555555557</v>
      </c>
    </row>
    <row r="2652" spans="2:27" ht="20.25" x14ac:dyDescent="0.3">
      <c r="B2652" s="43" t="s">
        <v>2655</v>
      </c>
      <c r="C2652" s="14" t="s">
        <v>4521</v>
      </c>
      <c r="D2652" s="14" t="s">
        <v>9790</v>
      </c>
      <c r="E2652" s="14" t="s">
        <v>4900</v>
      </c>
      <c r="F2652" s="14" t="s">
        <v>9791</v>
      </c>
      <c r="G2652" s="14" t="s">
        <v>11219</v>
      </c>
      <c r="H2652" s="44" t="s">
        <v>3466</v>
      </c>
      <c r="I2652" s="45">
        <v>0</v>
      </c>
      <c r="J2652" s="14">
        <v>150000000</v>
      </c>
      <c r="K2652" s="14" t="s">
        <v>3458</v>
      </c>
      <c r="L2652" s="46" t="s">
        <v>5087</v>
      </c>
      <c r="M2652" s="14" t="s">
        <v>12072</v>
      </c>
      <c r="N2652" s="14" t="s">
        <v>3833</v>
      </c>
      <c r="O2652" s="14" t="s">
        <v>3468</v>
      </c>
      <c r="P2652" s="14" t="s">
        <v>12071</v>
      </c>
      <c r="Q2652" s="44" t="s">
        <v>8224</v>
      </c>
      <c r="R2652" s="44" t="s">
        <v>8203</v>
      </c>
      <c r="S2652" s="14">
        <v>4</v>
      </c>
      <c r="T2652" s="5">
        <v>93740</v>
      </c>
      <c r="U2652" s="5">
        <f t="shared" si="135"/>
        <v>374960</v>
      </c>
      <c r="V2652" s="47">
        <f t="shared" si="136"/>
        <v>419955.20000000001</v>
      </c>
      <c r="W2652" s="48"/>
      <c r="X2652" s="49">
        <v>2017</v>
      </c>
      <c r="Y2652" s="55" t="s">
        <v>12015</v>
      </c>
      <c r="Z2652" s="51">
        <f t="shared" si="137"/>
        <v>1041.5555555555557</v>
      </c>
      <c r="AA2652" s="16">
        <f t="shared" si="138"/>
        <v>1166.5422222222223</v>
      </c>
    </row>
    <row r="2653" spans="2:27" ht="20.25" x14ac:dyDescent="0.3">
      <c r="B2653" s="43" t="s">
        <v>2656</v>
      </c>
      <c r="C2653" s="14" t="s">
        <v>4521</v>
      </c>
      <c r="D2653" s="14" t="s">
        <v>9792</v>
      </c>
      <c r="E2653" s="14" t="s">
        <v>9793</v>
      </c>
      <c r="F2653" s="14" t="s">
        <v>9794</v>
      </c>
      <c r="G2653" s="14" t="s">
        <v>11220</v>
      </c>
      <c r="H2653" s="44" t="s">
        <v>3466</v>
      </c>
      <c r="I2653" s="45">
        <v>0</v>
      </c>
      <c r="J2653" s="14">
        <v>150000000</v>
      </c>
      <c r="K2653" s="14" t="s">
        <v>3458</v>
      </c>
      <c r="L2653" s="46" t="s">
        <v>5087</v>
      </c>
      <c r="M2653" s="14" t="s">
        <v>12072</v>
      </c>
      <c r="N2653" s="14" t="s">
        <v>3833</v>
      </c>
      <c r="O2653" s="14" t="s">
        <v>3468</v>
      </c>
      <c r="P2653" s="14" t="s">
        <v>12071</v>
      </c>
      <c r="Q2653" s="44" t="s">
        <v>8224</v>
      </c>
      <c r="R2653" s="44" t="s">
        <v>8203</v>
      </c>
      <c r="S2653" s="14">
        <v>24</v>
      </c>
      <c r="T2653" s="5">
        <v>7528</v>
      </c>
      <c r="U2653" s="5">
        <f t="shared" si="135"/>
        <v>180672</v>
      </c>
      <c r="V2653" s="47">
        <f t="shared" si="136"/>
        <v>202352.64000000001</v>
      </c>
      <c r="W2653" s="48"/>
      <c r="X2653" s="49">
        <v>2017</v>
      </c>
      <c r="Y2653" s="55" t="s">
        <v>12015</v>
      </c>
      <c r="Z2653" s="51">
        <f t="shared" si="137"/>
        <v>501.86666666666667</v>
      </c>
      <c r="AA2653" s="16">
        <f t="shared" si="138"/>
        <v>562.09066666666672</v>
      </c>
    </row>
    <row r="2654" spans="2:27" ht="20.25" x14ac:dyDescent="0.3">
      <c r="B2654" s="43" t="s">
        <v>2657</v>
      </c>
      <c r="C2654" s="14" t="s">
        <v>4521</v>
      </c>
      <c r="D2654" s="14" t="s">
        <v>9792</v>
      </c>
      <c r="E2654" s="14" t="s">
        <v>9793</v>
      </c>
      <c r="F2654" s="14" t="s">
        <v>9794</v>
      </c>
      <c r="G2654" s="14" t="s">
        <v>11221</v>
      </c>
      <c r="H2654" s="44" t="s">
        <v>3466</v>
      </c>
      <c r="I2654" s="45">
        <v>0</v>
      </c>
      <c r="J2654" s="14">
        <v>150000000</v>
      </c>
      <c r="K2654" s="14" t="s">
        <v>3458</v>
      </c>
      <c r="L2654" s="46" t="s">
        <v>5087</v>
      </c>
      <c r="M2654" s="14" t="s">
        <v>12072</v>
      </c>
      <c r="N2654" s="14" t="s">
        <v>3833</v>
      </c>
      <c r="O2654" s="14" t="s">
        <v>3468</v>
      </c>
      <c r="P2654" s="14" t="s">
        <v>12071</v>
      </c>
      <c r="Q2654" s="44" t="s">
        <v>8224</v>
      </c>
      <c r="R2654" s="44" t="s">
        <v>8203</v>
      </c>
      <c r="S2654" s="14">
        <v>36</v>
      </c>
      <c r="T2654" s="5">
        <v>12548</v>
      </c>
      <c r="U2654" s="5">
        <f t="shared" si="135"/>
        <v>451728</v>
      </c>
      <c r="V2654" s="47">
        <f t="shared" si="136"/>
        <v>505935.36000000004</v>
      </c>
      <c r="W2654" s="48"/>
      <c r="X2654" s="49">
        <v>2017</v>
      </c>
      <c r="Y2654" s="55" t="s">
        <v>12015</v>
      </c>
      <c r="Z2654" s="51">
        <f t="shared" si="137"/>
        <v>1254.8</v>
      </c>
      <c r="AA2654" s="16">
        <f t="shared" si="138"/>
        <v>1405.3760000000002</v>
      </c>
    </row>
    <row r="2655" spans="2:27" ht="20.25" x14ac:dyDescent="0.3">
      <c r="B2655" s="43" t="s">
        <v>2658</v>
      </c>
      <c r="C2655" s="14" t="s">
        <v>4521</v>
      </c>
      <c r="D2655" s="14" t="s">
        <v>9795</v>
      </c>
      <c r="E2655" s="14" t="s">
        <v>9163</v>
      </c>
      <c r="F2655" s="14" t="s">
        <v>4412</v>
      </c>
      <c r="G2655" s="14" t="s">
        <v>11222</v>
      </c>
      <c r="H2655" s="44" t="s">
        <v>3466</v>
      </c>
      <c r="I2655" s="45">
        <v>0</v>
      </c>
      <c r="J2655" s="14">
        <v>150000000</v>
      </c>
      <c r="K2655" s="14" t="s">
        <v>3458</v>
      </c>
      <c r="L2655" s="46" t="s">
        <v>5087</v>
      </c>
      <c r="M2655" s="14" t="s">
        <v>12072</v>
      </c>
      <c r="N2655" s="14" t="s">
        <v>3833</v>
      </c>
      <c r="O2655" s="14" t="s">
        <v>3468</v>
      </c>
      <c r="P2655" s="14" t="s">
        <v>12071</v>
      </c>
      <c r="Q2655" s="44" t="s">
        <v>8224</v>
      </c>
      <c r="R2655" s="44" t="s">
        <v>8203</v>
      </c>
      <c r="S2655" s="14">
        <v>2</v>
      </c>
      <c r="T2655" s="5">
        <v>500702</v>
      </c>
      <c r="U2655" s="5">
        <f t="shared" si="135"/>
        <v>1001404</v>
      </c>
      <c r="V2655" s="47">
        <f t="shared" si="136"/>
        <v>1121572.4800000002</v>
      </c>
      <c r="W2655" s="48"/>
      <c r="X2655" s="49">
        <v>2017</v>
      </c>
      <c r="Y2655" s="55" t="s">
        <v>12015</v>
      </c>
      <c r="Z2655" s="51">
        <f t="shared" si="137"/>
        <v>2781.6777777777779</v>
      </c>
      <c r="AA2655" s="16">
        <f t="shared" si="138"/>
        <v>3115.4791111111117</v>
      </c>
    </row>
    <row r="2656" spans="2:27" ht="20.25" x14ac:dyDescent="0.3">
      <c r="B2656" s="43" t="s">
        <v>2659</v>
      </c>
      <c r="C2656" s="14" t="s">
        <v>4521</v>
      </c>
      <c r="D2656" s="14" t="s">
        <v>9760</v>
      </c>
      <c r="E2656" s="14" t="s">
        <v>9761</v>
      </c>
      <c r="F2656" s="14" t="s">
        <v>9762</v>
      </c>
      <c r="G2656" s="14" t="s">
        <v>11223</v>
      </c>
      <c r="H2656" s="44" t="s">
        <v>3466</v>
      </c>
      <c r="I2656" s="45">
        <v>0</v>
      </c>
      <c r="J2656" s="14">
        <v>150000000</v>
      </c>
      <c r="K2656" s="14" t="s">
        <v>3458</v>
      </c>
      <c r="L2656" s="46" t="s">
        <v>5087</v>
      </c>
      <c r="M2656" s="14" t="s">
        <v>12072</v>
      </c>
      <c r="N2656" s="14" t="s">
        <v>3833</v>
      </c>
      <c r="O2656" s="14" t="s">
        <v>3468</v>
      </c>
      <c r="P2656" s="14" t="s">
        <v>12071</v>
      </c>
      <c r="Q2656" s="44" t="s">
        <v>8224</v>
      </c>
      <c r="R2656" s="44" t="s">
        <v>8203</v>
      </c>
      <c r="S2656" s="14">
        <v>4</v>
      </c>
      <c r="T2656" s="5">
        <v>182</v>
      </c>
      <c r="U2656" s="5">
        <f t="shared" si="135"/>
        <v>728</v>
      </c>
      <c r="V2656" s="47">
        <f t="shared" si="136"/>
        <v>815.36000000000013</v>
      </c>
      <c r="W2656" s="48"/>
      <c r="X2656" s="49">
        <v>2017</v>
      </c>
      <c r="Y2656" s="55" t="s">
        <v>12015</v>
      </c>
      <c r="Z2656" s="51">
        <f t="shared" si="137"/>
        <v>2.0222222222222221</v>
      </c>
      <c r="AA2656" s="16">
        <f t="shared" si="138"/>
        <v>2.2648888888888892</v>
      </c>
    </row>
    <row r="2657" spans="2:27" ht="20.25" x14ac:dyDescent="0.3">
      <c r="B2657" s="43" t="s">
        <v>2660</v>
      </c>
      <c r="C2657" s="14" t="s">
        <v>4521</v>
      </c>
      <c r="D2657" s="14" t="s">
        <v>9796</v>
      </c>
      <c r="E2657" s="14" t="s">
        <v>7546</v>
      </c>
      <c r="F2657" s="14" t="s">
        <v>9797</v>
      </c>
      <c r="G2657" s="14" t="s">
        <v>11224</v>
      </c>
      <c r="H2657" s="44" t="s">
        <v>3466</v>
      </c>
      <c r="I2657" s="45">
        <v>0</v>
      </c>
      <c r="J2657" s="14">
        <v>150000000</v>
      </c>
      <c r="K2657" s="14" t="s">
        <v>3458</v>
      </c>
      <c r="L2657" s="46" t="s">
        <v>5087</v>
      </c>
      <c r="M2657" s="14" t="s">
        <v>12072</v>
      </c>
      <c r="N2657" s="14" t="s">
        <v>3833</v>
      </c>
      <c r="O2657" s="14" t="s">
        <v>3468</v>
      </c>
      <c r="P2657" s="14" t="s">
        <v>12071</v>
      </c>
      <c r="Q2657" s="44" t="s">
        <v>8234</v>
      </c>
      <c r="R2657" s="44" t="s">
        <v>8211</v>
      </c>
      <c r="S2657" s="14">
        <v>12</v>
      </c>
      <c r="T2657" s="5">
        <v>125542</v>
      </c>
      <c r="U2657" s="5">
        <f t="shared" si="135"/>
        <v>1506504</v>
      </c>
      <c r="V2657" s="47">
        <f t="shared" si="136"/>
        <v>1687284.4800000002</v>
      </c>
      <c r="W2657" s="48"/>
      <c r="X2657" s="49">
        <v>2017</v>
      </c>
      <c r="Y2657" s="55" t="s">
        <v>12015</v>
      </c>
      <c r="Z2657" s="51">
        <f t="shared" si="137"/>
        <v>4184.7333333333336</v>
      </c>
      <c r="AA2657" s="16">
        <f t="shared" si="138"/>
        <v>4686.9013333333342</v>
      </c>
    </row>
    <row r="2658" spans="2:27" ht="20.25" x14ac:dyDescent="0.3">
      <c r="B2658" s="43" t="s">
        <v>2661</v>
      </c>
      <c r="C2658" s="14" t="s">
        <v>4521</v>
      </c>
      <c r="D2658" s="14" t="s">
        <v>9798</v>
      </c>
      <c r="E2658" s="14" t="s">
        <v>4427</v>
      </c>
      <c r="F2658" s="14" t="s">
        <v>9799</v>
      </c>
      <c r="G2658" s="14" t="s">
        <v>11225</v>
      </c>
      <c r="H2658" s="44" t="s">
        <v>3466</v>
      </c>
      <c r="I2658" s="45">
        <v>0</v>
      </c>
      <c r="J2658" s="14">
        <v>150000000</v>
      </c>
      <c r="K2658" s="14" t="s">
        <v>3458</v>
      </c>
      <c r="L2658" s="46" t="s">
        <v>5087</v>
      </c>
      <c r="M2658" s="14" t="s">
        <v>12072</v>
      </c>
      <c r="N2658" s="14" t="s">
        <v>3833</v>
      </c>
      <c r="O2658" s="14" t="s">
        <v>3468</v>
      </c>
      <c r="P2658" s="14" t="s">
        <v>12071</v>
      </c>
      <c r="Q2658" s="44" t="s">
        <v>8224</v>
      </c>
      <c r="R2658" s="44" t="s">
        <v>8203</v>
      </c>
      <c r="S2658" s="14">
        <v>12</v>
      </c>
      <c r="T2658" s="5">
        <v>63763</v>
      </c>
      <c r="U2658" s="5">
        <f t="shared" ref="U2658:U2721" si="139">S2658*T2658</f>
        <v>765156</v>
      </c>
      <c r="V2658" s="47">
        <f t="shared" ref="V2658:V2721" si="140">U2658*1.12</f>
        <v>856974.72000000009</v>
      </c>
      <c r="W2658" s="48"/>
      <c r="X2658" s="49">
        <v>2017</v>
      </c>
      <c r="Y2658" s="55" t="s">
        <v>12015</v>
      </c>
      <c r="Z2658" s="51">
        <f t="shared" ref="Z2658:Z2721" si="141">U2658/360</f>
        <v>2125.4333333333334</v>
      </c>
      <c r="AA2658" s="16">
        <f t="shared" ref="AA2658:AA2721" si="142">V2658/360</f>
        <v>2380.4853333333335</v>
      </c>
    </row>
    <row r="2659" spans="2:27" ht="20.25" x14ac:dyDescent="0.3">
      <c r="B2659" s="43" t="s">
        <v>2662</v>
      </c>
      <c r="C2659" s="14" t="s">
        <v>4521</v>
      </c>
      <c r="D2659" s="14" t="s">
        <v>9800</v>
      </c>
      <c r="E2659" s="14" t="s">
        <v>7671</v>
      </c>
      <c r="F2659" s="14" t="s">
        <v>9801</v>
      </c>
      <c r="G2659" s="14" t="s">
        <v>11226</v>
      </c>
      <c r="H2659" s="44" t="s">
        <v>3466</v>
      </c>
      <c r="I2659" s="45">
        <v>0</v>
      </c>
      <c r="J2659" s="14">
        <v>150000000</v>
      </c>
      <c r="K2659" s="14" t="s">
        <v>3458</v>
      </c>
      <c r="L2659" s="46" t="s">
        <v>5087</v>
      </c>
      <c r="M2659" s="14" t="s">
        <v>12072</v>
      </c>
      <c r="N2659" s="14" t="s">
        <v>3833</v>
      </c>
      <c r="O2659" s="14" t="s">
        <v>3468</v>
      </c>
      <c r="P2659" s="14" t="s">
        <v>12071</v>
      </c>
      <c r="Q2659" s="44" t="s">
        <v>8224</v>
      </c>
      <c r="R2659" s="44" t="s">
        <v>8203</v>
      </c>
      <c r="S2659" s="14">
        <v>8</v>
      </c>
      <c r="T2659" s="5">
        <v>16953</v>
      </c>
      <c r="U2659" s="5">
        <f t="shared" si="139"/>
        <v>135624</v>
      </c>
      <c r="V2659" s="47">
        <f t="shared" si="140"/>
        <v>151898.88</v>
      </c>
      <c r="W2659" s="48"/>
      <c r="X2659" s="49">
        <v>2017</v>
      </c>
      <c r="Y2659" s="55" t="s">
        <v>12015</v>
      </c>
      <c r="Z2659" s="51">
        <f t="shared" si="141"/>
        <v>376.73333333333335</v>
      </c>
      <c r="AA2659" s="16">
        <f t="shared" si="142"/>
        <v>421.94133333333332</v>
      </c>
    </row>
    <row r="2660" spans="2:27" ht="20.25" x14ac:dyDescent="0.3">
      <c r="B2660" s="43" t="s">
        <v>2663</v>
      </c>
      <c r="C2660" s="14" t="s">
        <v>4521</v>
      </c>
      <c r="D2660" s="14" t="s">
        <v>9802</v>
      </c>
      <c r="E2660" s="14" t="s">
        <v>9803</v>
      </c>
      <c r="F2660" s="14" t="s">
        <v>9804</v>
      </c>
      <c r="G2660" s="14" t="s">
        <v>11227</v>
      </c>
      <c r="H2660" s="44" t="s">
        <v>3466</v>
      </c>
      <c r="I2660" s="45">
        <v>0</v>
      </c>
      <c r="J2660" s="14">
        <v>150000000</v>
      </c>
      <c r="K2660" s="14" t="s">
        <v>3458</v>
      </c>
      <c r="L2660" s="46" t="s">
        <v>5087</v>
      </c>
      <c r="M2660" s="14" t="s">
        <v>12072</v>
      </c>
      <c r="N2660" s="14" t="s">
        <v>3833</v>
      </c>
      <c r="O2660" s="14" t="s">
        <v>3468</v>
      </c>
      <c r="P2660" s="14" t="s">
        <v>12071</v>
      </c>
      <c r="Q2660" s="44" t="s">
        <v>8224</v>
      </c>
      <c r="R2660" s="44" t="s">
        <v>8203</v>
      </c>
      <c r="S2660" s="14">
        <v>8</v>
      </c>
      <c r="T2660" s="5">
        <v>246</v>
      </c>
      <c r="U2660" s="5">
        <f t="shared" si="139"/>
        <v>1968</v>
      </c>
      <c r="V2660" s="47">
        <f t="shared" si="140"/>
        <v>2204.1600000000003</v>
      </c>
      <c r="W2660" s="48"/>
      <c r="X2660" s="49">
        <v>2017</v>
      </c>
      <c r="Y2660" s="55" t="s">
        <v>12015</v>
      </c>
      <c r="Z2660" s="51">
        <f t="shared" si="141"/>
        <v>5.4666666666666668</v>
      </c>
      <c r="AA2660" s="16">
        <f t="shared" si="142"/>
        <v>6.1226666666666674</v>
      </c>
    </row>
    <row r="2661" spans="2:27" ht="20.25" x14ac:dyDescent="0.3">
      <c r="B2661" s="43" t="s">
        <v>2664</v>
      </c>
      <c r="C2661" s="14" t="s">
        <v>4521</v>
      </c>
      <c r="D2661" s="14" t="s">
        <v>9613</v>
      </c>
      <c r="E2661" s="14" t="s">
        <v>9614</v>
      </c>
      <c r="F2661" s="14" t="s">
        <v>9615</v>
      </c>
      <c r="G2661" s="14" t="s">
        <v>11228</v>
      </c>
      <c r="H2661" s="44" t="s">
        <v>3466</v>
      </c>
      <c r="I2661" s="45">
        <v>0</v>
      </c>
      <c r="J2661" s="14">
        <v>150000000</v>
      </c>
      <c r="K2661" s="14" t="s">
        <v>3458</v>
      </c>
      <c r="L2661" s="46" t="s">
        <v>5087</v>
      </c>
      <c r="M2661" s="14" t="s">
        <v>12072</v>
      </c>
      <c r="N2661" s="14" t="s">
        <v>3833</v>
      </c>
      <c r="O2661" s="14" t="s">
        <v>3468</v>
      </c>
      <c r="P2661" s="14" t="s">
        <v>12071</v>
      </c>
      <c r="Q2661" s="44" t="s">
        <v>8224</v>
      </c>
      <c r="R2661" s="44" t="s">
        <v>8203</v>
      </c>
      <c r="S2661" s="14">
        <v>4</v>
      </c>
      <c r="T2661" s="5">
        <v>47936</v>
      </c>
      <c r="U2661" s="5">
        <f t="shared" si="139"/>
        <v>191744</v>
      </c>
      <c r="V2661" s="47">
        <f t="shared" si="140"/>
        <v>214753.28000000003</v>
      </c>
      <c r="W2661" s="48"/>
      <c r="X2661" s="49">
        <v>2017</v>
      </c>
      <c r="Y2661" s="55" t="s">
        <v>12015</v>
      </c>
      <c r="Z2661" s="51">
        <f t="shared" si="141"/>
        <v>532.62222222222226</v>
      </c>
      <c r="AA2661" s="16">
        <f t="shared" si="142"/>
        <v>596.53688888888894</v>
      </c>
    </row>
    <row r="2662" spans="2:27" ht="20.25" x14ac:dyDescent="0.3">
      <c r="B2662" s="43" t="s">
        <v>2665</v>
      </c>
      <c r="C2662" s="14" t="s">
        <v>4521</v>
      </c>
      <c r="D2662" s="14" t="s">
        <v>9805</v>
      </c>
      <c r="E2662" s="14" t="s">
        <v>7548</v>
      </c>
      <c r="F2662" s="14" t="s">
        <v>9806</v>
      </c>
      <c r="G2662" s="14" t="s">
        <v>11229</v>
      </c>
      <c r="H2662" s="44" t="s">
        <v>3466</v>
      </c>
      <c r="I2662" s="45">
        <v>0</v>
      </c>
      <c r="J2662" s="14">
        <v>150000000</v>
      </c>
      <c r="K2662" s="14" t="s">
        <v>3458</v>
      </c>
      <c r="L2662" s="46" t="s">
        <v>5087</v>
      </c>
      <c r="M2662" s="14" t="s">
        <v>12072</v>
      </c>
      <c r="N2662" s="14" t="s">
        <v>3833</v>
      </c>
      <c r="O2662" s="14" t="s">
        <v>3468</v>
      </c>
      <c r="P2662" s="14" t="s">
        <v>12071</v>
      </c>
      <c r="Q2662" s="44" t="s">
        <v>8224</v>
      </c>
      <c r="R2662" s="44" t="s">
        <v>8203</v>
      </c>
      <c r="S2662" s="14">
        <v>2</v>
      </c>
      <c r="T2662" s="5">
        <v>7439</v>
      </c>
      <c r="U2662" s="5">
        <f t="shared" si="139"/>
        <v>14878</v>
      </c>
      <c r="V2662" s="47">
        <f t="shared" si="140"/>
        <v>16663.36</v>
      </c>
      <c r="W2662" s="48"/>
      <c r="X2662" s="49">
        <v>2017</v>
      </c>
      <c r="Y2662" s="55" t="s">
        <v>12015</v>
      </c>
      <c r="Z2662" s="51">
        <f t="shared" si="141"/>
        <v>41.327777777777776</v>
      </c>
      <c r="AA2662" s="16">
        <f t="shared" si="142"/>
        <v>46.287111111111116</v>
      </c>
    </row>
    <row r="2663" spans="2:27" ht="20.25" x14ac:dyDescent="0.3">
      <c r="B2663" s="43" t="s">
        <v>2666</v>
      </c>
      <c r="C2663" s="14" t="s">
        <v>4521</v>
      </c>
      <c r="D2663" s="14" t="s">
        <v>9807</v>
      </c>
      <c r="E2663" s="14" t="s">
        <v>4900</v>
      </c>
      <c r="F2663" s="14" t="s">
        <v>4412</v>
      </c>
      <c r="G2663" s="14" t="s">
        <v>11230</v>
      </c>
      <c r="H2663" s="44" t="s">
        <v>3466</v>
      </c>
      <c r="I2663" s="45">
        <v>0</v>
      </c>
      <c r="J2663" s="14">
        <v>150000000</v>
      </c>
      <c r="K2663" s="14" t="s">
        <v>3458</v>
      </c>
      <c r="L2663" s="46" t="s">
        <v>5087</v>
      </c>
      <c r="M2663" s="14" t="s">
        <v>12072</v>
      </c>
      <c r="N2663" s="14" t="s">
        <v>3833</v>
      </c>
      <c r="O2663" s="14" t="s">
        <v>3468</v>
      </c>
      <c r="P2663" s="14" t="s">
        <v>12071</v>
      </c>
      <c r="Q2663" s="44" t="s">
        <v>8224</v>
      </c>
      <c r="R2663" s="44" t="s">
        <v>8203</v>
      </c>
      <c r="S2663" s="14">
        <v>2</v>
      </c>
      <c r="T2663" s="5">
        <v>8675</v>
      </c>
      <c r="U2663" s="5">
        <f t="shared" si="139"/>
        <v>17350</v>
      </c>
      <c r="V2663" s="47">
        <f t="shared" si="140"/>
        <v>19432.000000000004</v>
      </c>
      <c r="W2663" s="48"/>
      <c r="X2663" s="49">
        <v>2017</v>
      </c>
      <c r="Y2663" s="55" t="s">
        <v>12015</v>
      </c>
      <c r="Z2663" s="51">
        <f t="shared" si="141"/>
        <v>48.194444444444443</v>
      </c>
      <c r="AA2663" s="16">
        <f t="shared" si="142"/>
        <v>53.977777777777789</v>
      </c>
    </row>
    <row r="2664" spans="2:27" ht="20.25" x14ac:dyDescent="0.3">
      <c r="B2664" s="43" t="s">
        <v>2667</v>
      </c>
      <c r="C2664" s="14" t="s">
        <v>4521</v>
      </c>
      <c r="D2664" s="14" t="s">
        <v>4770</v>
      </c>
      <c r="E2664" s="14" t="s">
        <v>7823</v>
      </c>
      <c r="F2664" s="14" t="s">
        <v>4779</v>
      </c>
      <c r="G2664" s="14" t="s">
        <v>11231</v>
      </c>
      <c r="H2664" s="44" t="s">
        <v>3466</v>
      </c>
      <c r="I2664" s="45">
        <v>0</v>
      </c>
      <c r="J2664" s="14">
        <v>150000000</v>
      </c>
      <c r="K2664" s="14" t="s">
        <v>3458</v>
      </c>
      <c r="L2664" s="46" t="s">
        <v>5087</v>
      </c>
      <c r="M2664" s="14" t="s">
        <v>12072</v>
      </c>
      <c r="N2664" s="14" t="s">
        <v>3833</v>
      </c>
      <c r="O2664" s="14" t="s">
        <v>3468</v>
      </c>
      <c r="P2664" s="14" t="s">
        <v>12071</v>
      </c>
      <c r="Q2664" s="44" t="s">
        <v>8224</v>
      </c>
      <c r="R2664" s="44" t="s">
        <v>8203</v>
      </c>
      <c r="S2664" s="14">
        <v>8</v>
      </c>
      <c r="T2664" s="5">
        <v>251732</v>
      </c>
      <c r="U2664" s="5">
        <f t="shared" si="139"/>
        <v>2013856</v>
      </c>
      <c r="V2664" s="47">
        <f t="shared" si="140"/>
        <v>2255518.7200000002</v>
      </c>
      <c r="W2664" s="48"/>
      <c r="X2664" s="49">
        <v>2017</v>
      </c>
      <c r="Y2664" s="55" t="s">
        <v>12015</v>
      </c>
      <c r="Z2664" s="51">
        <f t="shared" si="141"/>
        <v>5594.0444444444447</v>
      </c>
      <c r="AA2664" s="16">
        <f t="shared" si="142"/>
        <v>6265.329777777778</v>
      </c>
    </row>
    <row r="2665" spans="2:27" ht="20.25" x14ac:dyDescent="0.3">
      <c r="B2665" s="43" t="s">
        <v>2668</v>
      </c>
      <c r="C2665" s="14" t="s">
        <v>4521</v>
      </c>
      <c r="D2665" s="14" t="s">
        <v>9760</v>
      </c>
      <c r="E2665" s="14" t="s">
        <v>9761</v>
      </c>
      <c r="F2665" s="14" t="s">
        <v>9762</v>
      </c>
      <c r="G2665" s="14" t="s">
        <v>11232</v>
      </c>
      <c r="H2665" s="44" t="s">
        <v>3466</v>
      </c>
      <c r="I2665" s="45">
        <v>0</v>
      </c>
      <c r="J2665" s="14">
        <v>150000000</v>
      </c>
      <c r="K2665" s="14" t="s">
        <v>3458</v>
      </c>
      <c r="L2665" s="46" t="s">
        <v>5087</v>
      </c>
      <c r="M2665" s="14" t="s">
        <v>12072</v>
      </c>
      <c r="N2665" s="14" t="s">
        <v>3833</v>
      </c>
      <c r="O2665" s="14" t="s">
        <v>3468</v>
      </c>
      <c r="P2665" s="14" t="s">
        <v>12071</v>
      </c>
      <c r="Q2665" s="44" t="s">
        <v>8224</v>
      </c>
      <c r="R2665" s="44" t="s">
        <v>8203</v>
      </c>
      <c r="S2665" s="14">
        <v>100</v>
      </c>
      <c r="T2665" s="5">
        <v>78.5</v>
      </c>
      <c r="U2665" s="5">
        <f t="shared" si="139"/>
        <v>7850</v>
      </c>
      <c r="V2665" s="47">
        <f t="shared" si="140"/>
        <v>8792</v>
      </c>
      <c r="W2665" s="48"/>
      <c r="X2665" s="49">
        <v>2017</v>
      </c>
      <c r="Y2665" s="55" t="s">
        <v>12015</v>
      </c>
      <c r="Z2665" s="51">
        <f t="shared" si="141"/>
        <v>21.805555555555557</v>
      </c>
      <c r="AA2665" s="16">
        <f t="shared" si="142"/>
        <v>24.422222222222221</v>
      </c>
    </row>
    <row r="2666" spans="2:27" ht="20.25" x14ac:dyDescent="0.3">
      <c r="B2666" s="43" t="s">
        <v>2669</v>
      </c>
      <c r="C2666" s="14" t="s">
        <v>4521</v>
      </c>
      <c r="D2666" s="14" t="s">
        <v>9800</v>
      </c>
      <c r="E2666" s="14" t="s">
        <v>7671</v>
      </c>
      <c r="F2666" s="14" t="s">
        <v>9801</v>
      </c>
      <c r="G2666" s="14" t="s">
        <v>11233</v>
      </c>
      <c r="H2666" s="44" t="s">
        <v>3466</v>
      </c>
      <c r="I2666" s="45">
        <v>0</v>
      </c>
      <c r="J2666" s="14">
        <v>150000000</v>
      </c>
      <c r="K2666" s="14" t="s">
        <v>3458</v>
      </c>
      <c r="L2666" s="46" t="s">
        <v>5087</v>
      </c>
      <c r="M2666" s="14" t="s">
        <v>12072</v>
      </c>
      <c r="N2666" s="14" t="s">
        <v>3833</v>
      </c>
      <c r="O2666" s="14" t="s">
        <v>3468</v>
      </c>
      <c r="P2666" s="14" t="s">
        <v>12071</v>
      </c>
      <c r="Q2666" s="44" t="s">
        <v>8224</v>
      </c>
      <c r="R2666" s="44" t="s">
        <v>8203</v>
      </c>
      <c r="S2666" s="14">
        <v>16</v>
      </c>
      <c r="T2666" s="5">
        <v>4695</v>
      </c>
      <c r="U2666" s="5">
        <f t="shared" si="139"/>
        <v>75120</v>
      </c>
      <c r="V2666" s="47">
        <f t="shared" si="140"/>
        <v>84134.400000000009</v>
      </c>
      <c r="W2666" s="48"/>
      <c r="X2666" s="49">
        <v>2017</v>
      </c>
      <c r="Y2666" s="55" t="s">
        <v>12015</v>
      </c>
      <c r="Z2666" s="51">
        <f t="shared" si="141"/>
        <v>208.66666666666666</v>
      </c>
      <c r="AA2666" s="16">
        <f t="shared" si="142"/>
        <v>233.70666666666668</v>
      </c>
    </row>
    <row r="2667" spans="2:27" ht="20.25" x14ac:dyDescent="0.3">
      <c r="B2667" s="43" t="s">
        <v>2670</v>
      </c>
      <c r="C2667" s="14" t="s">
        <v>4521</v>
      </c>
      <c r="D2667" s="14" t="s">
        <v>9808</v>
      </c>
      <c r="E2667" s="14" t="s">
        <v>4299</v>
      </c>
      <c r="F2667" s="14" t="s">
        <v>9809</v>
      </c>
      <c r="G2667" s="14" t="s">
        <v>11234</v>
      </c>
      <c r="H2667" s="44" t="s">
        <v>3466</v>
      </c>
      <c r="I2667" s="45">
        <v>0</v>
      </c>
      <c r="J2667" s="14">
        <v>150000000</v>
      </c>
      <c r="K2667" s="14" t="s">
        <v>3458</v>
      </c>
      <c r="L2667" s="46" t="s">
        <v>5087</v>
      </c>
      <c r="M2667" s="14" t="s">
        <v>12072</v>
      </c>
      <c r="N2667" s="14" t="s">
        <v>3833</v>
      </c>
      <c r="O2667" s="14" t="s">
        <v>3468</v>
      </c>
      <c r="P2667" s="14" t="s">
        <v>12071</v>
      </c>
      <c r="Q2667" s="44" t="s">
        <v>8224</v>
      </c>
      <c r="R2667" s="44" t="s">
        <v>8203</v>
      </c>
      <c r="S2667" s="14">
        <v>96</v>
      </c>
      <c r="T2667" s="5">
        <v>53807</v>
      </c>
      <c r="U2667" s="5">
        <f t="shared" si="139"/>
        <v>5165472</v>
      </c>
      <c r="V2667" s="47">
        <f t="shared" si="140"/>
        <v>5785328.6400000006</v>
      </c>
      <c r="W2667" s="48"/>
      <c r="X2667" s="49">
        <v>2017</v>
      </c>
      <c r="Y2667" s="55" t="s">
        <v>12015</v>
      </c>
      <c r="Z2667" s="51">
        <f t="shared" si="141"/>
        <v>14348.533333333333</v>
      </c>
      <c r="AA2667" s="16">
        <f t="shared" si="142"/>
        <v>16070.357333333335</v>
      </c>
    </row>
    <row r="2668" spans="2:27" ht="20.25" x14ac:dyDescent="0.3">
      <c r="B2668" s="43" t="s">
        <v>2671</v>
      </c>
      <c r="C2668" s="14" t="s">
        <v>4521</v>
      </c>
      <c r="D2668" s="14" t="s">
        <v>9808</v>
      </c>
      <c r="E2668" s="14" t="s">
        <v>4299</v>
      </c>
      <c r="F2668" s="14" t="s">
        <v>9809</v>
      </c>
      <c r="G2668" s="14" t="s">
        <v>11235</v>
      </c>
      <c r="H2668" s="44" t="s">
        <v>3466</v>
      </c>
      <c r="I2668" s="45">
        <v>0</v>
      </c>
      <c r="J2668" s="14">
        <v>150000000</v>
      </c>
      <c r="K2668" s="14" t="s">
        <v>3458</v>
      </c>
      <c r="L2668" s="46" t="s">
        <v>5087</v>
      </c>
      <c r="M2668" s="14" t="s">
        <v>12072</v>
      </c>
      <c r="N2668" s="14" t="s">
        <v>3833</v>
      </c>
      <c r="O2668" s="14" t="s">
        <v>3468</v>
      </c>
      <c r="P2668" s="14" t="s">
        <v>12071</v>
      </c>
      <c r="Q2668" s="44" t="s">
        <v>8224</v>
      </c>
      <c r="R2668" s="44" t="s">
        <v>8203</v>
      </c>
      <c r="S2668" s="14">
        <v>88</v>
      </c>
      <c r="T2668" s="5">
        <v>33366.76</v>
      </c>
      <c r="U2668" s="5">
        <f t="shared" si="139"/>
        <v>2936274.8800000004</v>
      </c>
      <c r="V2668" s="47">
        <f t="shared" si="140"/>
        <v>3288627.8656000006</v>
      </c>
      <c r="W2668" s="48"/>
      <c r="X2668" s="49">
        <v>2017</v>
      </c>
      <c r="Y2668" s="55" t="s">
        <v>12015</v>
      </c>
      <c r="Z2668" s="51">
        <f t="shared" si="141"/>
        <v>8156.3191111111119</v>
      </c>
      <c r="AA2668" s="16">
        <f t="shared" si="142"/>
        <v>9135.0774044444461</v>
      </c>
    </row>
    <row r="2669" spans="2:27" ht="20.25" x14ac:dyDescent="0.3">
      <c r="B2669" s="43" t="s">
        <v>2672</v>
      </c>
      <c r="C2669" s="14" t="s">
        <v>4521</v>
      </c>
      <c r="D2669" s="14" t="s">
        <v>9810</v>
      </c>
      <c r="E2669" s="14" t="s">
        <v>4446</v>
      </c>
      <c r="F2669" s="14" t="s">
        <v>9811</v>
      </c>
      <c r="G2669" s="14" t="s">
        <v>11236</v>
      </c>
      <c r="H2669" s="44" t="s">
        <v>3466</v>
      </c>
      <c r="I2669" s="45">
        <v>0</v>
      </c>
      <c r="J2669" s="14">
        <v>150000000</v>
      </c>
      <c r="K2669" s="14" t="s">
        <v>3458</v>
      </c>
      <c r="L2669" s="46" t="s">
        <v>5087</v>
      </c>
      <c r="M2669" s="14" t="s">
        <v>12072</v>
      </c>
      <c r="N2669" s="14" t="s">
        <v>3833</v>
      </c>
      <c r="O2669" s="14" t="s">
        <v>3468</v>
      </c>
      <c r="P2669" s="14" t="s">
        <v>12071</v>
      </c>
      <c r="Q2669" s="44" t="s">
        <v>8224</v>
      </c>
      <c r="R2669" s="44" t="s">
        <v>8203</v>
      </c>
      <c r="S2669" s="14">
        <v>10</v>
      </c>
      <c r="T2669" s="5">
        <v>444549</v>
      </c>
      <c r="U2669" s="5">
        <f t="shared" si="139"/>
        <v>4445490</v>
      </c>
      <c r="V2669" s="47">
        <f t="shared" si="140"/>
        <v>4978948.8000000007</v>
      </c>
      <c r="W2669" s="48"/>
      <c r="X2669" s="49">
        <v>2017</v>
      </c>
      <c r="Y2669" s="55" t="s">
        <v>12015</v>
      </c>
      <c r="Z2669" s="51">
        <f t="shared" si="141"/>
        <v>12348.583333333334</v>
      </c>
      <c r="AA2669" s="16">
        <f t="shared" si="142"/>
        <v>13830.413333333336</v>
      </c>
    </row>
    <row r="2670" spans="2:27" ht="20.25" x14ac:dyDescent="0.3">
      <c r="B2670" s="43" t="s">
        <v>2673</v>
      </c>
      <c r="C2670" s="14" t="s">
        <v>4521</v>
      </c>
      <c r="D2670" s="14" t="s">
        <v>9812</v>
      </c>
      <c r="E2670" s="14" t="s">
        <v>4446</v>
      </c>
      <c r="F2670" s="14" t="s">
        <v>9813</v>
      </c>
      <c r="G2670" s="14" t="s">
        <v>11237</v>
      </c>
      <c r="H2670" s="44" t="s">
        <v>3466</v>
      </c>
      <c r="I2670" s="45">
        <v>0</v>
      </c>
      <c r="J2670" s="14">
        <v>150000000</v>
      </c>
      <c r="K2670" s="14" t="s">
        <v>3458</v>
      </c>
      <c r="L2670" s="46" t="s">
        <v>5087</v>
      </c>
      <c r="M2670" s="14" t="s">
        <v>12072</v>
      </c>
      <c r="N2670" s="14" t="s">
        <v>3833</v>
      </c>
      <c r="O2670" s="14" t="s">
        <v>3468</v>
      </c>
      <c r="P2670" s="14" t="s">
        <v>12071</v>
      </c>
      <c r="Q2670" s="44" t="s">
        <v>8224</v>
      </c>
      <c r="R2670" s="44" t="s">
        <v>8203</v>
      </c>
      <c r="S2670" s="14">
        <v>7</v>
      </c>
      <c r="T2670" s="5">
        <v>375800</v>
      </c>
      <c r="U2670" s="5">
        <f t="shared" si="139"/>
        <v>2630600</v>
      </c>
      <c r="V2670" s="47">
        <f t="shared" si="140"/>
        <v>2946272.0000000005</v>
      </c>
      <c r="W2670" s="48"/>
      <c r="X2670" s="49">
        <v>2017</v>
      </c>
      <c r="Y2670" s="55" t="s">
        <v>12015</v>
      </c>
      <c r="Z2670" s="51">
        <f t="shared" si="141"/>
        <v>7307.2222222222226</v>
      </c>
      <c r="AA2670" s="16">
        <f t="shared" si="142"/>
        <v>8184.0888888888903</v>
      </c>
    </row>
    <row r="2671" spans="2:27" ht="20.25" x14ac:dyDescent="0.3">
      <c r="B2671" s="43" t="s">
        <v>2674</v>
      </c>
      <c r="C2671" s="14" t="s">
        <v>4521</v>
      </c>
      <c r="D2671" s="14" t="s">
        <v>9808</v>
      </c>
      <c r="E2671" s="14" t="s">
        <v>4299</v>
      </c>
      <c r="F2671" s="14" t="s">
        <v>9809</v>
      </c>
      <c r="G2671" s="14" t="s">
        <v>11238</v>
      </c>
      <c r="H2671" s="44" t="s">
        <v>3466</v>
      </c>
      <c r="I2671" s="45">
        <v>0</v>
      </c>
      <c r="J2671" s="14">
        <v>150000000</v>
      </c>
      <c r="K2671" s="14" t="s">
        <v>3458</v>
      </c>
      <c r="L2671" s="46" t="s">
        <v>5087</v>
      </c>
      <c r="M2671" s="14" t="s">
        <v>12072</v>
      </c>
      <c r="N2671" s="14" t="s">
        <v>3833</v>
      </c>
      <c r="O2671" s="14" t="s">
        <v>3468</v>
      </c>
      <c r="P2671" s="14" t="s">
        <v>12071</v>
      </c>
      <c r="Q2671" s="44" t="s">
        <v>8224</v>
      </c>
      <c r="R2671" s="44" t="s">
        <v>8203</v>
      </c>
      <c r="S2671" s="14">
        <v>64</v>
      </c>
      <c r="T2671" s="5">
        <v>57354</v>
      </c>
      <c r="U2671" s="5">
        <f t="shared" si="139"/>
        <v>3670656</v>
      </c>
      <c r="V2671" s="47">
        <f t="shared" si="140"/>
        <v>4111134.7200000002</v>
      </c>
      <c r="W2671" s="48"/>
      <c r="X2671" s="49">
        <v>2017</v>
      </c>
      <c r="Y2671" s="55" t="s">
        <v>12015</v>
      </c>
      <c r="Z2671" s="51">
        <f t="shared" si="141"/>
        <v>10196.266666666666</v>
      </c>
      <c r="AA2671" s="16">
        <f t="shared" si="142"/>
        <v>11419.818666666668</v>
      </c>
    </row>
    <row r="2672" spans="2:27" ht="20.25" x14ac:dyDescent="0.3">
      <c r="B2672" s="43" t="s">
        <v>2675</v>
      </c>
      <c r="C2672" s="14" t="s">
        <v>4521</v>
      </c>
      <c r="D2672" s="14" t="s">
        <v>9808</v>
      </c>
      <c r="E2672" s="14" t="s">
        <v>4299</v>
      </c>
      <c r="F2672" s="14" t="s">
        <v>9809</v>
      </c>
      <c r="G2672" s="14" t="s">
        <v>11239</v>
      </c>
      <c r="H2672" s="44" t="s">
        <v>3466</v>
      </c>
      <c r="I2672" s="45">
        <v>0</v>
      </c>
      <c r="J2672" s="14">
        <v>150000000</v>
      </c>
      <c r="K2672" s="14" t="s">
        <v>3458</v>
      </c>
      <c r="L2672" s="46" t="s">
        <v>5087</v>
      </c>
      <c r="M2672" s="14" t="s">
        <v>12072</v>
      </c>
      <c r="N2672" s="14" t="s">
        <v>3833</v>
      </c>
      <c r="O2672" s="14" t="s">
        <v>3468</v>
      </c>
      <c r="P2672" s="14" t="s">
        <v>12071</v>
      </c>
      <c r="Q2672" s="44" t="s">
        <v>8224</v>
      </c>
      <c r="R2672" s="44" t="s">
        <v>8203</v>
      </c>
      <c r="S2672" s="14">
        <v>56</v>
      </c>
      <c r="T2672" s="5">
        <v>42736.44</v>
      </c>
      <c r="U2672" s="5">
        <f t="shared" si="139"/>
        <v>2393240.64</v>
      </c>
      <c r="V2672" s="47">
        <f t="shared" si="140"/>
        <v>2680429.5168000003</v>
      </c>
      <c r="W2672" s="48"/>
      <c r="X2672" s="49">
        <v>2017</v>
      </c>
      <c r="Y2672" s="55" t="s">
        <v>12015</v>
      </c>
      <c r="Z2672" s="51">
        <f t="shared" si="141"/>
        <v>6647.8906666666671</v>
      </c>
      <c r="AA2672" s="16">
        <f t="shared" si="142"/>
        <v>7445.6375466666677</v>
      </c>
    </row>
    <row r="2673" spans="2:27" ht="20.25" x14ac:dyDescent="0.3">
      <c r="B2673" s="43" t="s">
        <v>2676</v>
      </c>
      <c r="C2673" s="14" t="s">
        <v>4521</v>
      </c>
      <c r="D2673" s="14" t="s">
        <v>9814</v>
      </c>
      <c r="E2673" s="14" t="s">
        <v>9163</v>
      </c>
      <c r="F2673" s="14" t="s">
        <v>9815</v>
      </c>
      <c r="G2673" s="14" t="s">
        <v>11240</v>
      </c>
      <c r="H2673" s="44" t="s">
        <v>3466</v>
      </c>
      <c r="I2673" s="45">
        <v>0</v>
      </c>
      <c r="J2673" s="14">
        <v>150000000</v>
      </c>
      <c r="K2673" s="14" t="s">
        <v>3458</v>
      </c>
      <c r="L2673" s="46" t="s">
        <v>5087</v>
      </c>
      <c r="M2673" s="14" t="s">
        <v>12072</v>
      </c>
      <c r="N2673" s="14" t="s">
        <v>3833</v>
      </c>
      <c r="O2673" s="14" t="s">
        <v>3468</v>
      </c>
      <c r="P2673" s="14" t="s">
        <v>12071</v>
      </c>
      <c r="Q2673" s="44" t="s">
        <v>8224</v>
      </c>
      <c r="R2673" s="44" t="s">
        <v>8203</v>
      </c>
      <c r="S2673" s="14">
        <v>48</v>
      </c>
      <c r="T2673" s="5">
        <v>10333</v>
      </c>
      <c r="U2673" s="5">
        <f t="shared" si="139"/>
        <v>495984</v>
      </c>
      <c r="V2673" s="47">
        <f t="shared" si="140"/>
        <v>555502.08000000007</v>
      </c>
      <c r="W2673" s="48"/>
      <c r="X2673" s="49">
        <v>2017</v>
      </c>
      <c r="Y2673" s="55" t="s">
        <v>12015</v>
      </c>
      <c r="Z2673" s="51">
        <f t="shared" si="141"/>
        <v>1377.7333333333333</v>
      </c>
      <c r="AA2673" s="16">
        <f t="shared" si="142"/>
        <v>1543.0613333333336</v>
      </c>
    </row>
    <row r="2674" spans="2:27" ht="20.25" x14ac:dyDescent="0.3">
      <c r="B2674" s="43" t="s">
        <v>2677</v>
      </c>
      <c r="C2674" s="14" t="s">
        <v>4521</v>
      </c>
      <c r="D2674" s="14" t="s">
        <v>9816</v>
      </c>
      <c r="E2674" s="14" t="s">
        <v>4302</v>
      </c>
      <c r="F2674" s="14" t="s">
        <v>9817</v>
      </c>
      <c r="G2674" s="14" t="s">
        <v>11241</v>
      </c>
      <c r="H2674" s="44" t="s">
        <v>3466</v>
      </c>
      <c r="I2674" s="45">
        <v>0</v>
      </c>
      <c r="J2674" s="14">
        <v>150000000</v>
      </c>
      <c r="K2674" s="14" t="s">
        <v>3458</v>
      </c>
      <c r="L2674" s="46" t="s">
        <v>5087</v>
      </c>
      <c r="M2674" s="14" t="s">
        <v>12072</v>
      </c>
      <c r="N2674" s="14" t="s">
        <v>3833</v>
      </c>
      <c r="O2674" s="14" t="s">
        <v>3468</v>
      </c>
      <c r="P2674" s="14" t="s">
        <v>12071</v>
      </c>
      <c r="Q2674" s="44" t="s">
        <v>8224</v>
      </c>
      <c r="R2674" s="44" t="s">
        <v>8203</v>
      </c>
      <c r="S2674" s="14">
        <v>3210</v>
      </c>
      <c r="T2674" s="5">
        <v>1857</v>
      </c>
      <c r="U2674" s="5">
        <f t="shared" si="139"/>
        <v>5960970</v>
      </c>
      <c r="V2674" s="47">
        <f t="shared" si="140"/>
        <v>6676286.4000000004</v>
      </c>
      <c r="W2674" s="48"/>
      <c r="X2674" s="49">
        <v>2017</v>
      </c>
      <c r="Y2674" s="55" t="s">
        <v>12015</v>
      </c>
      <c r="Z2674" s="51">
        <f t="shared" si="141"/>
        <v>16558.25</v>
      </c>
      <c r="AA2674" s="16">
        <f t="shared" si="142"/>
        <v>18545.240000000002</v>
      </c>
    </row>
    <row r="2675" spans="2:27" ht="20.25" x14ac:dyDescent="0.3">
      <c r="B2675" s="43" t="s">
        <v>2678</v>
      </c>
      <c r="C2675" s="14" t="s">
        <v>4521</v>
      </c>
      <c r="D2675" s="14" t="s">
        <v>9814</v>
      </c>
      <c r="E2675" s="14" t="s">
        <v>9163</v>
      </c>
      <c r="F2675" s="14" t="s">
        <v>9815</v>
      </c>
      <c r="G2675" s="14" t="s">
        <v>11242</v>
      </c>
      <c r="H2675" s="44" t="s">
        <v>3466</v>
      </c>
      <c r="I2675" s="45">
        <v>0</v>
      </c>
      <c r="J2675" s="14">
        <v>150000000</v>
      </c>
      <c r="K2675" s="14" t="s">
        <v>3458</v>
      </c>
      <c r="L2675" s="46" t="s">
        <v>5087</v>
      </c>
      <c r="M2675" s="14" t="s">
        <v>12072</v>
      </c>
      <c r="N2675" s="14" t="s">
        <v>3833</v>
      </c>
      <c r="O2675" s="14" t="s">
        <v>3468</v>
      </c>
      <c r="P2675" s="14" t="s">
        <v>12071</v>
      </c>
      <c r="Q2675" s="44" t="s">
        <v>8224</v>
      </c>
      <c r="R2675" s="44" t="s">
        <v>8203</v>
      </c>
      <c r="S2675" s="14">
        <v>56</v>
      </c>
      <c r="T2675" s="5">
        <v>16115</v>
      </c>
      <c r="U2675" s="5">
        <f t="shared" si="139"/>
        <v>902440</v>
      </c>
      <c r="V2675" s="47">
        <f t="shared" si="140"/>
        <v>1010732.8</v>
      </c>
      <c r="W2675" s="48"/>
      <c r="X2675" s="49">
        <v>2017</v>
      </c>
      <c r="Y2675" s="55" t="s">
        <v>12015</v>
      </c>
      <c r="Z2675" s="51">
        <f t="shared" si="141"/>
        <v>2506.7777777777778</v>
      </c>
      <c r="AA2675" s="16">
        <f t="shared" si="142"/>
        <v>2807.5911111111113</v>
      </c>
    </row>
    <row r="2676" spans="2:27" ht="20.25" x14ac:dyDescent="0.3">
      <c r="B2676" s="43" t="s">
        <v>2679</v>
      </c>
      <c r="C2676" s="14" t="s">
        <v>4521</v>
      </c>
      <c r="D2676" s="14" t="s">
        <v>9810</v>
      </c>
      <c r="E2676" s="14" t="s">
        <v>4446</v>
      </c>
      <c r="F2676" s="14" t="s">
        <v>9811</v>
      </c>
      <c r="G2676" s="14" t="s">
        <v>11243</v>
      </c>
      <c r="H2676" s="44" t="s">
        <v>3466</v>
      </c>
      <c r="I2676" s="45">
        <v>0</v>
      </c>
      <c r="J2676" s="14">
        <v>150000000</v>
      </c>
      <c r="K2676" s="14" t="s">
        <v>3458</v>
      </c>
      <c r="L2676" s="46" t="s">
        <v>5087</v>
      </c>
      <c r="M2676" s="14" t="s">
        <v>12072</v>
      </c>
      <c r="N2676" s="14" t="s">
        <v>3833</v>
      </c>
      <c r="O2676" s="14" t="s">
        <v>3468</v>
      </c>
      <c r="P2676" s="14" t="s">
        <v>12071</v>
      </c>
      <c r="Q2676" s="44" t="s">
        <v>8224</v>
      </c>
      <c r="R2676" s="44" t="s">
        <v>8203</v>
      </c>
      <c r="S2676" s="14">
        <v>8</v>
      </c>
      <c r="T2676" s="5">
        <v>360017</v>
      </c>
      <c r="U2676" s="5">
        <f t="shared" si="139"/>
        <v>2880136</v>
      </c>
      <c r="V2676" s="47">
        <f t="shared" si="140"/>
        <v>3225752.3200000003</v>
      </c>
      <c r="W2676" s="48"/>
      <c r="X2676" s="49">
        <v>2017</v>
      </c>
      <c r="Y2676" s="55" t="s">
        <v>12015</v>
      </c>
      <c r="Z2676" s="51">
        <f t="shared" si="141"/>
        <v>8000.3777777777777</v>
      </c>
      <c r="AA2676" s="16">
        <f t="shared" si="142"/>
        <v>8960.4231111111112</v>
      </c>
    </row>
    <row r="2677" spans="2:27" ht="20.25" x14ac:dyDescent="0.3">
      <c r="B2677" s="43" t="s">
        <v>2680</v>
      </c>
      <c r="C2677" s="14" t="s">
        <v>4521</v>
      </c>
      <c r="D2677" s="14" t="s">
        <v>9812</v>
      </c>
      <c r="E2677" s="14" t="s">
        <v>4446</v>
      </c>
      <c r="F2677" s="14" t="s">
        <v>9813</v>
      </c>
      <c r="G2677" s="14" t="s">
        <v>11244</v>
      </c>
      <c r="H2677" s="44" t="s">
        <v>3466</v>
      </c>
      <c r="I2677" s="45">
        <v>0</v>
      </c>
      <c r="J2677" s="14">
        <v>150000000</v>
      </c>
      <c r="K2677" s="14" t="s">
        <v>3458</v>
      </c>
      <c r="L2677" s="46" t="s">
        <v>5087</v>
      </c>
      <c r="M2677" s="14" t="s">
        <v>12072</v>
      </c>
      <c r="N2677" s="14" t="s">
        <v>3833</v>
      </c>
      <c r="O2677" s="14" t="s">
        <v>3468</v>
      </c>
      <c r="P2677" s="14" t="s">
        <v>12071</v>
      </c>
      <c r="Q2677" s="44" t="s">
        <v>8224</v>
      </c>
      <c r="R2677" s="44" t="s">
        <v>8203</v>
      </c>
      <c r="S2677" s="14">
        <v>7</v>
      </c>
      <c r="T2677" s="5">
        <v>429343</v>
      </c>
      <c r="U2677" s="5">
        <f t="shared" si="139"/>
        <v>3005401</v>
      </c>
      <c r="V2677" s="47">
        <f t="shared" si="140"/>
        <v>3366049.12</v>
      </c>
      <c r="W2677" s="48"/>
      <c r="X2677" s="49">
        <v>2017</v>
      </c>
      <c r="Y2677" s="55" t="s">
        <v>12015</v>
      </c>
      <c r="Z2677" s="51">
        <f t="shared" si="141"/>
        <v>8348.3361111111117</v>
      </c>
      <c r="AA2677" s="16">
        <f t="shared" si="142"/>
        <v>9350.1364444444444</v>
      </c>
    </row>
    <row r="2678" spans="2:27" ht="20.25" x14ac:dyDescent="0.3">
      <c r="B2678" s="43" t="s">
        <v>2681</v>
      </c>
      <c r="C2678" s="14" t="s">
        <v>4521</v>
      </c>
      <c r="D2678" s="14" t="s">
        <v>9814</v>
      </c>
      <c r="E2678" s="14" t="s">
        <v>9163</v>
      </c>
      <c r="F2678" s="14" t="s">
        <v>9815</v>
      </c>
      <c r="G2678" s="14" t="s">
        <v>11245</v>
      </c>
      <c r="H2678" s="44" t="s">
        <v>3466</v>
      </c>
      <c r="I2678" s="45">
        <v>0</v>
      </c>
      <c r="J2678" s="14">
        <v>150000000</v>
      </c>
      <c r="K2678" s="14" t="s">
        <v>3458</v>
      </c>
      <c r="L2678" s="46" t="s">
        <v>5087</v>
      </c>
      <c r="M2678" s="14" t="s">
        <v>12072</v>
      </c>
      <c r="N2678" s="14" t="s">
        <v>3833</v>
      </c>
      <c r="O2678" s="14" t="s">
        <v>3468</v>
      </c>
      <c r="P2678" s="14" t="s">
        <v>12071</v>
      </c>
      <c r="Q2678" s="44" t="s">
        <v>8224</v>
      </c>
      <c r="R2678" s="44" t="s">
        <v>8203</v>
      </c>
      <c r="S2678" s="14">
        <v>300</v>
      </c>
      <c r="T2678" s="5">
        <v>21364</v>
      </c>
      <c r="U2678" s="5">
        <f t="shared" si="139"/>
        <v>6409200</v>
      </c>
      <c r="V2678" s="47">
        <f t="shared" si="140"/>
        <v>7178304.0000000009</v>
      </c>
      <c r="W2678" s="48"/>
      <c r="X2678" s="49">
        <v>2017</v>
      </c>
      <c r="Y2678" s="55" t="s">
        <v>12015</v>
      </c>
      <c r="Z2678" s="51">
        <f t="shared" si="141"/>
        <v>17803.333333333332</v>
      </c>
      <c r="AA2678" s="16">
        <f t="shared" si="142"/>
        <v>19939.733333333337</v>
      </c>
    </row>
    <row r="2679" spans="2:27" ht="20.25" x14ac:dyDescent="0.3">
      <c r="B2679" s="43" t="s">
        <v>2682</v>
      </c>
      <c r="C2679" s="14" t="s">
        <v>4521</v>
      </c>
      <c r="D2679" s="14" t="s">
        <v>9818</v>
      </c>
      <c r="E2679" s="14" t="s">
        <v>9819</v>
      </c>
      <c r="F2679" s="14" t="s">
        <v>4412</v>
      </c>
      <c r="G2679" s="14" t="s">
        <v>11246</v>
      </c>
      <c r="H2679" s="44" t="s">
        <v>3466</v>
      </c>
      <c r="I2679" s="45">
        <v>0</v>
      </c>
      <c r="J2679" s="14">
        <v>150000000</v>
      </c>
      <c r="K2679" s="14" t="s">
        <v>3458</v>
      </c>
      <c r="L2679" s="46" t="s">
        <v>5087</v>
      </c>
      <c r="M2679" s="14" t="s">
        <v>12072</v>
      </c>
      <c r="N2679" s="14" t="s">
        <v>3833</v>
      </c>
      <c r="O2679" s="14" t="s">
        <v>3468</v>
      </c>
      <c r="P2679" s="14" t="s">
        <v>12071</v>
      </c>
      <c r="Q2679" s="44" t="s">
        <v>8224</v>
      </c>
      <c r="R2679" s="44" t="s">
        <v>8203</v>
      </c>
      <c r="S2679" s="14">
        <v>12</v>
      </c>
      <c r="T2679" s="5">
        <v>127875</v>
      </c>
      <c r="U2679" s="5">
        <f t="shared" si="139"/>
        <v>1534500</v>
      </c>
      <c r="V2679" s="47">
        <f t="shared" si="140"/>
        <v>1718640.0000000002</v>
      </c>
      <c r="W2679" s="48"/>
      <c r="X2679" s="49">
        <v>2017</v>
      </c>
      <c r="Y2679" s="55" t="s">
        <v>12015</v>
      </c>
      <c r="Z2679" s="51">
        <f t="shared" si="141"/>
        <v>4262.5</v>
      </c>
      <c r="AA2679" s="16">
        <f t="shared" si="142"/>
        <v>4774.0000000000009</v>
      </c>
    </row>
    <row r="2680" spans="2:27" ht="20.25" x14ac:dyDescent="0.3">
      <c r="B2680" s="43" t="s">
        <v>2683</v>
      </c>
      <c r="C2680" s="14" t="s">
        <v>4521</v>
      </c>
      <c r="D2680" s="14" t="s">
        <v>9818</v>
      </c>
      <c r="E2680" s="14" t="s">
        <v>9819</v>
      </c>
      <c r="F2680" s="14" t="s">
        <v>4412</v>
      </c>
      <c r="G2680" s="14" t="s">
        <v>11247</v>
      </c>
      <c r="H2680" s="44" t="s">
        <v>3466</v>
      </c>
      <c r="I2680" s="45">
        <v>0</v>
      </c>
      <c r="J2680" s="14">
        <v>150000000</v>
      </c>
      <c r="K2680" s="14" t="s">
        <v>3458</v>
      </c>
      <c r="L2680" s="46" t="s">
        <v>5087</v>
      </c>
      <c r="M2680" s="14" t="s">
        <v>12072</v>
      </c>
      <c r="N2680" s="14" t="s">
        <v>3833</v>
      </c>
      <c r="O2680" s="14" t="s">
        <v>3468</v>
      </c>
      <c r="P2680" s="14" t="s">
        <v>12071</v>
      </c>
      <c r="Q2680" s="44" t="s">
        <v>8224</v>
      </c>
      <c r="R2680" s="44" t="s">
        <v>8203</v>
      </c>
      <c r="S2680" s="14">
        <v>4</v>
      </c>
      <c r="T2680" s="5">
        <v>110083</v>
      </c>
      <c r="U2680" s="5">
        <f t="shared" si="139"/>
        <v>440332</v>
      </c>
      <c r="V2680" s="47">
        <f t="shared" si="140"/>
        <v>493171.84</v>
      </c>
      <c r="W2680" s="48"/>
      <c r="X2680" s="49">
        <v>2017</v>
      </c>
      <c r="Y2680" s="55" t="s">
        <v>12015</v>
      </c>
      <c r="Z2680" s="51">
        <f t="shared" si="141"/>
        <v>1223.1444444444444</v>
      </c>
      <c r="AA2680" s="16">
        <f t="shared" si="142"/>
        <v>1369.9217777777778</v>
      </c>
    </row>
    <row r="2681" spans="2:27" ht="20.25" x14ac:dyDescent="0.3">
      <c r="B2681" s="43" t="s">
        <v>2684</v>
      </c>
      <c r="C2681" s="14" t="s">
        <v>4521</v>
      </c>
      <c r="D2681" s="14" t="s">
        <v>9800</v>
      </c>
      <c r="E2681" s="14" t="s">
        <v>7671</v>
      </c>
      <c r="F2681" s="14" t="s">
        <v>9801</v>
      </c>
      <c r="G2681" s="14" t="s">
        <v>11248</v>
      </c>
      <c r="H2681" s="44" t="s">
        <v>3466</v>
      </c>
      <c r="I2681" s="45">
        <v>0</v>
      </c>
      <c r="J2681" s="14">
        <v>150000000</v>
      </c>
      <c r="K2681" s="14" t="s">
        <v>3458</v>
      </c>
      <c r="L2681" s="46" t="s">
        <v>5087</v>
      </c>
      <c r="M2681" s="14" t="s">
        <v>12072</v>
      </c>
      <c r="N2681" s="14" t="s">
        <v>3833</v>
      </c>
      <c r="O2681" s="14" t="s">
        <v>3468</v>
      </c>
      <c r="P2681" s="14" t="s">
        <v>12071</v>
      </c>
      <c r="Q2681" s="44" t="s">
        <v>8224</v>
      </c>
      <c r="R2681" s="44" t="s">
        <v>8203</v>
      </c>
      <c r="S2681" s="14">
        <v>24</v>
      </c>
      <c r="T2681" s="5">
        <v>12463</v>
      </c>
      <c r="U2681" s="5">
        <f t="shared" si="139"/>
        <v>299112</v>
      </c>
      <c r="V2681" s="47">
        <f t="shared" si="140"/>
        <v>335005.44000000006</v>
      </c>
      <c r="W2681" s="48"/>
      <c r="X2681" s="49">
        <v>2017</v>
      </c>
      <c r="Y2681" s="55" t="s">
        <v>12015</v>
      </c>
      <c r="Z2681" s="51">
        <f t="shared" si="141"/>
        <v>830.86666666666667</v>
      </c>
      <c r="AA2681" s="16">
        <f t="shared" si="142"/>
        <v>930.57066666666685</v>
      </c>
    </row>
    <row r="2682" spans="2:27" ht="20.25" x14ac:dyDescent="0.3">
      <c r="B2682" s="43" t="s">
        <v>2685</v>
      </c>
      <c r="C2682" s="14" t="s">
        <v>4521</v>
      </c>
      <c r="D2682" s="14" t="s">
        <v>9800</v>
      </c>
      <c r="E2682" s="14" t="s">
        <v>7671</v>
      </c>
      <c r="F2682" s="14" t="s">
        <v>9801</v>
      </c>
      <c r="G2682" s="14" t="s">
        <v>11249</v>
      </c>
      <c r="H2682" s="44" t="s">
        <v>3466</v>
      </c>
      <c r="I2682" s="45">
        <v>0</v>
      </c>
      <c r="J2682" s="14">
        <v>150000000</v>
      </c>
      <c r="K2682" s="14" t="s">
        <v>3458</v>
      </c>
      <c r="L2682" s="46" t="s">
        <v>5087</v>
      </c>
      <c r="M2682" s="14" t="s">
        <v>12072</v>
      </c>
      <c r="N2682" s="14" t="s">
        <v>3833</v>
      </c>
      <c r="O2682" s="14" t="s">
        <v>3468</v>
      </c>
      <c r="P2682" s="14" t="s">
        <v>12071</v>
      </c>
      <c r="Q2682" s="44" t="s">
        <v>8224</v>
      </c>
      <c r="R2682" s="44" t="s">
        <v>8203</v>
      </c>
      <c r="S2682" s="14">
        <v>24</v>
      </c>
      <c r="T2682" s="5">
        <v>14296</v>
      </c>
      <c r="U2682" s="5">
        <f t="shared" si="139"/>
        <v>343104</v>
      </c>
      <c r="V2682" s="47">
        <f t="shared" si="140"/>
        <v>384276.48000000004</v>
      </c>
      <c r="W2682" s="48"/>
      <c r="X2682" s="49">
        <v>2017</v>
      </c>
      <c r="Y2682" s="55" t="s">
        <v>12015</v>
      </c>
      <c r="Z2682" s="51">
        <f t="shared" si="141"/>
        <v>953.06666666666672</v>
      </c>
      <c r="AA2682" s="16">
        <f t="shared" si="142"/>
        <v>1067.4346666666668</v>
      </c>
    </row>
    <row r="2683" spans="2:27" ht="20.25" x14ac:dyDescent="0.3">
      <c r="B2683" s="43" t="s">
        <v>2686</v>
      </c>
      <c r="C2683" s="14" t="s">
        <v>4521</v>
      </c>
      <c r="D2683" s="14" t="s">
        <v>9623</v>
      </c>
      <c r="E2683" s="14" t="s">
        <v>4486</v>
      </c>
      <c r="F2683" s="14" t="s">
        <v>4412</v>
      </c>
      <c r="G2683" s="14" t="s">
        <v>11250</v>
      </c>
      <c r="H2683" s="44" t="s">
        <v>3466</v>
      </c>
      <c r="I2683" s="45">
        <v>0</v>
      </c>
      <c r="J2683" s="14">
        <v>150000000</v>
      </c>
      <c r="K2683" s="14" t="s">
        <v>3458</v>
      </c>
      <c r="L2683" s="46" t="s">
        <v>5087</v>
      </c>
      <c r="M2683" s="14" t="s">
        <v>12072</v>
      </c>
      <c r="N2683" s="14" t="s">
        <v>3833</v>
      </c>
      <c r="O2683" s="14" t="s">
        <v>3468</v>
      </c>
      <c r="P2683" s="14" t="s">
        <v>12071</v>
      </c>
      <c r="Q2683" s="44" t="s">
        <v>8234</v>
      </c>
      <c r="R2683" s="44" t="s">
        <v>8211</v>
      </c>
      <c r="S2683" s="14">
        <v>14</v>
      </c>
      <c r="T2683" s="5">
        <v>10610</v>
      </c>
      <c r="U2683" s="5">
        <f t="shared" si="139"/>
        <v>148540</v>
      </c>
      <c r="V2683" s="47">
        <f t="shared" si="140"/>
        <v>166364.80000000002</v>
      </c>
      <c r="W2683" s="48"/>
      <c r="X2683" s="49">
        <v>2017</v>
      </c>
      <c r="Y2683" s="55" t="s">
        <v>12015</v>
      </c>
      <c r="Z2683" s="51">
        <f t="shared" si="141"/>
        <v>412.61111111111109</v>
      </c>
      <c r="AA2683" s="16">
        <f t="shared" si="142"/>
        <v>462.12444444444452</v>
      </c>
    </row>
    <row r="2684" spans="2:27" ht="20.25" x14ac:dyDescent="0.3">
      <c r="B2684" s="43" t="s">
        <v>2687</v>
      </c>
      <c r="C2684" s="14" t="s">
        <v>4521</v>
      </c>
      <c r="D2684" s="14" t="s">
        <v>9820</v>
      </c>
      <c r="E2684" s="14" t="s">
        <v>4486</v>
      </c>
      <c r="F2684" s="14" t="s">
        <v>9821</v>
      </c>
      <c r="G2684" s="14" t="s">
        <v>11251</v>
      </c>
      <c r="H2684" s="44" t="s">
        <v>3466</v>
      </c>
      <c r="I2684" s="45">
        <v>0</v>
      </c>
      <c r="J2684" s="14">
        <v>150000000</v>
      </c>
      <c r="K2684" s="14" t="s">
        <v>3458</v>
      </c>
      <c r="L2684" s="46" t="s">
        <v>5087</v>
      </c>
      <c r="M2684" s="14" t="s">
        <v>12072</v>
      </c>
      <c r="N2684" s="14" t="s">
        <v>3833</v>
      </c>
      <c r="O2684" s="14" t="s">
        <v>3468</v>
      </c>
      <c r="P2684" s="14" t="s">
        <v>12071</v>
      </c>
      <c r="Q2684" s="44" t="s">
        <v>8224</v>
      </c>
      <c r="R2684" s="44" t="s">
        <v>8203</v>
      </c>
      <c r="S2684" s="14">
        <v>14</v>
      </c>
      <c r="T2684" s="5">
        <v>10610</v>
      </c>
      <c r="U2684" s="5">
        <f t="shared" si="139"/>
        <v>148540</v>
      </c>
      <c r="V2684" s="47">
        <f t="shared" si="140"/>
        <v>166364.80000000002</v>
      </c>
      <c r="W2684" s="48"/>
      <c r="X2684" s="49">
        <v>2017</v>
      </c>
      <c r="Y2684" s="55" t="s">
        <v>12015</v>
      </c>
      <c r="Z2684" s="51">
        <f t="shared" si="141"/>
        <v>412.61111111111109</v>
      </c>
      <c r="AA2684" s="16">
        <f t="shared" si="142"/>
        <v>462.12444444444452</v>
      </c>
    </row>
    <row r="2685" spans="2:27" ht="20.25" x14ac:dyDescent="0.3">
      <c r="B2685" s="43" t="s">
        <v>2688</v>
      </c>
      <c r="C2685" s="14" t="s">
        <v>4521</v>
      </c>
      <c r="D2685" s="14" t="s">
        <v>9822</v>
      </c>
      <c r="E2685" s="14" t="s">
        <v>4486</v>
      </c>
      <c r="F2685" s="14" t="s">
        <v>9823</v>
      </c>
      <c r="G2685" s="14" t="s">
        <v>11252</v>
      </c>
      <c r="H2685" s="44" t="s">
        <v>3466</v>
      </c>
      <c r="I2685" s="45">
        <v>0</v>
      </c>
      <c r="J2685" s="14">
        <v>150000000</v>
      </c>
      <c r="K2685" s="14" t="s">
        <v>3458</v>
      </c>
      <c r="L2685" s="46" t="s">
        <v>5087</v>
      </c>
      <c r="M2685" s="14" t="s">
        <v>12072</v>
      </c>
      <c r="N2685" s="14" t="s">
        <v>3833</v>
      </c>
      <c r="O2685" s="14" t="s">
        <v>3468</v>
      </c>
      <c r="P2685" s="14" t="s">
        <v>12071</v>
      </c>
      <c r="Q2685" s="44" t="s">
        <v>8224</v>
      </c>
      <c r="R2685" s="44" t="s">
        <v>8203</v>
      </c>
      <c r="S2685" s="14">
        <v>32</v>
      </c>
      <c r="T2685" s="5">
        <v>17904</v>
      </c>
      <c r="U2685" s="5">
        <f t="shared" si="139"/>
        <v>572928</v>
      </c>
      <c r="V2685" s="47">
        <f t="shared" si="140"/>
        <v>641679.3600000001</v>
      </c>
      <c r="W2685" s="48"/>
      <c r="X2685" s="49">
        <v>2017</v>
      </c>
      <c r="Y2685" s="55" t="s">
        <v>12015</v>
      </c>
      <c r="Z2685" s="51">
        <f t="shared" si="141"/>
        <v>1591.4666666666667</v>
      </c>
      <c r="AA2685" s="16">
        <f t="shared" si="142"/>
        <v>1782.442666666667</v>
      </c>
    </row>
    <row r="2686" spans="2:27" ht="20.25" x14ac:dyDescent="0.3">
      <c r="B2686" s="43" t="s">
        <v>2689</v>
      </c>
      <c r="C2686" s="14" t="s">
        <v>4521</v>
      </c>
      <c r="D2686" s="14" t="s">
        <v>9616</v>
      </c>
      <c r="E2686" s="14" t="s">
        <v>9617</v>
      </c>
      <c r="F2686" s="14" t="s">
        <v>9618</v>
      </c>
      <c r="G2686" s="14" t="s">
        <v>11253</v>
      </c>
      <c r="H2686" s="44" t="s">
        <v>3466</v>
      </c>
      <c r="I2686" s="45">
        <v>0</v>
      </c>
      <c r="J2686" s="14">
        <v>150000000</v>
      </c>
      <c r="K2686" s="14" t="s">
        <v>3458</v>
      </c>
      <c r="L2686" s="46" t="s">
        <v>5087</v>
      </c>
      <c r="M2686" s="14" t="s">
        <v>12072</v>
      </c>
      <c r="N2686" s="14" t="s">
        <v>3833</v>
      </c>
      <c r="O2686" s="14" t="s">
        <v>3468</v>
      </c>
      <c r="P2686" s="14" t="s">
        <v>12071</v>
      </c>
      <c r="Q2686" s="44" t="s">
        <v>8224</v>
      </c>
      <c r="R2686" s="44" t="s">
        <v>8203</v>
      </c>
      <c r="S2686" s="14">
        <v>6</v>
      </c>
      <c r="T2686" s="5">
        <v>74824</v>
      </c>
      <c r="U2686" s="5">
        <f t="shared" si="139"/>
        <v>448944</v>
      </c>
      <c r="V2686" s="47">
        <f t="shared" si="140"/>
        <v>502817.28000000003</v>
      </c>
      <c r="W2686" s="48"/>
      <c r="X2686" s="49">
        <v>2017</v>
      </c>
      <c r="Y2686" s="55" t="s">
        <v>12015</v>
      </c>
      <c r="Z2686" s="51">
        <f t="shared" si="141"/>
        <v>1247.0666666666666</v>
      </c>
      <c r="AA2686" s="16">
        <f t="shared" si="142"/>
        <v>1396.7146666666667</v>
      </c>
    </row>
    <row r="2687" spans="2:27" ht="20.25" x14ac:dyDescent="0.3">
      <c r="B2687" s="43" t="s">
        <v>2690</v>
      </c>
      <c r="C2687" s="14" t="s">
        <v>4521</v>
      </c>
      <c r="D2687" s="14" t="s">
        <v>9807</v>
      </c>
      <c r="E2687" s="14" t="s">
        <v>4900</v>
      </c>
      <c r="F2687" s="14" t="s">
        <v>4412</v>
      </c>
      <c r="G2687" s="14" t="s">
        <v>11254</v>
      </c>
      <c r="H2687" s="44" t="s">
        <v>3466</v>
      </c>
      <c r="I2687" s="45">
        <v>0</v>
      </c>
      <c r="J2687" s="14">
        <v>150000000</v>
      </c>
      <c r="K2687" s="14" t="s">
        <v>3458</v>
      </c>
      <c r="L2687" s="46" t="s">
        <v>5087</v>
      </c>
      <c r="M2687" s="14" t="s">
        <v>12072</v>
      </c>
      <c r="N2687" s="14" t="s">
        <v>3833</v>
      </c>
      <c r="O2687" s="14" t="s">
        <v>3468</v>
      </c>
      <c r="P2687" s="14" t="s">
        <v>12071</v>
      </c>
      <c r="Q2687" s="44" t="s">
        <v>8224</v>
      </c>
      <c r="R2687" s="44" t="s">
        <v>8203</v>
      </c>
      <c r="S2687" s="14">
        <v>11</v>
      </c>
      <c r="T2687" s="5">
        <v>5147</v>
      </c>
      <c r="U2687" s="5">
        <f t="shared" si="139"/>
        <v>56617</v>
      </c>
      <c r="V2687" s="47">
        <f t="shared" si="140"/>
        <v>63411.040000000008</v>
      </c>
      <c r="W2687" s="48"/>
      <c r="X2687" s="49">
        <v>2017</v>
      </c>
      <c r="Y2687" s="55" t="s">
        <v>12015</v>
      </c>
      <c r="Z2687" s="51">
        <f t="shared" si="141"/>
        <v>157.26944444444445</v>
      </c>
      <c r="AA2687" s="16">
        <f t="shared" si="142"/>
        <v>176.1417777777778</v>
      </c>
    </row>
    <row r="2688" spans="2:27" ht="20.25" x14ac:dyDescent="0.3">
      <c r="B2688" s="43" t="s">
        <v>2691</v>
      </c>
      <c r="C2688" s="14" t="s">
        <v>4521</v>
      </c>
      <c r="D2688" s="14" t="s">
        <v>4273</v>
      </c>
      <c r="E2688" s="14" t="s">
        <v>4274</v>
      </c>
      <c r="F2688" s="14" t="s">
        <v>4275</v>
      </c>
      <c r="G2688" s="14" t="s">
        <v>11255</v>
      </c>
      <c r="H2688" s="44" t="s">
        <v>3466</v>
      </c>
      <c r="I2688" s="45">
        <v>0</v>
      </c>
      <c r="J2688" s="14">
        <v>150000000</v>
      </c>
      <c r="K2688" s="14" t="s">
        <v>3458</v>
      </c>
      <c r="L2688" s="46" t="s">
        <v>5087</v>
      </c>
      <c r="M2688" s="14" t="s">
        <v>12072</v>
      </c>
      <c r="N2688" s="14" t="s">
        <v>3833</v>
      </c>
      <c r="O2688" s="14" t="s">
        <v>3468</v>
      </c>
      <c r="P2688" s="14" t="s">
        <v>12071</v>
      </c>
      <c r="Q2688" s="44" t="s">
        <v>8224</v>
      </c>
      <c r="R2688" s="44" t="s">
        <v>8203</v>
      </c>
      <c r="S2688" s="14">
        <v>12</v>
      </c>
      <c r="T2688" s="5">
        <v>47133</v>
      </c>
      <c r="U2688" s="5">
        <f t="shared" si="139"/>
        <v>565596</v>
      </c>
      <c r="V2688" s="47">
        <f t="shared" si="140"/>
        <v>633467.52</v>
      </c>
      <c r="W2688" s="48"/>
      <c r="X2688" s="49">
        <v>2017</v>
      </c>
      <c r="Y2688" s="55" t="s">
        <v>12015</v>
      </c>
      <c r="Z2688" s="51">
        <f t="shared" si="141"/>
        <v>1571.1</v>
      </c>
      <c r="AA2688" s="16">
        <f t="shared" si="142"/>
        <v>1759.6320000000001</v>
      </c>
    </row>
    <row r="2689" spans="2:27" ht="20.25" x14ac:dyDescent="0.3">
      <c r="B2689" s="43" t="s">
        <v>2692</v>
      </c>
      <c r="C2689" s="14" t="s">
        <v>4521</v>
      </c>
      <c r="D2689" s="14" t="s">
        <v>9807</v>
      </c>
      <c r="E2689" s="14" t="s">
        <v>4900</v>
      </c>
      <c r="F2689" s="14" t="s">
        <v>4412</v>
      </c>
      <c r="G2689" s="14" t="s">
        <v>11256</v>
      </c>
      <c r="H2689" s="44" t="s">
        <v>3466</v>
      </c>
      <c r="I2689" s="45">
        <v>0</v>
      </c>
      <c r="J2689" s="14">
        <v>150000000</v>
      </c>
      <c r="K2689" s="14" t="s">
        <v>3458</v>
      </c>
      <c r="L2689" s="46" t="s">
        <v>5087</v>
      </c>
      <c r="M2689" s="14" t="s">
        <v>12072</v>
      </c>
      <c r="N2689" s="14" t="s">
        <v>3833</v>
      </c>
      <c r="O2689" s="14" t="s">
        <v>3468</v>
      </c>
      <c r="P2689" s="14" t="s">
        <v>12071</v>
      </c>
      <c r="Q2689" s="44" t="s">
        <v>8224</v>
      </c>
      <c r="R2689" s="44" t="s">
        <v>8203</v>
      </c>
      <c r="S2689" s="14">
        <v>13</v>
      </c>
      <c r="T2689" s="5">
        <v>12215</v>
      </c>
      <c r="U2689" s="5">
        <f t="shared" si="139"/>
        <v>158795</v>
      </c>
      <c r="V2689" s="47">
        <f t="shared" si="140"/>
        <v>177850.40000000002</v>
      </c>
      <c r="W2689" s="48"/>
      <c r="X2689" s="49">
        <v>2017</v>
      </c>
      <c r="Y2689" s="55" t="s">
        <v>12015</v>
      </c>
      <c r="Z2689" s="51">
        <f t="shared" si="141"/>
        <v>441.09722222222223</v>
      </c>
      <c r="AA2689" s="16">
        <f t="shared" si="142"/>
        <v>494.02888888888896</v>
      </c>
    </row>
    <row r="2690" spans="2:27" ht="20.25" x14ac:dyDescent="0.3">
      <c r="B2690" s="43" t="s">
        <v>2693</v>
      </c>
      <c r="C2690" s="14" t="s">
        <v>4521</v>
      </c>
      <c r="D2690" s="14" t="s">
        <v>9824</v>
      </c>
      <c r="E2690" s="14" t="s">
        <v>4442</v>
      </c>
      <c r="F2690" s="14" t="s">
        <v>9825</v>
      </c>
      <c r="G2690" s="14" t="s">
        <v>11257</v>
      </c>
      <c r="H2690" s="44" t="s">
        <v>3466</v>
      </c>
      <c r="I2690" s="45">
        <v>0</v>
      </c>
      <c r="J2690" s="14">
        <v>150000000</v>
      </c>
      <c r="K2690" s="14" t="s">
        <v>3458</v>
      </c>
      <c r="L2690" s="46" t="s">
        <v>5087</v>
      </c>
      <c r="M2690" s="14" t="s">
        <v>12072</v>
      </c>
      <c r="N2690" s="14" t="s">
        <v>3833</v>
      </c>
      <c r="O2690" s="14" t="s">
        <v>3468</v>
      </c>
      <c r="P2690" s="14" t="s">
        <v>12071</v>
      </c>
      <c r="Q2690" s="44" t="s">
        <v>8224</v>
      </c>
      <c r="R2690" s="44" t="s">
        <v>8203</v>
      </c>
      <c r="S2690" s="14">
        <v>12</v>
      </c>
      <c r="T2690" s="5">
        <v>6501</v>
      </c>
      <c r="U2690" s="5">
        <f t="shared" si="139"/>
        <v>78012</v>
      </c>
      <c r="V2690" s="47">
        <f t="shared" si="140"/>
        <v>87373.440000000002</v>
      </c>
      <c r="W2690" s="48"/>
      <c r="X2690" s="49">
        <v>2017</v>
      </c>
      <c r="Y2690" s="55" t="s">
        <v>12015</v>
      </c>
      <c r="Z2690" s="51">
        <f t="shared" si="141"/>
        <v>216.7</v>
      </c>
      <c r="AA2690" s="16">
        <f t="shared" si="142"/>
        <v>242.70400000000001</v>
      </c>
    </row>
    <row r="2691" spans="2:27" ht="20.25" x14ac:dyDescent="0.3">
      <c r="B2691" s="43" t="s">
        <v>2694</v>
      </c>
      <c r="C2691" s="14" t="s">
        <v>4521</v>
      </c>
      <c r="D2691" s="14" t="s">
        <v>9826</v>
      </c>
      <c r="E2691" s="14" t="s">
        <v>4395</v>
      </c>
      <c r="F2691" s="14" t="s">
        <v>9827</v>
      </c>
      <c r="G2691" s="14" t="s">
        <v>11258</v>
      </c>
      <c r="H2691" s="44" t="s">
        <v>3457</v>
      </c>
      <c r="I2691" s="45">
        <v>0</v>
      </c>
      <c r="J2691" s="14">
        <v>150000000</v>
      </c>
      <c r="K2691" s="14" t="s">
        <v>3458</v>
      </c>
      <c r="L2691" s="46" t="s">
        <v>5087</v>
      </c>
      <c r="M2691" s="14" t="s">
        <v>12072</v>
      </c>
      <c r="N2691" s="14" t="s">
        <v>3833</v>
      </c>
      <c r="O2691" s="14" t="s">
        <v>3468</v>
      </c>
      <c r="P2691" s="14" t="s">
        <v>12071</v>
      </c>
      <c r="Q2691" s="44" t="s">
        <v>8224</v>
      </c>
      <c r="R2691" s="44" t="s">
        <v>8203</v>
      </c>
      <c r="S2691" s="14">
        <v>12</v>
      </c>
      <c r="T2691" s="5">
        <v>859951</v>
      </c>
      <c r="U2691" s="5">
        <f t="shared" si="139"/>
        <v>10319412</v>
      </c>
      <c r="V2691" s="47">
        <f t="shared" si="140"/>
        <v>11557741.440000001</v>
      </c>
      <c r="W2691" s="48"/>
      <c r="X2691" s="49">
        <v>2017</v>
      </c>
      <c r="Y2691" s="55" t="s">
        <v>12015</v>
      </c>
      <c r="Z2691" s="51">
        <f t="shared" si="141"/>
        <v>28665.033333333333</v>
      </c>
      <c r="AA2691" s="16">
        <f t="shared" si="142"/>
        <v>32104.837333333337</v>
      </c>
    </row>
    <row r="2692" spans="2:27" ht="20.25" x14ac:dyDescent="0.3">
      <c r="B2692" s="43" t="s">
        <v>2695</v>
      </c>
      <c r="C2692" s="14" t="s">
        <v>4521</v>
      </c>
      <c r="D2692" s="14" t="s">
        <v>4273</v>
      </c>
      <c r="E2692" s="14" t="s">
        <v>4274</v>
      </c>
      <c r="F2692" s="14" t="s">
        <v>4275</v>
      </c>
      <c r="G2692" s="14" t="s">
        <v>11259</v>
      </c>
      <c r="H2692" s="44" t="s">
        <v>3466</v>
      </c>
      <c r="I2692" s="45">
        <v>0</v>
      </c>
      <c r="J2692" s="14">
        <v>150000000</v>
      </c>
      <c r="K2692" s="14" t="s">
        <v>3458</v>
      </c>
      <c r="L2692" s="46" t="s">
        <v>5087</v>
      </c>
      <c r="M2692" s="14" t="s">
        <v>12072</v>
      </c>
      <c r="N2692" s="14" t="s">
        <v>3833</v>
      </c>
      <c r="O2692" s="14" t="s">
        <v>3468</v>
      </c>
      <c r="P2692" s="14" t="s">
        <v>12071</v>
      </c>
      <c r="Q2692" s="44" t="s">
        <v>8224</v>
      </c>
      <c r="R2692" s="44" t="s">
        <v>8203</v>
      </c>
      <c r="S2692" s="14">
        <v>12</v>
      </c>
      <c r="T2692" s="5">
        <v>4734</v>
      </c>
      <c r="U2692" s="5">
        <f t="shared" si="139"/>
        <v>56808</v>
      </c>
      <c r="V2692" s="47">
        <f t="shared" si="140"/>
        <v>63624.960000000006</v>
      </c>
      <c r="W2692" s="48"/>
      <c r="X2692" s="49">
        <v>2017</v>
      </c>
      <c r="Y2692" s="55" t="s">
        <v>12015</v>
      </c>
      <c r="Z2692" s="51">
        <f t="shared" si="141"/>
        <v>157.80000000000001</v>
      </c>
      <c r="AA2692" s="16">
        <f t="shared" si="142"/>
        <v>176.73600000000002</v>
      </c>
    </row>
    <row r="2693" spans="2:27" ht="20.25" x14ac:dyDescent="0.3">
      <c r="B2693" s="43" t="s">
        <v>2696</v>
      </c>
      <c r="C2693" s="14" t="s">
        <v>4521</v>
      </c>
      <c r="D2693" s="14" t="s">
        <v>9828</v>
      </c>
      <c r="E2693" s="14" t="s">
        <v>7556</v>
      </c>
      <c r="F2693" s="14" t="s">
        <v>9829</v>
      </c>
      <c r="G2693" s="14" t="s">
        <v>11260</v>
      </c>
      <c r="H2693" s="44" t="s">
        <v>3466</v>
      </c>
      <c r="I2693" s="45">
        <v>0</v>
      </c>
      <c r="J2693" s="14">
        <v>150000000</v>
      </c>
      <c r="K2693" s="14" t="s">
        <v>3458</v>
      </c>
      <c r="L2693" s="46" t="s">
        <v>5087</v>
      </c>
      <c r="M2693" s="14" t="s">
        <v>12072</v>
      </c>
      <c r="N2693" s="14" t="s">
        <v>3833</v>
      </c>
      <c r="O2693" s="14" t="s">
        <v>3468</v>
      </c>
      <c r="P2693" s="14" t="s">
        <v>12071</v>
      </c>
      <c r="Q2693" s="44" t="s">
        <v>8224</v>
      </c>
      <c r="R2693" s="44" t="s">
        <v>8203</v>
      </c>
      <c r="S2693" s="14">
        <v>6</v>
      </c>
      <c r="T2693" s="5">
        <v>644146</v>
      </c>
      <c r="U2693" s="5">
        <f t="shared" si="139"/>
        <v>3864876</v>
      </c>
      <c r="V2693" s="47">
        <f t="shared" si="140"/>
        <v>4328661.12</v>
      </c>
      <c r="W2693" s="48"/>
      <c r="X2693" s="49">
        <v>2017</v>
      </c>
      <c r="Y2693" s="55" t="s">
        <v>12015</v>
      </c>
      <c r="Z2693" s="51">
        <f t="shared" si="141"/>
        <v>10735.766666666666</v>
      </c>
      <c r="AA2693" s="16">
        <f t="shared" si="142"/>
        <v>12024.058666666668</v>
      </c>
    </row>
    <row r="2694" spans="2:27" ht="20.25" x14ac:dyDescent="0.3">
      <c r="B2694" s="43" t="s">
        <v>2697</v>
      </c>
      <c r="C2694" s="14" t="s">
        <v>4521</v>
      </c>
      <c r="D2694" s="14" t="s">
        <v>9807</v>
      </c>
      <c r="E2694" s="14" t="s">
        <v>4900</v>
      </c>
      <c r="F2694" s="14" t="s">
        <v>4412</v>
      </c>
      <c r="G2694" s="14" t="s">
        <v>11261</v>
      </c>
      <c r="H2694" s="44" t="s">
        <v>3466</v>
      </c>
      <c r="I2694" s="45">
        <v>0</v>
      </c>
      <c r="J2694" s="14">
        <v>150000000</v>
      </c>
      <c r="K2694" s="14" t="s">
        <v>3458</v>
      </c>
      <c r="L2694" s="46" t="s">
        <v>5087</v>
      </c>
      <c r="M2694" s="14" t="s">
        <v>12072</v>
      </c>
      <c r="N2694" s="14" t="s">
        <v>3833</v>
      </c>
      <c r="O2694" s="14" t="s">
        <v>3468</v>
      </c>
      <c r="P2694" s="14" t="s">
        <v>12071</v>
      </c>
      <c r="Q2694" s="44" t="s">
        <v>8224</v>
      </c>
      <c r="R2694" s="44" t="s">
        <v>8203</v>
      </c>
      <c r="S2694" s="14">
        <v>6</v>
      </c>
      <c r="T2694" s="5">
        <v>9458</v>
      </c>
      <c r="U2694" s="5">
        <f t="shared" si="139"/>
        <v>56748</v>
      </c>
      <c r="V2694" s="47">
        <f t="shared" si="140"/>
        <v>63557.760000000009</v>
      </c>
      <c r="W2694" s="48"/>
      <c r="X2694" s="49">
        <v>2017</v>
      </c>
      <c r="Y2694" s="55" t="s">
        <v>12015</v>
      </c>
      <c r="Z2694" s="51">
        <f t="shared" si="141"/>
        <v>157.63333333333333</v>
      </c>
      <c r="AA2694" s="16">
        <f t="shared" si="142"/>
        <v>176.54933333333335</v>
      </c>
    </row>
    <row r="2695" spans="2:27" ht="20.25" x14ac:dyDescent="0.3">
      <c r="B2695" s="43" t="s">
        <v>2698</v>
      </c>
      <c r="C2695" s="14" t="s">
        <v>4521</v>
      </c>
      <c r="D2695" s="14" t="s">
        <v>9800</v>
      </c>
      <c r="E2695" s="14" t="s">
        <v>7671</v>
      </c>
      <c r="F2695" s="14" t="s">
        <v>9801</v>
      </c>
      <c r="G2695" s="14" t="s">
        <v>11262</v>
      </c>
      <c r="H2695" s="44" t="s">
        <v>3466</v>
      </c>
      <c r="I2695" s="45">
        <v>0</v>
      </c>
      <c r="J2695" s="14">
        <v>150000000</v>
      </c>
      <c r="K2695" s="14" t="s">
        <v>3458</v>
      </c>
      <c r="L2695" s="46" t="s">
        <v>5087</v>
      </c>
      <c r="M2695" s="14" t="s">
        <v>12072</v>
      </c>
      <c r="N2695" s="14" t="s">
        <v>3833</v>
      </c>
      <c r="O2695" s="14" t="s">
        <v>3468</v>
      </c>
      <c r="P2695" s="14" t="s">
        <v>12071</v>
      </c>
      <c r="Q2695" s="44" t="s">
        <v>8224</v>
      </c>
      <c r="R2695" s="44" t="s">
        <v>8203</v>
      </c>
      <c r="S2695" s="14">
        <v>16</v>
      </c>
      <c r="T2695" s="5">
        <v>4555</v>
      </c>
      <c r="U2695" s="5">
        <f t="shared" si="139"/>
        <v>72880</v>
      </c>
      <c r="V2695" s="47">
        <f t="shared" si="140"/>
        <v>81625.600000000006</v>
      </c>
      <c r="W2695" s="48"/>
      <c r="X2695" s="49">
        <v>2017</v>
      </c>
      <c r="Y2695" s="55" t="s">
        <v>12015</v>
      </c>
      <c r="Z2695" s="51">
        <f t="shared" si="141"/>
        <v>202.44444444444446</v>
      </c>
      <c r="AA2695" s="16">
        <f t="shared" si="142"/>
        <v>226.73777777777781</v>
      </c>
    </row>
    <row r="2696" spans="2:27" ht="20.25" x14ac:dyDescent="0.3">
      <c r="B2696" s="43" t="s">
        <v>2699</v>
      </c>
      <c r="C2696" s="14" t="s">
        <v>4521</v>
      </c>
      <c r="D2696" s="14" t="s">
        <v>9808</v>
      </c>
      <c r="E2696" s="14" t="s">
        <v>4299</v>
      </c>
      <c r="F2696" s="14" t="s">
        <v>9809</v>
      </c>
      <c r="G2696" s="14" t="s">
        <v>11263</v>
      </c>
      <c r="H2696" s="44" t="s">
        <v>3466</v>
      </c>
      <c r="I2696" s="45">
        <v>0</v>
      </c>
      <c r="J2696" s="14">
        <v>150000000</v>
      </c>
      <c r="K2696" s="14" t="s">
        <v>3458</v>
      </c>
      <c r="L2696" s="46" t="s">
        <v>5087</v>
      </c>
      <c r="M2696" s="14" t="s">
        <v>12072</v>
      </c>
      <c r="N2696" s="14" t="s">
        <v>3833</v>
      </c>
      <c r="O2696" s="14" t="s">
        <v>3468</v>
      </c>
      <c r="P2696" s="14" t="s">
        <v>12071</v>
      </c>
      <c r="Q2696" s="44" t="s">
        <v>8224</v>
      </c>
      <c r="R2696" s="44" t="s">
        <v>8203</v>
      </c>
      <c r="S2696" s="14">
        <v>64</v>
      </c>
      <c r="T2696" s="5">
        <v>47205.55</v>
      </c>
      <c r="U2696" s="5">
        <f t="shared" si="139"/>
        <v>3021155.2</v>
      </c>
      <c r="V2696" s="47">
        <f t="shared" si="140"/>
        <v>3383693.8240000005</v>
      </c>
      <c r="W2696" s="48"/>
      <c r="X2696" s="49">
        <v>2017</v>
      </c>
      <c r="Y2696" s="55" t="s">
        <v>12015</v>
      </c>
      <c r="Z2696" s="51">
        <f t="shared" si="141"/>
        <v>8392.0977777777789</v>
      </c>
      <c r="AA2696" s="16">
        <f t="shared" si="142"/>
        <v>9399.1495111111126</v>
      </c>
    </row>
    <row r="2697" spans="2:27" ht="20.25" x14ac:dyDescent="0.3">
      <c r="B2697" s="43" t="s">
        <v>2700</v>
      </c>
      <c r="C2697" s="14" t="s">
        <v>4521</v>
      </c>
      <c r="D2697" s="14" t="s">
        <v>9808</v>
      </c>
      <c r="E2697" s="14" t="s">
        <v>4299</v>
      </c>
      <c r="F2697" s="14" t="s">
        <v>9809</v>
      </c>
      <c r="G2697" s="14" t="s">
        <v>11264</v>
      </c>
      <c r="H2697" s="44" t="s">
        <v>3466</v>
      </c>
      <c r="I2697" s="45">
        <v>0</v>
      </c>
      <c r="J2697" s="14">
        <v>150000000</v>
      </c>
      <c r="K2697" s="14" t="s">
        <v>3458</v>
      </c>
      <c r="L2697" s="46" t="s">
        <v>5087</v>
      </c>
      <c r="M2697" s="14" t="s">
        <v>12072</v>
      </c>
      <c r="N2697" s="14" t="s">
        <v>3833</v>
      </c>
      <c r="O2697" s="14" t="s">
        <v>3468</v>
      </c>
      <c r="P2697" s="14" t="s">
        <v>12071</v>
      </c>
      <c r="Q2697" s="44" t="s">
        <v>8224</v>
      </c>
      <c r="R2697" s="44" t="s">
        <v>8203</v>
      </c>
      <c r="S2697" s="14">
        <v>96</v>
      </c>
      <c r="T2697" s="5">
        <v>52446.86</v>
      </c>
      <c r="U2697" s="5">
        <f t="shared" si="139"/>
        <v>5034898.5600000005</v>
      </c>
      <c r="V2697" s="47">
        <f t="shared" si="140"/>
        <v>5639086.3872000007</v>
      </c>
      <c r="W2697" s="48"/>
      <c r="X2697" s="49">
        <v>2017</v>
      </c>
      <c r="Y2697" s="55" t="s">
        <v>12015</v>
      </c>
      <c r="Z2697" s="51">
        <f t="shared" si="141"/>
        <v>13985.829333333335</v>
      </c>
      <c r="AA2697" s="16">
        <f t="shared" si="142"/>
        <v>15664.128853333335</v>
      </c>
    </row>
    <row r="2698" spans="2:27" ht="20.25" x14ac:dyDescent="0.3">
      <c r="B2698" s="43" t="s">
        <v>2701</v>
      </c>
      <c r="C2698" s="14" t="s">
        <v>4521</v>
      </c>
      <c r="D2698" s="14" t="s">
        <v>9808</v>
      </c>
      <c r="E2698" s="14" t="s">
        <v>4299</v>
      </c>
      <c r="F2698" s="14" t="s">
        <v>9809</v>
      </c>
      <c r="G2698" s="14" t="s">
        <v>11265</v>
      </c>
      <c r="H2698" s="44" t="s">
        <v>3457</v>
      </c>
      <c r="I2698" s="45">
        <v>0</v>
      </c>
      <c r="J2698" s="14">
        <v>150000000</v>
      </c>
      <c r="K2698" s="14" t="s">
        <v>3458</v>
      </c>
      <c r="L2698" s="46" t="s">
        <v>5087</v>
      </c>
      <c r="M2698" s="14" t="s">
        <v>12072</v>
      </c>
      <c r="N2698" s="14" t="s">
        <v>3833</v>
      </c>
      <c r="O2698" s="14" t="s">
        <v>3468</v>
      </c>
      <c r="P2698" s="14" t="s">
        <v>12071</v>
      </c>
      <c r="Q2698" s="44" t="s">
        <v>8224</v>
      </c>
      <c r="R2698" s="44" t="s">
        <v>8203</v>
      </c>
      <c r="S2698" s="14">
        <v>192</v>
      </c>
      <c r="T2698" s="5">
        <v>90931.38</v>
      </c>
      <c r="U2698" s="5">
        <f t="shared" si="139"/>
        <v>17458824.960000001</v>
      </c>
      <c r="V2698" s="47">
        <f t="shared" si="140"/>
        <v>19553883.955200002</v>
      </c>
      <c r="W2698" s="48"/>
      <c r="X2698" s="49">
        <v>2017</v>
      </c>
      <c r="Y2698" s="55" t="s">
        <v>12015</v>
      </c>
      <c r="Z2698" s="51">
        <f t="shared" si="141"/>
        <v>48496.736000000004</v>
      </c>
      <c r="AA2698" s="16">
        <f t="shared" si="142"/>
        <v>54316.344320000004</v>
      </c>
    </row>
    <row r="2699" spans="2:27" ht="20.25" x14ac:dyDescent="0.3">
      <c r="B2699" s="43" t="s">
        <v>2702</v>
      </c>
      <c r="C2699" s="14" t="s">
        <v>4521</v>
      </c>
      <c r="D2699" s="14" t="s">
        <v>9812</v>
      </c>
      <c r="E2699" s="14" t="s">
        <v>4446</v>
      </c>
      <c r="F2699" s="14" t="s">
        <v>9813</v>
      </c>
      <c r="G2699" s="14" t="s">
        <v>11266</v>
      </c>
      <c r="H2699" s="44" t="s">
        <v>3466</v>
      </c>
      <c r="I2699" s="45">
        <v>0</v>
      </c>
      <c r="J2699" s="14">
        <v>150000000</v>
      </c>
      <c r="K2699" s="14" t="s">
        <v>3458</v>
      </c>
      <c r="L2699" s="46" t="s">
        <v>5087</v>
      </c>
      <c r="M2699" s="14" t="s">
        <v>12072</v>
      </c>
      <c r="N2699" s="14" t="s">
        <v>3833</v>
      </c>
      <c r="O2699" s="14" t="s">
        <v>3468</v>
      </c>
      <c r="P2699" s="14" t="s">
        <v>12071</v>
      </c>
      <c r="Q2699" s="44" t="s">
        <v>8224</v>
      </c>
      <c r="R2699" s="44" t="s">
        <v>8203</v>
      </c>
      <c r="S2699" s="14">
        <v>7</v>
      </c>
      <c r="T2699" s="5">
        <v>558800</v>
      </c>
      <c r="U2699" s="5">
        <f t="shared" si="139"/>
        <v>3911600</v>
      </c>
      <c r="V2699" s="47">
        <f t="shared" si="140"/>
        <v>4380992</v>
      </c>
      <c r="W2699" s="48"/>
      <c r="X2699" s="49">
        <v>2017</v>
      </c>
      <c r="Y2699" s="55" t="s">
        <v>12015</v>
      </c>
      <c r="Z2699" s="51">
        <f t="shared" si="141"/>
        <v>10865.555555555555</v>
      </c>
      <c r="AA2699" s="16">
        <f t="shared" si="142"/>
        <v>12169.422222222222</v>
      </c>
    </row>
    <row r="2700" spans="2:27" ht="20.25" x14ac:dyDescent="0.3">
      <c r="B2700" s="43" t="s">
        <v>2703</v>
      </c>
      <c r="C2700" s="14" t="s">
        <v>4521</v>
      </c>
      <c r="D2700" s="14" t="s">
        <v>9812</v>
      </c>
      <c r="E2700" s="14" t="s">
        <v>4446</v>
      </c>
      <c r="F2700" s="14" t="s">
        <v>9813</v>
      </c>
      <c r="G2700" s="14" t="s">
        <v>11267</v>
      </c>
      <c r="H2700" s="44" t="s">
        <v>3466</v>
      </c>
      <c r="I2700" s="45">
        <v>0</v>
      </c>
      <c r="J2700" s="14">
        <v>150000000</v>
      </c>
      <c r="K2700" s="14" t="s">
        <v>3458</v>
      </c>
      <c r="L2700" s="46" t="s">
        <v>5087</v>
      </c>
      <c r="M2700" s="14" t="s">
        <v>12072</v>
      </c>
      <c r="N2700" s="14" t="s">
        <v>3833</v>
      </c>
      <c r="O2700" s="14" t="s">
        <v>3468</v>
      </c>
      <c r="P2700" s="14" t="s">
        <v>12071</v>
      </c>
      <c r="Q2700" s="44" t="s">
        <v>8224</v>
      </c>
      <c r="R2700" s="44" t="s">
        <v>8203</v>
      </c>
      <c r="S2700" s="14">
        <v>11</v>
      </c>
      <c r="T2700" s="5">
        <v>558800</v>
      </c>
      <c r="U2700" s="5">
        <f t="shared" si="139"/>
        <v>6146800</v>
      </c>
      <c r="V2700" s="47">
        <f t="shared" si="140"/>
        <v>6884416.0000000009</v>
      </c>
      <c r="W2700" s="48"/>
      <c r="X2700" s="49">
        <v>2017</v>
      </c>
      <c r="Y2700" s="55" t="s">
        <v>12015</v>
      </c>
      <c r="Z2700" s="51">
        <f t="shared" si="141"/>
        <v>17074.444444444445</v>
      </c>
      <c r="AA2700" s="16">
        <f t="shared" si="142"/>
        <v>19123.37777777778</v>
      </c>
    </row>
    <row r="2701" spans="2:27" ht="20.25" x14ac:dyDescent="0.3">
      <c r="B2701" s="43" t="s">
        <v>2704</v>
      </c>
      <c r="C2701" s="14" t="s">
        <v>4521</v>
      </c>
      <c r="D2701" s="14" t="s">
        <v>9810</v>
      </c>
      <c r="E2701" s="14" t="s">
        <v>4446</v>
      </c>
      <c r="F2701" s="14" t="s">
        <v>9811</v>
      </c>
      <c r="G2701" s="14" t="s">
        <v>11268</v>
      </c>
      <c r="H2701" s="44" t="s">
        <v>3457</v>
      </c>
      <c r="I2701" s="45">
        <v>0</v>
      </c>
      <c r="J2701" s="14">
        <v>150000000</v>
      </c>
      <c r="K2701" s="14" t="s">
        <v>3458</v>
      </c>
      <c r="L2701" s="46" t="s">
        <v>5087</v>
      </c>
      <c r="M2701" s="14" t="s">
        <v>12072</v>
      </c>
      <c r="N2701" s="14" t="s">
        <v>3833</v>
      </c>
      <c r="O2701" s="14" t="s">
        <v>3468</v>
      </c>
      <c r="P2701" s="14" t="s">
        <v>12071</v>
      </c>
      <c r="Q2701" s="44" t="s">
        <v>8224</v>
      </c>
      <c r="R2701" s="44" t="s">
        <v>8203</v>
      </c>
      <c r="S2701" s="14">
        <v>18</v>
      </c>
      <c r="T2701" s="5">
        <v>643533</v>
      </c>
      <c r="U2701" s="5">
        <f t="shared" si="139"/>
        <v>11583594</v>
      </c>
      <c r="V2701" s="47">
        <f t="shared" si="140"/>
        <v>12973625.280000001</v>
      </c>
      <c r="W2701" s="48"/>
      <c r="X2701" s="49">
        <v>2017</v>
      </c>
      <c r="Y2701" s="55" t="s">
        <v>12015</v>
      </c>
      <c r="Z2701" s="51">
        <f t="shared" si="141"/>
        <v>32176.65</v>
      </c>
      <c r="AA2701" s="16">
        <f t="shared" si="142"/>
        <v>36037.848000000005</v>
      </c>
    </row>
    <row r="2702" spans="2:27" ht="20.25" x14ac:dyDescent="0.3">
      <c r="B2702" s="43" t="s">
        <v>2705</v>
      </c>
      <c r="C2702" s="14" t="s">
        <v>4521</v>
      </c>
      <c r="D2702" s="14" t="s">
        <v>9814</v>
      </c>
      <c r="E2702" s="14" t="s">
        <v>9163</v>
      </c>
      <c r="F2702" s="14" t="s">
        <v>9815</v>
      </c>
      <c r="G2702" s="14" t="s">
        <v>11269</v>
      </c>
      <c r="H2702" s="44" t="s">
        <v>3457</v>
      </c>
      <c r="I2702" s="45">
        <v>0</v>
      </c>
      <c r="J2702" s="14">
        <v>150000000</v>
      </c>
      <c r="K2702" s="14" t="s">
        <v>3458</v>
      </c>
      <c r="L2702" s="46" t="s">
        <v>5087</v>
      </c>
      <c r="M2702" s="14" t="s">
        <v>12072</v>
      </c>
      <c r="N2702" s="14" t="s">
        <v>3833</v>
      </c>
      <c r="O2702" s="14" t="s">
        <v>3468</v>
      </c>
      <c r="P2702" s="14" t="s">
        <v>12071</v>
      </c>
      <c r="Q2702" s="44" t="s">
        <v>8224</v>
      </c>
      <c r="R2702" s="44" t="s">
        <v>8203</v>
      </c>
      <c r="S2702" s="14">
        <v>360</v>
      </c>
      <c r="T2702" s="5">
        <v>40958.61</v>
      </c>
      <c r="U2702" s="5">
        <f t="shared" si="139"/>
        <v>14745099.6</v>
      </c>
      <c r="V2702" s="47">
        <f t="shared" si="140"/>
        <v>16514511.552000001</v>
      </c>
      <c r="W2702" s="48"/>
      <c r="X2702" s="49">
        <v>2017</v>
      </c>
      <c r="Y2702" s="55" t="s">
        <v>12015</v>
      </c>
      <c r="Z2702" s="51">
        <f t="shared" si="141"/>
        <v>40958.61</v>
      </c>
      <c r="AA2702" s="16">
        <f t="shared" si="142"/>
        <v>45873.643200000006</v>
      </c>
    </row>
    <row r="2703" spans="2:27" ht="20.25" x14ac:dyDescent="0.3">
      <c r="B2703" s="43" t="s">
        <v>2706</v>
      </c>
      <c r="C2703" s="14" t="s">
        <v>4521</v>
      </c>
      <c r="D2703" s="14" t="s">
        <v>9623</v>
      </c>
      <c r="E2703" s="14" t="s">
        <v>4486</v>
      </c>
      <c r="F2703" s="14" t="s">
        <v>4412</v>
      </c>
      <c r="G2703" s="14" t="s">
        <v>11270</v>
      </c>
      <c r="H2703" s="44" t="s">
        <v>3466</v>
      </c>
      <c r="I2703" s="45">
        <v>0</v>
      </c>
      <c r="J2703" s="14">
        <v>150000000</v>
      </c>
      <c r="K2703" s="14" t="s">
        <v>3458</v>
      </c>
      <c r="L2703" s="46" t="s">
        <v>5087</v>
      </c>
      <c r="M2703" s="14" t="s">
        <v>12072</v>
      </c>
      <c r="N2703" s="14" t="s">
        <v>3833</v>
      </c>
      <c r="O2703" s="14" t="s">
        <v>3468</v>
      </c>
      <c r="P2703" s="14" t="s">
        <v>12071</v>
      </c>
      <c r="Q2703" s="44" t="s">
        <v>8234</v>
      </c>
      <c r="R2703" s="44" t="s">
        <v>8211</v>
      </c>
      <c r="S2703" s="14">
        <v>24</v>
      </c>
      <c r="T2703" s="5">
        <v>8514</v>
      </c>
      <c r="U2703" s="5">
        <f t="shared" si="139"/>
        <v>204336</v>
      </c>
      <c r="V2703" s="47">
        <f t="shared" si="140"/>
        <v>228856.32000000004</v>
      </c>
      <c r="W2703" s="48"/>
      <c r="X2703" s="49">
        <v>2017</v>
      </c>
      <c r="Y2703" s="55" t="s">
        <v>12015</v>
      </c>
      <c r="Z2703" s="51">
        <f t="shared" si="141"/>
        <v>567.6</v>
      </c>
      <c r="AA2703" s="16">
        <f t="shared" si="142"/>
        <v>635.7120000000001</v>
      </c>
    </row>
    <row r="2704" spans="2:27" ht="20.25" x14ac:dyDescent="0.3">
      <c r="B2704" s="43" t="s">
        <v>2707</v>
      </c>
      <c r="C2704" s="14" t="s">
        <v>4521</v>
      </c>
      <c r="D2704" s="14" t="s">
        <v>9800</v>
      </c>
      <c r="E2704" s="14" t="s">
        <v>7671</v>
      </c>
      <c r="F2704" s="14" t="s">
        <v>9801</v>
      </c>
      <c r="G2704" s="14" t="s">
        <v>11271</v>
      </c>
      <c r="H2704" s="44" t="s">
        <v>3466</v>
      </c>
      <c r="I2704" s="45">
        <v>0</v>
      </c>
      <c r="J2704" s="14">
        <v>150000000</v>
      </c>
      <c r="K2704" s="14" t="s">
        <v>3458</v>
      </c>
      <c r="L2704" s="46" t="s">
        <v>5087</v>
      </c>
      <c r="M2704" s="14" t="s">
        <v>12072</v>
      </c>
      <c r="N2704" s="14" t="s">
        <v>3833</v>
      </c>
      <c r="O2704" s="14" t="s">
        <v>3468</v>
      </c>
      <c r="P2704" s="14" t="s">
        <v>12071</v>
      </c>
      <c r="Q2704" s="44" t="s">
        <v>8224</v>
      </c>
      <c r="R2704" s="44" t="s">
        <v>8203</v>
      </c>
      <c r="S2704" s="14">
        <v>24</v>
      </c>
      <c r="T2704" s="5">
        <v>20996</v>
      </c>
      <c r="U2704" s="5">
        <f t="shared" si="139"/>
        <v>503904</v>
      </c>
      <c r="V2704" s="47">
        <f t="shared" si="140"/>
        <v>564372.4800000001</v>
      </c>
      <c r="W2704" s="48"/>
      <c r="X2704" s="49">
        <v>2017</v>
      </c>
      <c r="Y2704" s="55" t="s">
        <v>12015</v>
      </c>
      <c r="Z2704" s="51">
        <f t="shared" si="141"/>
        <v>1399.7333333333333</v>
      </c>
      <c r="AA2704" s="16">
        <f t="shared" si="142"/>
        <v>1567.7013333333337</v>
      </c>
    </row>
    <row r="2705" spans="2:27" ht="20.25" x14ac:dyDescent="0.3">
      <c r="B2705" s="43" t="s">
        <v>2708</v>
      </c>
      <c r="C2705" s="14" t="s">
        <v>4521</v>
      </c>
      <c r="D2705" s="14" t="s">
        <v>9800</v>
      </c>
      <c r="E2705" s="14" t="s">
        <v>7671</v>
      </c>
      <c r="F2705" s="14" t="s">
        <v>9801</v>
      </c>
      <c r="G2705" s="14" t="s">
        <v>11272</v>
      </c>
      <c r="H2705" s="44" t="s">
        <v>3466</v>
      </c>
      <c r="I2705" s="45">
        <v>0</v>
      </c>
      <c r="J2705" s="14">
        <v>150000000</v>
      </c>
      <c r="K2705" s="14" t="s">
        <v>3458</v>
      </c>
      <c r="L2705" s="46" t="s">
        <v>5087</v>
      </c>
      <c r="M2705" s="14" t="s">
        <v>12072</v>
      </c>
      <c r="N2705" s="14" t="s">
        <v>3833</v>
      </c>
      <c r="O2705" s="14" t="s">
        <v>3468</v>
      </c>
      <c r="P2705" s="14" t="s">
        <v>12071</v>
      </c>
      <c r="Q2705" s="44" t="s">
        <v>8224</v>
      </c>
      <c r="R2705" s="44" t="s">
        <v>8203</v>
      </c>
      <c r="S2705" s="14">
        <v>48</v>
      </c>
      <c r="T2705" s="5">
        <v>17390</v>
      </c>
      <c r="U2705" s="5">
        <f t="shared" si="139"/>
        <v>834720</v>
      </c>
      <c r="V2705" s="47">
        <f t="shared" si="140"/>
        <v>934886.40000000014</v>
      </c>
      <c r="W2705" s="48"/>
      <c r="X2705" s="49">
        <v>2017</v>
      </c>
      <c r="Y2705" s="55" t="s">
        <v>12015</v>
      </c>
      <c r="Z2705" s="51">
        <f t="shared" si="141"/>
        <v>2318.6666666666665</v>
      </c>
      <c r="AA2705" s="16">
        <f t="shared" si="142"/>
        <v>2596.9066666666672</v>
      </c>
    </row>
    <row r="2706" spans="2:27" ht="20.25" x14ac:dyDescent="0.3">
      <c r="B2706" s="43" t="s">
        <v>2709</v>
      </c>
      <c r="C2706" s="14" t="s">
        <v>4521</v>
      </c>
      <c r="D2706" s="14" t="s">
        <v>9818</v>
      </c>
      <c r="E2706" s="14" t="s">
        <v>9819</v>
      </c>
      <c r="F2706" s="14" t="s">
        <v>4412</v>
      </c>
      <c r="G2706" s="14" t="s">
        <v>11273</v>
      </c>
      <c r="H2706" s="44" t="s">
        <v>3466</v>
      </c>
      <c r="I2706" s="45">
        <v>0</v>
      </c>
      <c r="J2706" s="14">
        <v>150000000</v>
      </c>
      <c r="K2706" s="14" t="s">
        <v>3458</v>
      </c>
      <c r="L2706" s="46" t="s">
        <v>5087</v>
      </c>
      <c r="M2706" s="14" t="s">
        <v>12072</v>
      </c>
      <c r="N2706" s="14" t="s">
        <v>3833</v>
      </c>
      <c r="O2706" s="14" t="s">
        <v>3468</v>
      </c>
      <c r="P2706" s="14" t="s">
        <v>12071</v>
      </c>
      <c r="Q2706" s="44" t="s">
        <v>8224</v>
      </c>
      <c r="R2706" s="44" t="s">
        <v>8203</v>
      </c>
      <c r="S2706" s="14">
        <v>4</v>
      </c>
      <c r="T2706" s="5">
        <v>400625</v>
      </c>
      <c r="U2706" s="5">
        <f t="shared" si="139"/>
        <v>1602500</v>
      </c>
      <c r="V2706" s="47">
        <f t="shared" si="140"/>
        <v>1794800.0000000002</v>
      </c>
      <c r="W2706" s="48"/>
      <c r="X2706" s="49">
        <v>2017</v>
      </c>
      <c r="Y2706" s="55" t="s">
        <v>12015</v>
      </c>
      <c r="Z2706" s="51">
        <f t="shared" si="141"/>
        <v>4451.3888888888887</v>
      </c>
      <c r="AA2706" s="16">
        <f t="shared" si="142"/>
        <v>4985.5555555555566</v>
      </c>
    </row>
    <row r="2707" spans="2:27" ht="20.25" x14ac:dyDescent="0.3">
      <c r="B2707" s="43" t="s">
        <v>2710</v>
      </c>
      <c r="C2707" s="14" t="s">
        <v>4521</v>
      </c>
      <c r="D2707" s="14" t="s">
        <v>9818</v>
      </c>
      <c r="E2707" s="14" t="s">
        <v>9819</v>
      </c>
      <c r="F2707" s="14" t="s">
        <v>4412</v>
      </c>
      <c r="G2707" s="14" t="s">
        <v>11274</v>
      </c>
      <c r="H2707" s="44" t="s">
        <v>3466</v>
      </c>
      <c r="I2707" s="45">
        <v>0</v>
      </c>
      <c r="J2707" s="14">
        <v>150000000</v>
      </c>
      <c r="K2707" s="14" t="s">
        <v>3458</v>
      </c>
      <c r="L2707" s="46" t="s">
        <v>5087</v>
      </c>
      <c r="M2707" s="14" t="s">
        <v>12072</v>
      </c>
      <c r="N2707" s="14" t="s">
        <v>3833</v>
      </c>
      <c r="O2707" s="14" t="s">
        <v>3468</v>
      </c>
      <c r="P2707" s="14" t="s">
        <v>12071</v>
      </c>
      <c r="Q2707" s="44" t="s">
        <v>8224</v>
      </c>
      <c r="R2707" s="44" t="s">
        <v>8203</v>
      </c>
      <c r="S2707" s="14">
        <v>15</v>
      </c>
      <c r="T2707" s="5">
        <v>187786.69</v>
      </c>
      <c r="U2707" s="5">
        <f t="shared" si="139"/>
        <v>2816800.35</v>
      </c>
      <c r="V2707" s="47">
        <f t="shared" si="140"/>
        <v>3154816.3920000005</v>
      </c>
      <c r="W2707" s="48"/>
      <c r="X2707" s="49">
        <v>2017</v>
      </c>
      <c r="Y2707" s="55" t="s">
        <v>12015</v>
      </c>
      <c r="Z2707" s="51">
        <f t="shared" si="141"/>
        <v>7824.4454166666674</v>
      </c>
      <c r="AA2707" s="16">
        <f t="shared" si="142"/>
        <v>8763.3788666666678</v>
      </c>
    </row>
    <row r="2708" spans="2:27" ht="20.25" x14ac:dyDescent="0.3">
      <c r="B2708" s="43" t="s">
        <v>2711</v>
      </c>
      <c r="C2708" s="14" t="s">
        <v>4521</v>
      </c>
      <c r="D2708" s="14" t="s">
        <v>4273</v>
      </c>
      <c r="E2708" s="14" t="s">
        <v>4274</v>
      </c>
      <c r="F2708" s="14" t="s">
        <v>4275</v>
      </c>
      <c r="G2708" s="14" t="s">
        <v>11275</v>
      </c>
      <c r="H2708" s="44" t="s">
        <v>3466</v>
      </c>
      <c r="I2708" s="45">
        <v>0</v>
      </c>
      <c r="J2708" s="14">
        <v>150000000</v>
      </c>
      <c r="K2708" s="14" t="s">
        <v>3458</v>
      </c>
      <c r="L2708" s="46" t="s">
        <v>5087</v>
      </c>
      <c r="M2708" s="14" t="s">
        <v>12072</v>
      </c>
      <c r="N2708" s="14" t="s">
        <v>3833</v>
      </c>
      <c r="O2708" s="14" t="s">
        <v>3468</v>
      </c>
      <c r="P2708" s="14" t="s">
        <v>12071</v>
      </c>
      <c r="Q2708" s="44" t="s">
        <v>8224</v>
      </c>
      <c r="R2708" s="44" t="s">
        <v>8203</v>
      </c>
      <c r="S2708" s="14">
        <v>12</v>
      </c>
      <c r="T2708" s="5">
        <v>58311</v>
      </c>
      <c r="U2708" s="5">
        <f t="shared" si="139"/>
        <v>699732</v>
      </c>
      <c r="V2708" s="47">
        <f t="shared" si="140"/>
        <v>783699.84000000008</v>
      </c>
      <c r="W2708" s="48"/>
      <c r="X2708" s="49">
        <v>2017</v>
      </c>
      <c r="Y2708" s="55" t="s">
        <v>12015</v>
      </c>
      <c r="Z2708" s="51">
        <f t="shared" si="141"/>
        <v>1943.7</v>
      </c>
      <c r="AA2708" s="16">
        <f t="shared" si="142"/>
        <v>2176.9440000000004</v>
      </c>
    </row>
    <row r="2709" spans="2:27" ht="20.25" x14ac:dyDescent="0.3">
      <c r="B2709" s="43" t="s">
        <v>2712</v>
      </c>
      <c r="C2709" s="14" t="s">
        <v>4521</v>
      </c>
      <c r="D2709" s="14" t="s">
        <v>9807</v>
      </c>
      <c r="E2709" s="14" t="s">
        <v>4900</v>
      </c>
      <c r="F2709" s="14" t="s">
        <v>4412</v>
      </c>
      <c r="G2709" s="14" t="s">
        <v>11276</v>
      </c>
      <c r="H2709" s="44" t="s">
        <v>3466</v>
      </c>
      <c r="I2709" s="45">
        <v>0</v>
      </c>
      <c r="J2709" s="14">
        <v>150000000</v>
      </c>
      <c r="K2709" s="14" t="s">
        <v>3458</v>
      </c>
      <c r="L2709" s="46" t="s">
        <v>5087</v>
      </c>
      <c r="M2709" s="14" t="s">
        <v>12072</v>
      </c>
      <c r="N2709" s="14" t="s">
        <v>3833</v>
      </c>
      <c r="O2709" s="14" t="s">
        <v>3468</v>
      </c>
      <c r="P2709" s="14" t="s">
        <v>12071</v>
      </c>
      <c r="Q2709" s="44" t="s">
        <v>8224</v>
      </c>
      <c r="R2709" s="44" t="s">
        <v>8203</v>
      </c>
      <c r="S2709" s="14">
        <v>12</v>
      </c>
      <c r="T2709" s="5">
        <v>6850</v>
      </c>
      <c r="U2709" s="5">
        <f t="shared" si="139"/>
        <v>82200</v>
      </c>
      <c r="V2709" s="47">
        <f t="shared" si="140"/>
        <v>92064.000000000015</v>
      </c>
      <c r="W2709" s="48"/>
      <c r="X2709" s="49">
        <v>2017</v>
      </c>
      <c r="Y2709" s="55" t="s">
        <v>12015</v>
      </c>
      <c r="Z2709" s="51">
        <f t="shared" si="141"/>
        <v>228.33333333333334</v>
      </c>
      <c r="AA2709" s="16">
        <f t="shared" si="142"/>
        <v>255.73333333333338</v>
      </c>
    </row>
    <row r="2710" spans="2:27" ht="20.25" x14ac:dyDescent="0.3">
      <c r="B2710" s="43" t="s">
        <v>2713</v>
      </c>
      <c r="C2710" s="14" t="s">
        <v>4521</v>
      </c>
      <c r="D2710" s="14" t="s">
        <v>9826</v>
      </c>
      <c r="E2710" s="14" t="s">
        <v>4395</v>
      </c>
      <c r="F2710" s="14" t="s">
        <v>9827</v>
      </c>
      <c r="G2710" s="14" t="s">
        <v>11277</v>
      </c>
      <c r="H2710" s="44" t="s">
        <v>3457</v>
      </c>
      <c r="I2710" s="45">
        <v>0</v>
      </c>
      <c r="J2710" s="14">
        <v>150000000</v>
      </c>
      <c r="K2710" s="14" t="s">
        <v>3458</v>
      </c>
      <c r="L2710" s="46" t="s">
        <v>5087</v>
      </c>
      <c r="M2710" s="14" t="s">
        <v>12072</v>
      </c>
      <c r="N2710" s="14" t="s">
        <v>3833</v>
      </c>
      <c r="O2710" s="14" t="s">
        <v>3468</v>
      </c>
      <c r="P2710" s="14" t="s">
        <v>12071</v>
      </c>
      <c r="Q2710" s="44" t="s">
        <v>8224</v>
      </c>
      <c r="R2710" s="44" t="s">
        <v>8203</v>
      </c>
      <c r="S2710" s="14">
        <v>12</v>
      </c>
      <c r="T2710" s="5">
        <v>884352</v>
      </c>
      <c r="U2710" s="5">
        <f t="shared" si="139"/>
        <v>10612224</v>
      </c>
      <c r="V2710" s="47">
        <f t="shared" si="140"/>
        <v>11885690.880000001</v>
      </c>
      <c r="W2710" s="48"/>
      <c r="X2710" s="49">
        <v>2017</v>
      </c>
      <c r="Y2710" s="55" t="s">
        <v>12015</v>
      </c>
      <c r="Z2710" s="51">
        <f t="shared" si="141"/>
        <v>29478.400000000001</v>
      </c>
      <c r="AA2710" s="16">
        <f t="shared" si="142"/>
        <v>33015.808000000005</v>
      </c>
    </row>
    <row r="2711" spans="2:27" ht="20.25" x14ac:dyDescent="0.3">
      <c r="B2711" s="43" t="s">
        <v>2714</v>
      </c>
      <c r="C2711" s="14" t="s">
        <v>4521</v>
      </c>
      <c r="D2711" s="14" t="s">
        <v>4273</v>
      </c>
      <c r="E2711" s="14" t="s">
        <v>4274</v>
      </c>
      <c r="F2711" s="14" t="s">
        <v>4275</v>
      </c>
      <c r="G2711" s="14" t="s">
        <v>11278</v>
      </c>
      <c r="H2711" s="44" t="s">
        <v>3466</v>
      </c>
      <c r="I2711" s="45">
        <v>0</v>
      </c>
      <c r="J2711" s="14">
        <v>150000000</v>
      </c>
      <c r="K2711" s="14" t="s">
        <v>3458</v>
      </c>
      <c r="L2711" s="46" t="s">
        <v>5087</v>
      </c>
      <c r="M2711" s="14" t="s">
        <v>12072</v>
      </c>
      <c r="N2711" s="14" t="s">
        <v>3833</v>
      </c>
      <c r="O2711" s="14" t="s">
        <v>3468</v>
      </c>
      <c r="P2711" s="14" t="s">
        <v>12071</v>
      </c>
      <c r="Q2711" s="44" t="s">
        <v>8224</v>
      </c>
      <c r="R2711" s="44" t="s">
        <v>8203</v>
      </c>
      <c r="S2711" s="14">
        <v>12</v>
      </c>
      <c r="T2711" s="5">
        <v>6833</v>
      </c>
      <c r="U2711" s="5">
        <f t="shared" si="139"/>
        <v>81996</v>
      </c>
      <c r="V2711" s="47">
        <f t="shared" si="140"/>
        <v>91835.520000000004</v>
      </c>
      <c r="W2711" s="48"/>
      <c r="X2711" s="49">
        <v>2017</v>
      </c>
      <c r="Y2711" s="55" t="s">
        <v>12015</v>
      </c>
      <c r="Z2711" s="51">
        <f t="shared" si="141"/>
        <v>227.76666666666668</v>
      </c>
      <c r="AA2711" s="16">
        <f t="shared" si="142"/>
        <v>255.09866666666667</v>
      </c>
    </row>
    <row r="2712" spans="2:27" ht="20.25" x14ac:dyDescent="0.3">
      <c r="B2712" s="43" t="s">
        <v>2715</v>
      </c>
      <c r="C2712" s="14" t="s">
        <v>4521</v>
      </c>
      <c r="D2712" s="14" t="s">
        <v>9822</v>
      </c>
      <c r="E2712" s="14" t="s">
        <v>4486</v>
      </c>
      <c r="F2712" s="14" t="s">
        <v>9823</v>
      </c>
      <c r="G2712" s="14" t="s">
        <v>11279</v>
      </c>
      <c r="H2712" s="44" t="s">
        <v>3466</v>
      </c>
      <c r="I2712" s="45">
        <v>0</v>
      </c>
      <c r="J2712" s="14">
        <v>150000000</v>
      </c>
      <c r="K2712" s="14" t="s">
        <v>3458</v>
      </c>
      <c r="L2712" s="46" t="s">
        <v>5087</v>
      </c>
      <c r="M2712" s="14" t="s">
        <v>12072</v>
      </c>
      <c r="N2712" s="14" t="s">
        <v>3833</v>
      </c>
      <c r="O2712" s="14" t="s">
        <v>3468</v>
      </c>
      <c r="P2712" s="14" t="s">
        <v>12071</v>
      </c>
      <c r="Q2712" s="44" t="s">
        <v>8224</v>
      </c>
      <c r="R2712" s="44" t="s">
        <v>8203</v>
      </c>
      <c r="S2712" s="14">
        <v>30</v>
      </c>
      <c r="T2712" s="5">
        <v>32012</v>
      </c>
      <c r="U2712" s="5">
        <f t="shared" si="139"/>
        <v>960360</v>
      </c>
      <c r="V2712" s="47">
        <f t="shared" si="140"/>
        <v>1075603.2000000002</v>
      </c>
      <c r="W2712" s="48"/>
      <c r="X2712" s="49">
        <v>2017</v>
      </c>
      <c r="Y2712" s="55" t="s">
        <v>12015</v>
      </c>
      <c r="Z2712" s="51">
        <f t="shared" si="141"/>
        <v>2667.6666666666665</v>
      </c>
      <c r="AA2712" s="16">
        <f t="shared" si="142"/>
        <v>2987.7866666666673</v>
      </c>
    </row>
    <row r="2713" spans="2:27" ht="20.25" x14ac:dyDescent="0.3">
      <c r="B2713" s="43" t="s">
        <v>2716</v>
      </c>
      <c r="C2713" s="14" t="s">
        <v>4521</v>
      </c>
      <c r="D2713" s="14" t="s">
        <v>9616</v>
      </c>
      <c r="E2713" s="14" t="s">
        <v>9617</v>
      </c>
      <c r="F2713" s="14" t="s">
        <v>9618</v>
      </c>
      <c r="G2713" s="14" t="s">
        <v>11280</v>
      </c>
      <c r="H2713" s="44" t="s">
        <v>3466</v>
      </c>
      <c r="I2713" s="45">
        <v>0</v>
      </c>
      <c r="J2713" s="14">
        <v>150000000</v>
      </c>
      <c r="K2713" s="14" t="s">
        <v>3458</v>
      </c>
      <c r="L2713" s="46" t="s">
        <v>5087</v>
      </c>
      <c r="M2713" s="14" t="s">
        <v>12072</v>
      </c>
      <c r="N2713" s="14" t="s">
        <v>3833</v>
      </c>
      <c r="O2713" s="14" t="s">
        <v>3468</v>
      </c>
      <c r="P2713" s="14" t="s">
        <v>12071</v>
      </c>
      <c r="Q2713" s="44" t="s">
        <v>8224</v>
      </c>
      <c r="R2713" s="44" t="s">
        <v>8203</v>
      </c>
      <c r="S2713" s="14">
        <v>6</v>
      </c>
      <c r="T2713" s="5">
        <v>150449</v>
      </c>
      <c r="U2713" s="5">
        <f t="shared" si="139"/>
        <v>902694</v>
      </c>
      <c r="V2713" s="47">
        <f t="shared" si="140"/>
        <v>1011017.2800000001</v>
      </c>
      <c r="W2713" s="48"/>
      <c r="X2713" s="49">
        <v>2017</v>
      </c>
      <c r="Y2713" s="55" t="s">
        <v>12015</v>
      </c>
      <c r="Z2713" s="51">
        <f t="shared" si="141"/>
        <v>2507.4833333333331</v>
      </c>
      <c r="AA2713" s="16">
        <f t="shared" si="142"/>
        <v>2808.3813333333337</v>
      </c>
    </row>
    <row r="2714" spans="2:27" ht="20.25" x14ac:dyDescent="0.3">
      <c r="B2714" s="43" t="s">
        <v>2717</v>
      </c>
      <c r="C2714" s="14" t="s">
        <v>4521</v>
      </c>
      <c r="D2714" s="14" t="s">
        <v>9828</v>
      </c>
      <c r="E2714" s="14" t="s">
        <v>7556</v>
      </c>
      <c r="F2714" s="14" t="s">
        <v>9829</v>
      </c>
      <c r="G2714" s="14" t="s">
        <v>11281</v>
      </c>
      <c r="H2714" s="44" t="s">
        <v>3466</v>
      </c>
      <c r="I2714" s="45">
        <v>0</v>
      </c>
      <c r="J2714" s="14">
        <v>150000000</v>
      </c>
      <c r="K2714" s="14" t="s">
        <v>3458</v>
      </c>
      <c r="L2714" s="46" t="s">
        <v>5087</v>
      </c>
      <c r="M2714" s="14" t="s">
        <v>12072</v>
      </c>
      <c r="N2714" s="14" t="s">
        <v>3833</v>
      </c>
      <c r="O2714" s="14" t="s">
        <v>3468</v>
      </c>
      <c r="P2714" s="14" t="s">
        <v>12071</v>
      </c>
      <c r="Q2714" s="44" t="s">
        <v>8224</v>
      </c>
      <c r="R2714" s="44" t="s">
        <v>8203</v>
      </c>
      <c r="S2714" s="14">
        <v>4</v>
      </c>
      <c r="T2714" s="5">
        <v>644146</v>
      </c>
      <c r="U2714" s="5">
        <f t="shared" si="139"/>
        <v>2576584</v>
      </c>
      <c r="V2714" s="47">
        <f t="shared" si="140"/>
        <v>2885774.08</v>
      </c>
      <c r="W2714" s="48"/>
      <c r="X2714" s="49">
        <v>2017</v>
      </c>
      <c r="Y2714" s="55" t="s">
        <v>12015</v>
      </c>
      <c r="Z2714" s="51">
        <f t="shared" si="141"/>
        <v>7157.1777777777779</v>
      </c>
      <c r="AA2714" s="16">
        <f t="shared" si="142"/>
        <v>8016.0391111111112</v>
      </c>
    </row>
    <row r="2715" spans="2:27" ht="20.25" x14ac:dyDescent="0.3">
      <c r="B2715" s="43" t="s">
        <v>2718</v>
      </c>
      <c r="C2715" s="14" t="s">
        <v>4521</v>
      </c>
      <c r="D2715" s="14" t="s">
        <v>9830</v>
      </c>
      <c r="E2715" s="14" t="s">
        <v>4392</v>
      </c>
      <c r="F2715" s="14" t="s">
        <v>9552</v>
      </c>
      <c r="G2715" s="14" t="s">
        <v>11282</v>
      </c>
      <c r="H2715" s="44" t="s">
        <v>3466</v>
      </c>
      <c r="I2715" s="45">
        <v>0</v>
      </c>
      <c r="J2715" s="14">
        <v>150000000</v>
      </c>
      <c r="K2715" s="14" t="s">
        <v>3458</v>
      </c>
      <c r="L2715" s="46" t="s">
        <v>5087</v>
      </c>
      <c r="M2715" s="14" t="s">
        <v>12072</v>
      </c>
      <c r="N2715" s="14" t="s">
        <v>3833</v>
      </c>
      <c r="O2715" s="14" t="s">
        <v>3468</v>
      </c>
      <c r="P2715" s="14" t="s">
        <v>12071</v>
      </c>
      <c r="Q2715" s="44" t="s">
        <v>8224</v>
      </c>
      <c r="R2715" s="44" t="s">
        <v>8203</v>
      </c>
      <c r="S2715" s="14">
        <v>12</v>
      </c>
      <c r="T2715" s="5">
        <v>39469</v>
      </c>
      <c r="U2715" s="5">
        <f t="shared" si="139"/>
        <v>473628</v>
      </c>
      <c r="V2715" s="47">
        <f t="shared" si="140"/>
        <v>530463.3600000001</v>
      </c>
      <c r="W2715" s="48"/>
      <c r="X2715" s="49">
        <v>2017</v>
      </c>
      <c r="Y2715" s="55" t="s">
        <v>12015</v>
      </c>
      <c r="Z2715" s="51">
        <f t="shared" si="141"/>
        <v>1315.6333333333334</v>
      </c>
      <c r="AA2715" s="16">
        <f t="shared" si="142"/>
        <v>1473.5093333333336</v>
      </c>
    </row>
    <row r="2716" spans="2:27" ht="20.25" x14ac:dyDescent="0.3">
      <c r="B2716" s="43" t="s">
        <v>2719</v>
      </c>
      <c r="C2716" s="14" t="s">
        <v>4521</v>
      </c>
      <c r="D2716" s="14" t="s">
        <v>4408</v>
      </c>
      <c r="E2716" s="14" t="s">
        <v>4406</v>
      </c>
      <c r="F2716" s="14" t="s">
        <v>4409</v>
      </c>
      <c r="G2716" s="14" t="s">
        <v>11283</v>
      </c>
      <c r="H2716" s="44" t="s">
        <v>3466</v>
      </c>
      <c r="I2716" s="45">
        <v>0</v>
      </c>
      <c r="J2716" s="14">
        <v>150000000</v>
      </c>
      <c r="K2716" s="14" t="s">
        <v>3458</v>
      </c>
      <c r="L2716" s="46" t="s">
        <v>5087</v>
      </c>
      <c r="M2716" s="14" t="s">
        <v>12072</v>
      </c>
      <c r="N2716" s="14" t="s">
        <v>3833</v>
      </c>
      <c r="O2716" s="14" t="s">
        <v>3468</v>
      </c>
      <c r="P2716" s="14" t="s">
        <v>12071</v>
      </c>
      <c r="Q2716" s="44" t="s">
        <v>8224</v>
      </c>
      <c r="R2716" s="44" t="s">
        <v>8203</v>
      </c>
      <c r="S2716" s="14">
        <v>5</v>
      </c>
      <c r="T2716" s="5">
        <v>24765.09</v>
      </c>
      <c r="U2716" s="5">
        <f t="shared" si="139"/>
        <v>123825.45</v>
      </c>
      <c r="V2716" s="47">
        <f t="shared" si="140"/>
        <v>138684.50400000002</v>
      </c>
      <c r="W2716" s="48"/>
      <c r="X2716" s="49">
        <v>2017</v>
      </c>
      <c r="Y2716" s="55" t="s">
        <v>12015</v>
      </c>
      <c r="Z2716" s="51">
        <f t="shared" si="141"/>
        <v>343.95958333333334</v>
      </c>
      <c r="AA2716" s="16">
        <f t="shared" si="142"/>
        <v>385.23473333333339</v>
      </c>
    </row>
    <row r="2717" spans="2:27" ht="20.25" x14ac:dyDescent="0.3">
      <c r="B2717" s="43" t="s">
        <v>2720</v>
      </c>
      <c r="C2717" s="14" t="s">
        <v>4521</v>
      </c>
      <c r="D2717" s="14" t="s">
        <v>9831</v>
      </c>
      <c r="E2717" s="14" t="s">
        <v>3781</v>
      </c>
      <c r="F2717" s="14" t="s">
        <v>9832</v>
      </c>
      <c r="G2717" s="14" t="s">
        <v>11284</v>
      </c>
      <c r="H2717" s="44" t="s">
        <v>3466</v>
      </c>
      <c r="I2717" s="45">
        <v>0</v>
      </c>
      <c r="J2717" s="14">
        <v>150000000</v>
      </c>
      <c r="K2717" s="14" t="s">
        <v>3458</v>
      </c>
      <c r="L2717" s="46" t="s">
        <v>5087</v>
      </c>
      <c r="M2717" s="14" t="s">
        <v>12072</v>
      </c>
      <c r="N2717" s="14" t="s">
        <v>3833</v>
      </c>
      <c r="O2717" s="14" t="s">
        <v>3468</v>
      </c>
      <c r="P2717" s="14" t="s">
        <v>12071</v>
      </c>
      <c r="Q2717" s="44" t="s">
        <v>8234</v>
      </c>
      <c r="R2717" s="44" t="s">
        <v>8211</v>
      </c>
      <c r="S2717" s="14">
        <v>16</v>
      </c>
      <c r="T2717" s="5">
        <v>65803</v>
      </c>
      <c r="U2717" s="5">
        <f t="shared" si="139"/>
        <v>1052848</v>
      </c>
      <c r="V2717" s="47">
        <f t="shared" si="140"/>
        <v>1179189.76</v>
      </c>
      <c r="W2717" s="48"/>
      <c r="X2717" s="49">
        <v>2017</v>
      </c>
      <c r="Y2717" s="55" t="s">
        <v>12015</v>
      </c>
      <c r="Z2717" s="51">
        <f t="shared" si="141"/>
        <v>2924.5777777777776</v>
      </c>
      <c r="AA2717" s="16">
        <f t="shared" si="142"/>
        <v>3275.527111111111</v>
      </c>
    </row>
    <row r="2718" spans="2:27" ht="20.25" x14ac:dyDescent="0.3">
      <c r="B2718" s="43" t="s">
        <v>2721</v>
      </c>
      <c r="C2718" s="14" t="s">
        <v>4521</v>
      </c>
      <c r="D2718" s="14" t="s">
        <v>9833</v>
      </c>
      <c r="E2718" s="14" t="s">
        <v>9834</v>
      </c>
      <c r="F2718" s="14" t="s">
        <v>9835</v>
      </c>
      <c r="G2718" s="14" t="s">
        <v>11285</v>
      </c>
      <c r="H2718" s="44" t="s">
        <v>3466</v>
      </c>
      <c r="I2718" s="45">
        <v>0</v>
      </c>
      <c r="J2718" s="14">
        <v>150000000</v>
      </c>
      <c r="K2718" s="14" t="s">
        <v>3458</v>
      </c>
      <c r="L2718" s="46" t="s">
        <v>5087</v>
      </c>
      <c r="M2718" s="14" t="s">
        <v>12072</v>
      </c>
      <c r="N2718" s="14" t="s">
        <v>3833</v>
      </c>
      <c r="O2718" s="14" t="s">
        <v>3468</v>
      </c>
      <c r="P2718" s="14" t="s">
        <v>12071</v>
      </c>
      <c r="Q2718" s="44" t="s">
        <v>8224</v>
      </c>
      <c r="R2718" s="44" t="s">
        <v>8203</v>
      </c>
      <c r="S2718" s="14">
        <v>6</v>
      </c>
      <c r="T2718" s="5">
        <v>226594</v>
      </c>
      <c r="U2718" s="5">
        <f t="shared" si="139"/>
        <v>1359564</v>
      </c>
      <c r="V2718" s="47">
        <f t="shared" si="140"/>
        <v>1522711.6800000002</v>
      </c>
      <c r="W2718" s="48"/>
      <c r="X2718" s="49">
        <v>2017</v>
      </c>
      <c r="Y2718" s="55" t="s">
        <v>12015</v>
      </c>
      <c r="Z2718" s="51">
        <f t="shared" si="141"/>
        <v>3776.5666666666666</v>
      </c>
      <c r="AA2718" s="16">
        <f t="shared" si="142"/>
        <v>4229.7546666666667</v>
      </c>
    </row>
    <row r="2719" spans="2:27" ht="20.25" x14ac:dyDescent="0.3">
      <c r="B2719" s="43" t="s">
        <v>2722</v>
      </c>
      <c r="C2719" s="14" t="s">
        <v>4521</v>
      </c>
      <c r="D2719" s="14" t="s">
        <v>9833</v>
      </c>
      <c r="E2719" s="14" t="s">
        <v>9834</v>
      </c>
      <c r="F2719" s="14" t="s">
        <v>9835</v>
      </c>
      <c r="G2719" s="14" t="s">
        <v>11286</v>
      </c>
      <c r="H2719" s="44" t="s">
        <v>3466</v>
      </c>
      <c r="I2719" s="45">
        <v>0</v>
      </c>
      <c r="J2719" s="14">
        <v>150000000</v>
      </c>
      <c r="K2719" s="14" t="s">
        <v>3458</v>
      </c>
      <c r="L2719" s="46" t="s">
        <v>5087</v>
      </c>
      <c r="M2719" s="14" t="s">
        <v>12072</v>
      </c>
      <c r="N2719" s="14" t="s">
        <v>3833</v>
      </c>
      <c r="O2719" s="14" t="s">
        <v>3468</v>
      </c>
      <c r="P2719" s="14" t="s">
        <v>12071</v>
      </c>
      <c r="Q2719" s="44" t="s">
        <v>8224</v>
      </c>
      <c r="R2719" s="44" t="s">
        <v>8203</v>
      </c>
      <c r="S2719" s="14">
        <v>4</v>
      </c>
      <c r="T2719" s="5">
        <v>262122</v>
      </c>
      <c r="U2719" s="5">
        <f t="shared" si="139"/>
        <v>1048488</v>
      </c>
      <c r="V2719" s="47">
        <f t="shared" si="140"/>
        <v>1174306.56</v>
      </c>
      <c r="W2719" s="48"/>
      <c r="X2719" s="49">
        <v>2017</v>
      </c>
      <c r="Y2719" s="55" t="s">
        <v>12015</v>
      </c>
      <c r="Z2719" s="51">
        <f t="shared" si="141"/>
        <v>2912.4666666666667</v>
      </c>
      <c r="AA2719" s="16">
        <f t="shared" si="142"/>
        <v>3261.9626666666668</v>
      </c>
    </row>
    <row r="2720" spans="2:27" ht="20.25" x14ac:dyDescent="0.3">
      <c r="B2720" s="43" t="s">
        <v>2723</v>
      </c>
      <c r="C2720" s="14" t="s">
        <v>4521</v>
      </c>
      <c r="D2720" s="14" t="s">
        <v>9833</v>
      </c>
      <c r="E2720" s="14" t="s">
        <v>9834</v>
      </c>
      <c r="F2720" s="14" t="s">
        <v>9835</v>
      </c>
      <c r="G2720" s="14" t="s">
        <v>11287</v>
      </c>
      <c r="H2720" s="44" t="s">
        <v>3466</v>
      </c>
      <c r="I2720" s="45">
        <v>0</v>
      </c>
      <c r="J2720" s="14">
        <v>150000000</v>
      </c>
      <c r="K2720" s="14" t="s">
        <v>3458</v>
      </c>
      <c r="L2720" s="46" t="s">
        <v>5087</v>
      </c>
      <c r="M2720" s="14" t="s">
        <v>12072</v>
      </c>
      <c r="N2720" s="14" t="s">
        <v>3833</v>
      </c>
      <c r="O2720" s="14" t="s">
        <v>3468</v>
      </c>
      <c r="P2720" s="14" t="s">
        <v>12071</v>
      </c>
      <c r="Q2720" s="44" t="s">
        <v>8224</v>
      </c>
      <c r="R2720" s="44" t="s">
        <v>8203</v>
      </c>
      <c r="S2720" s="14">
        <v>4</v>
      </c>
      <c r="T2720" s="5">
        <v>262122</v>
      </c>
      <c r="U2720" s="5">
        <f t="shared" si="139"/>
        <v>1048488</v>
      </c>
      <c r="V2720" s="47">
        <f t="shared" si="140"/>
        <v>1174306.56</v>
      </c>
      <c r="W2720" s="48"/>
      <c r="X2720" s="49">
        <v>2017</v>
      </c>
      <c r="Y2720" s="55" t="s">
        <v>12015</v>
      </c>
      <c r="Z2720" s="51">
        <f t="shared" si="141"/>
        <v>2912.4666666666667</v>
      </c>
      <c r="AA2720" s="16">
        <f t="shared" si="142"/>
        <v>3261.9626666666668</v>
      </c>
    </row>
    <row r="2721" spans="2:27" ht="20.25" x14ac:dyDescent="0.3">
      <c r="B2721" s="43" t="s">
        <v>2724</v>
      </c>
      <c r="C2721" s="14" t="s">
        <v>4521</v>
      </c>
      <c r="D2721" s="14" t="s">
        <v>9836</v>
      </c>
      <c r="E2721" s="14" t="s">
        <v>9837</v>
      </c>
      <c r="F2721" s="14" t="s">
        <v>9838</v>
      </c>
      <c r="G2721" s="14" t="s">
        <v>11288</v>
      </c>
      <c r="H2721" s="44" t="s">
        <v>3466</v>
      </c>
      <c r="I2721" s="45">
        <v>0</v>
      </c>
      <c r="J2721" s="14">
        <v>150000000</v>
      </c>
      <c r="K2721" s="14" t="s">
        <v>3458</v>
      </c>
      <c r="L2721" s="46" t="s">
        <v>5087</v>
      </c>
      <c r="M2721" s="14" t="s">
        <v>12072</v>
      </c>
      <c r="N2721" s="14" t="s">
        <v>3833</v>
      </c>
      <c r="O2721" s="14" t="s">
        <v>3468</v>
      </c>
      <c r="P2721" s="14" t="s">
        <v>12071</v>
      </c>
      <c r="Q2721" s="44" t="s">
        <v>8224</v>
      </c>
      <c r="R2721" s="44" t="s">
        <v>8203</v>
      </c>
      <c r="S2721" s="14">
        <v>12</v>
      </c>
      <c r="T2721" s="5">
        <v>596</v>
      </c>
      <c r="U2721" s="5">
        <f t="shared" si="139"/>
        <v>7152</v>
      </c>
      <c r="V2721" s="47">
        <f t="shared" si="140"/>
        <v>8010.2400000000007</v>
      </c>
      <c r="W2721" s="48"/>
      <c r="X2721" s="49">
        <v>2017</v>
      </c>
      <c r="Y2721" s="55" t="s">
        <v>12015</v>
      </c>
      <c r="Z2721" s="51">
        <f t="shared" si="141"/>
        <v>19.866666666666667</v>
      </c>
      <c r="AA2721" s="16">
        <f t="shared" si="142"/>
        <v>22.250666666666667</v>
      </c>
    </row>
    <row r="2722" spans="2:27" ht="20.25" x14ac:dyDescent="0.3">
      <c r="B2722" s="43" t="s">
        <v>2725</v>
      </c>
      <c r="C2722" s="14" t="s">
        <v>4521</v>
      </c>
      <c r="D2722" s="14" t="s">
        <v>5066</v>
      </c>
      <c r="E2722" s="14" t="s">
        <v>4406</v>
      </c>
      <c r="F2722" s="14" t="s">
        <v>5067</v>
      </c>
      <c r="G2722" s="14" t="s">
        <v>11289</v>
      </c>
      <c r="H2722" s="44" t="s">
        <v>3466</v>
      </c>
      <c r="I2722" s="45">
        <v>0</v>
      </c>
      <c r="J2722" s="14">
        <v>150000000</v>
      </c>
      <c r="K2722" s="14" t="s">
        <v>3458</v>
      </c>
      <c r="L2722" s="46" t="s">
        <v>5087</v>
      </c>
      <c r="M2722" s="14" t="s">
        <v>12072</v>
      </c>
      <c r="N2722" s="14" t="s">
        <v>3833</v>
      </c>
      <c r="O2722" s="14" t="s">
        <v>3468</v>
      </c>
      <c r="P2722" s="14" t="s">
        <v>12071</v>
      </c>
      <c r="Q2722" s="44" t="s">
        <v>8224</v>
      </c>
      <c r="R2722" s="44" t="s">
        <v>8203</v>
      </c>
      <c r="S2722" s="14">
        <v>16</v>
      </c>
      <c r="T2722" s="5">
        <v>57222</v>
      </c>
      <c r="U2722" s="5">
        <f t="shared" ref="U2722:U2785" si="143">S2722*T2722</f>
        <v>915552</v>
      </c>
      <c r="V2722" s="47">
        <f t="shared" ref="V2722:V2785" si="144">U2722*1.12</f>
        <v>1025418.2400000001</v>
      </c>
      <c r="W2722" s="48"/>
      <c r="X2722" s="49">
        <v>2017</v>
      </c>
      <c r="Y2722" s="55" t="s">
        <v>12015</v>
      </c>
      <c r="Z2722" s="51">
        <f t="shared" ref="Z2722:Z2785" si="145">U2722/360</f>
        <v>2543.1999999999998</v>
      </c>
      <c r="AA2722" s="16">
        <f t="shared" ref="AA2722:AA2785" si="146">V2722/360</f>
        <v>2848.3840000000005</v>
      </c>
    </row>
    <row r="2723" spans="2:27" ht="20.25" x14ac:dyDescent="0.3">
      <c r="B2723" s="43" t="s">
        <v>2726</v>
      </c>
      <c r="C2723" s="14" t="s">
        <v>4521</v>
      </c>
      <c r="D2723" s="14" t="s">
        <v>9839</v>
      </c>
      <c r="E2723" s="14" t="s">
        <v>9840</v>
      </c>
      <c r="F2723" s="14" t="s">
        <v>9841</v>
      </c>
      <c r="G2723" s="14" t="s">
        <v>11290</v>
      </c>
      <c r="H2723" s="44" t="s">
        <v>3466</v>
      </c>
      <c r="I2723" s="45">
        <v>0</v>
      </c>
      <c r="J2723" s="14">
        <v>150000000</v>
      </c>
      <c r="K2723" s="14" t="s">
        <v>3458</v>
      </c>
      <c r="L2723" s="46" t="s">
        <v>5087</v>
      </c>
      <c r="M2723" s="14" t="s">
        <v>12072</v>
      </c>
      <c r="N2723" s="14" t="s">
        <v>3833</v>
      </c>
      <c r="O2723" s="14" t="s">
        <v>3468</v>
      </c>
      <c r="P2723" s="14" t="s">
        <v>12071</v>
      </c>
      <c r="Q2723" s="44" t="s">
        <v>8224</v>
      </c>
      <c r="R2723" s="44" t="s">
        <v>8203</v>
      </c>
      <c r="S2723" s="14">
        <v>1</v>
      </c>
      <c r="T2723" s="5">
        <v>31187</v>
      </c>
      <c r="U2723" s="5">
        <f t="shared" si="143"/>
        <v>31187</v>
      </c>
      <c r="V2723" s="47">
        <f t="shared" si="144"/>
        <v>34929.440000000002</v>
      </c>
      <c r="W2723" s="48"/>
      <c r="X2723" s="49">
        <v>2017</v>
      </c>
      <c r="Y2723" s="55" t="s">
        <v>12015</v>
      </c>
      <c r="Z2723" s="51">
        <f t="shared" si="145"/>
        <v>86.63055555555556</v>
      </c>
      <c r="AA2723" s="16">
        <f t="shared" si="146"/>
        <v>97.026222222222231</v>
      </c>
    </row>
    <row r="2724" spans="2:27" ht="20.25" x14ac:dyDescent="0.3">
      <c r="B2724" s="43" t="s">
        <v>2727</v>
      </c>
      <c r="C2724" s="14" t="s">
        <v>4521</v>
      </c>
      <c r="D2724" s="14" t="s">
        <v>9842</v>
      </c>
      <c r="E2724" s="14" t="s">
        <v>9840</v>
      </c>
      <c r="F2724" s="14" t="s">
        <v>9843</v>
      </c>
      <c r="G2724" s="14" t="s">
        <v>11291</v>
      </c>
      <c r="H2724" s="44" t="s">
        <v>3466</v>
      </c>
      <c r="I2724" s="45">
        <v>0</v>
      </c>
      <c r="J2724" s="14">
        <v>150000000</v>
      </c>
      <c r="K2724" s="14" t="s">
        <v>3458</v>
      </c>
      <c r="L2724" s="46" t="s">
        <v>5087</v>
      </c>
      <c r="M2724" s="14" t="s">
        <v>12072</v>
      </c>
      <c r="N2724" s="14" t="s">
        <v>3833</v>
      </c>
      <c r="O2724" s="14" t="s">
        <v>3468</v>
      </c>
      <c r="P2724" s="14" t="s">
        <v>12071</v>
      </c>
      <c r="Q2724" s="44" t="s">
        <v>8224</v>
      </c>
      <c r="R2724" s="44" t="s">
        <v>8203</v>
      </c>
      <c r="S2724" s="14">
        <v>1</v>
      </c>
      <c r="T2724" s="5">
        <v>101134</v>
      </c>
      <c r="U2724" s="5">
        <f t="shared" si="143"/>
        <v>101134</v>
      </c>
      <c r="V2724" s="47">
        <f t="shared" si="144"/>
        <v>113270.08000000002</v>
      </c>
      <c r="W2724" s="48"/>
      <c r="X2724" s="49">
        <v>2017</v>
      </c>
      <c r="Y2724" s="55" t="s">
        <v>12015</v>
      </c>
      <c r="Z2724" s="51">
        <f t="shared" si="145"/>
        <v>280.92777777777781</v>
      </c>
      <c r="AA2724" s="16">
        <f t="shared" si="146"/>
        <v>314.63911111111116</v>
      </c>
    </row>
    <row r="2725" spans="2:27" ht="20.25" x14ac:dyDescent="0.3">
      <c r="B2725" s="43" t="s">
        <v>2728</v>
      </c>
      <c r="C2725" s="14" t="s">
        <v>4521</v>
      </c>
      <c r="D2725" s="14" t="s">
        <v>9844</v>
      </c>
      <c r="E2725" s="14" t="s">
        <v>9840</v>
      </c>
      <c r="F2725" s="14" t="s">
        <v>9845</v>
      </c>
      <c r="G2725" s="14" t="s">
        <v>11292</v>
      </c>
      <c r="H2725" s="44" t="s">
        <v>3466</v>
      </c>
      <c r="I2725" s="45">
        <v>0</v>
      </c>
      <c r="J2725" s="14">
        <v>150000000</v>
      </c>
      <c r="K2725" s="14" t="s">
        <v>3458</v>
      </c>
      <c r="L2725" s="46" t="s">
        <v>5087</v>
      </c>
      <c r="M2725" s="14" t="s">
        <v>12072</v>
      </c>
      <c r="N2725" s="14" t="s">
        <v>3833</v>
      </c>
      <c r="O2725" s="14" t="s">
        <v>3468</v>
      </c>
      <c r="P2725" s="14" t="s">
        <v>12071</v>
      </c>
      <c r="Q2725" s="44" t="s">
        <v>8224</v>
      </c>
      <c r="R2725" s="44" t="s">
        <v>8203</v>
      </c>
      <c r="S2725" s="14">
        <v>2</v>
      </c>
      <c r="T2725" s="5">
        <v>64824</v>
      </c>
      <c r="U2725" s="5">
        <f t="shared" si="143"/>
        <v>129648</v>
      </c>
      <c r="V2725" s="47">
        <f t="shared" si="144"/>
        <v>145205.76000000001</v>
      </c>
      <c r="W2725" s="48"/>
      <c r="X2725" s="49">
        <v>2017</v>
      </c>
      <c r="Y2725" s="55" t="s">
        <v>12015</v>
      </c>
      <c r="Z2725" s="51">
        <f t="shared" si="145"/>
        <v>360.13333333333333</v>
      </c>
      <c r="AA2725" s="16">
        <f t="shared" si="146"/>
        <v>403.34933333333333</v>
      </c>
    </row>
    <row r="2726" spans="2:27" ht="20.25" x14ac:dyDescent="0.3">
      <c r="B2726" s="43" t="s">
        <v>2729</v>
      </c>
      <c r="C2726" s="14" t="s">
        <v>4521</v>
      </c>
      <c r="D2726" s="14" t="s">
        <v>9844</v>
      </c>
      <c r="E2726" s="14" t="s">
        <v>9840</v>
      </c>
      <c r="F2726" s="14" t="s">
        <v>9845</v>
      </c>
      <c r="G2726" s="14" t="s">
        <v>11293</v>
      </c>
      <c r="H2726" s="44" t="s">
        <v>3466</v>
      </c>
      <c r="I2726" s="45">
        <v>0</v>
      </c>
      <c r="J2726" s="14">
        <v>150000000</v>
      </c>
      <c r="K2726" s="14" t="s">
        <v>3458</v>
      </c>
      <c r="L2726" s="46" t="s">
        <v>5087</v>
      </c>
      <c r="M2726" s="14" t="s">
        <v>12072</v>
      </c>
      <c r="N2726" s="14" t="s">
        <v>3833</v>
      </c>
      <c r="O2726" s="14" t="s">
        <v>3468</v>
      </c>
      <c r="P2726" s="14" t="s">
        <v>12071</v>
      </c>
      <c r="Q2726" s="44" t="s">
        <v>8224</v>
      </c>
      <c r="R2726" s="44" t="s">
        <v>8203</v>
      </c>
      <c r="S2726" s="14">
        <v>2</v>
      </c>
      <c r="T2726" s="5">
        <v>60727</v>
      </c>
      <c r="U2726" s="5">
        <f t="shared" si="143"/>
        <v>121454</v>
      </c>
      <c r="V2726" s="47">
        <f t="shared" si="144"/>
        <v>136028.48000000001</v>
      </c>
      <c r="W2726" s="48"/>
      <c r="X2726" s="49">
        <v>2017</v>
      </c>
      <c r="Y2726" s="55" t="s">
        <v>12015</v>
      </c>
      <c r="Z2726" s="51">
        <f t="shared" si="145"/>
        <v>337.37222222222221</v>
      </c>
      <c r="AA2726" s="16">
        <f t="shared" si="146"/>
        <v>377.85688888888893</v>
      </c>
    </row>
    <row r="2727" spans="2:27" ht="20.25" x14ac:dyDescent="0.3">
      <c r="B2727" s="43" t="s">
        <v>2730</v>
      </c>
      <c r="C2727" s="14" t="s">
        <v>4521</v>
      </c>
      <c r="D2727" s="14" t="s">
        <v>9846</v>
      </c>
      <c r="E2727" s="14" t="s">
        <v>9840</v>
      </c>
      <c r="F2727" s="14" t="s">
        <v>9847</v>
      </c>
      <c r="G2727" s="14" t="s">
        <v>11294</v>
      </c>
      <c r="H2727" s="44" t="s">
        <v>3466</v>
      </c>
      <c r="I2727" s="45">
        <v>0</v>
      </c>
      <c r="J2727" s="14">
        <v>150000000</v>
      </c>
      <c r="K2727" s="14" t="s">
        <v>3458</v>
      </c>
      <c r="L2727" s="46" t="s">
        <v>5087</v>
      </c>
      <c r="M2727" s="14" t="s">
        <v>12072</v>
      </c>
      <c r="N2727" s="14" t="s">
        <v>3833</v>
      </c>
      <c r="O2727" s="14" t="s">
        <v>3468</v>
      </c>
      <c r="P2727" s="14" t="s">
        <v>12071</v>
      </c>
      <c r="Q2727" s="44" t="s">
        <v>8224</v>
      </c>
      <c r="R2727" s="44" t="s">
        <v>8203</v>
      </c>
      <c r="S2727" s="14">
        <v>1</v>
      </c>
      <c r="T2727" s="5">
        <v>11638</v>
      </c>
      <c r="U2727" s="5">
        <f t="shared" si="143"/>
        <v>11638</v>
      </c>
      <c r="V2727" s="47">
        <f t="shared" si="144"/>
        <v>13034.560000000001</v>
      </c>
      <c r="W2727" s="48"/>
      <c r="X2727" s="49">
        <v>2017</v>
      </c>
      <c r="Y2727" s="55" t="s">
        <v>12015</v>
      </c>
      <c r="Z2727" s="51">
        <f t="shared" si="145"/>
        <v>32.327777777777776</v>
      </c>
      <c r="AA2727" s="16">
        <f t="shared" si="146"/>
        <v>36.207111111111118</v>
      </c>
    </row>
    <row r="2728" spans="2:27" ht="20.25" x14ac:dyDescent="0.3">
      <c r="B2728" s="43" t="s">
        <v>2731</v>
      </c>
      <c r="C2728" s="14" t="s">
        <v>4521</v>
      </c>
      <c r="D2728" s="14" t="s">
        <v>9844</v>
      </c>
      <c r="E2728" s="14" t="s">
        <v>9840</v>
      </c>
      <c r="F2728" s="14" t="s">
        <v>9845</v>
      </c>
      <c r="G2728" s="14" t="s">
        <v>11295</v>
      </c>
      <c r="H2728" s="44" t="s">
        <v>3466</v>
      </c>
      <c r="I2728" s="45">
        <v>0</v>
      </c>
      <c r="J2728" s="14">
        <v>150000000</v>
      </c>
      <c r="K2728" s="14" t="s">
        <v>3458</v>
      </c>
      <c r="L2728" s="46" t="s">
        <v>5087</v>
      </c>
      <c r="M2728" s="14" t="s">
        <v>12072</v>
      </c>
      <c r="N2728" s="14" t="s">
        <v>3833</v>
      </c>
      <c r="O2728" s="14" t="s">
        <v>3468</v>
      </c>
      <c r="P2728" s="14" t="s">
        <v>12071</v>
      </c>
      <c r="Q2728" s="44" t="s">
        <v>8224</v>
      </c>
      <c r="R2728" s="44" t="s">
        <v>8203</v>
      </c>
      <c r="S2728" s="14">
        <v>1</v>
      </c>
      <c r="T2728" s="5">
        <v>149605</v>
      </c>
      <c r="U2728" s="5">
        <f t="shared" si="143"/>
        <v>149605</v>
      </c>
      <c r="V2728" s="47">
        <f t="shared" si="144"/>
        <v>167557.6</v>
      </c>
      <c r="W2728" s="48"/>
      <c r="X2728" s="49">
        <v>2017</v>
      </c>
      <c r="Y2728" s="55" t="s">
        <v>12015</v>
      </c>
      <c r="Z2728" s="51">
        <f t="shared" si="145"/>
        <v>415.56944444444446</v>
      </c>
      <c r="AA2728" s="16">
        <f t="shared" si="146"/>
        <v>465.4377777777778</v>
      </c>
    </row>
    <row r="2729" spans="2:27" ht="20.25" x14ac:dyDescent="0.3">
      <c r="B2729" s="43" t="s">
        <v>2732</v>
      </c>
      <c r="C2729" s="14" t="s">
        <v>4521</v>
      </c>
      <c r="D2729" s="14" t="s">
        <v>9807</v>
      </c>
      <c r="E2729" s="14" t="s">
        <v>4900</v>
      </c>
      <c r="F2729" s="14" t="s">
        <v>4412</v>
      </c>
      <c r="G2729" s="14" t="s">
        <v>11296</v>
      </c>
      <c r="H2729" s="44" t="s">
        <v>3466</v>
      </c>
      <c r="I2729" s="45">
        <v>0</v>
      </c>
      <c r="J2729" s="14">
        <v>150000000</v>
      </c>
      <c r="K2729" s="14" t="s">
        <v>3458</v>
      </c>
      <c r="L2729" s="46" t="s">
        <v>5087</v>
      </c>
      <c r="M2729" s="14" t="s">
        <v>12072</v>
      </c>
      <c r="N2729" s="14" t="s">
        <v>3833</v>
      </c>
      <c r="O2729" s="14" t="s">
        <v>3468</v>
      </c>
      <c r="P2729" s="14" t="s">
        <v>12071</v>
      </c>
      <c r="Q2729" s="44" t="s">
        <v>8224</v>
      </c>
      <c r="R2729" s="44" t="s">
        <v>8203</v>
      </c>
      <c r="S2729" s="14">
        <v>1</v>
      </c>
      <c r="T2729" s="5">
        <v>1038</v>
      </c>
      <c r="U2729" s="5">
        <f t="shared" si="143"/>
        <v>1038</v>
      </c>
      <c r="V2729" s="47">
        <f t="shared" si="144"/>
        <v>1162.5600000000002</v>
      </c>
      <c r="W2729" s="48"/>
      <c r="X2729" s="49">
        <v>2017</v>
      </c>
      <c r="Y2729" s="55" t="s">
        <v>12015</v>
      </c>
      <c r="Z2729" s="51">
        <f t="shared" si="145"/>
        <v>2.8833333333333333</v>
      </c>
      <c r="AA2729" s="16">
        <f t="shared" si="146"/>
        <v>3.2293333333333338</v>
      </c>
    </row>
    <row r="2730" spans="2:27" ht="20.25" x14ac:dyDescent="0.3">
      <c r="B2730" s="43" t="s">
        <v>2733</v>
      </c>
      <c r="C2730" s="14" t="s">
        <v>4521</v>
      </c>
      <c r="D2730" s="14" t="s">
        <v>9807</v>
      </c>
      <c r="E2730" s="14" t="s">
        <v>4900</v>
      </c>
      <c r="F2730" s="14" t="s">
        <v>4412</v>
      </c>
      <c r="G2730" s="14" t="s">
        <v>11297</v>
      </c>
      <c r="H2730" s="44" t="s">
        <v>3466</v>
      </c>
      <c r="I2730" s="45">
        <v>0</v>
      </c>
      <c r="J2730" s="14">
        <v>150000000</v>
      </c>
      <c r="K2730" s="14" t="s">
        <v>3458</v>
      </c>
      <c r="L2730" s="46" t="s">
        <v>5087</v>
      </c>
      <c r="M2730" s="14" t="s">
        <v>12072</v>
      </c>
      <c r="N2730" s="14" t="s">
        <v>3833</v>
      </c>
      <c r="O2730" s="14" t="s">
        <v>3468</v>
      </c>
      <c r="P2730" s="14" t="s">
        <v>12071</v>
      </c>
      <c r="Q2730" s="44" t="s">
        <v>8224</v>
      </c>
      <c r="R2730" s="44" t="s">
        <v>8203</v>
      </c>
      <c r="S2730" s="14">
        <v>1</v>
      </c>
      <c r="T2730" s="5">
        <v>1038</v>
      </c>
      <c r="U2730" s="5">
        <f t="shared" si="143"/>
        <v>1038</v>
      </c>
      <c r="V2730" s="47">
        <f t="shared" si="144"/>
        <v>1162.5600000000002</v>
      </c>
      <c r="W2730" s="48"/>
      <c r="X2730" s="49">
        <v>2017</v>
      </c>
      <c r="Y2730" s="55" t="s">
        <v>12015</v>
      </c>
      <c r="Z2730" s="51">
        <f t="shared" si="145"/>
        <v>2.8833333333333333</v>
      </c>
      <c r="AA2730" s="16">
        <f t="shared" si="146"/>
        <v>3.2293333333333338</v>
      </c>
    </row>
    <row r="2731" spans="2:27" ht="20.25" x14ac:dyDescent="0.3">
      <c r="B2731" s="43" t="s">
        <v>2734</v>
      </c>
      <c r="C2731" s="14" t="s">
        <v>4521</v>
      </c>
      <c r="D2731" s="14" t="s">
        <v>9039</v>
      </c>
      <c r="E2731" s="14" t="s">
        <v>4481</v>
      </c>
      <c r="F2731" s="14" t="s">
        <v>9040</v>
      </c>
      <c r="G2731" s="14" t="s">
        <v>11298</v>
      </c>
      <c r="H2731" s="44" t="s">
        <v>3466</v>
      </c>
      <c r="I2731" s="45">
        <v>0</v>
      </c>
      <c r="J2731" s="14">
        <v>150000000</v>
      </c>
      <c r="K2731" s="14" t="s">
        <v>3458</v>
      </c>
      <c r="L2731" s="46" t="s">
        <v>5087</v>
      </c>
      <c r="M2731" s="14" t="s">
        <v>12072</v>
      </c>
      <c r="N2731" s="14" t="s">
        <v>3833</v>
      </c>
      <c r="O2731" s="14" t="s">
        <v>3468</v>
      </c>
      <c r="P2731" s="14" t="s">
        <v>12071</v>
      </c>
      <c r="Q2731" s="44" t="s">
        <v>8224</v>
      </c>
      <c r="R2731" s="44" t="s">
        <v>8203</v>
      </c>
      <c r="S2731" s="14">
        <v>1</v>
      </c>
      <c r="T2731" s="5">
        <v>124987</v>
      </c>
      <c r="U2731" s="5">
        <f t="shared" si="143"/>
        <v>124987</v>
      </c>
      <c r="V2731" s="47">
        <f t="shared" si="144"/>
        <v>139985.44</v>
      </c>
      <c r="W2731" s="48"/>
      <c r="X2731" s="49">
        <v>2017</v>
      </c>
      <c r="Y2731" s="55" t="s">
        <v>12015</v>
      </c>
      <c r="Z2731" s="51">
        <f t="shared" si="145"/>
        <v>347.18611111111113</v>
      </c>
      <c r="AA2731" s="16">
        <f t="shared" si="146"/>
        <v>388.84844444444445</v>
      </c>
    </row>
    <row r="2732" spans="2:27" ht="20.25" x14ac:dyDescent="0.3">
      <c r="B2732" s="43" t="s">
        <v>2735</v>
      </c>
      <c r="C2732" s="14" t="s">
        <v>4521</v>
      </c>
      <c r="D2732" s="14" t="s">
        <v>9824</v>
      </c>
      <c r="E2732" s="14" t="s">
        <v>4442</v>
      </c>
      <c r="F2732" s="14" t="s">
        <v>9825</v>
      </c>
      <c r="G2732" s="14" t="s">
        <v>11299</v>
      </c>
      <c r="H2732" s="44" t="s">
        <v>3466</v>
      </c>
      <c r="I2732" s="45">
        <v>0</v>
      </c>
      <c r="J2732" s="14">
        <v>150000000</v>
      </c>
      <c r="K2732" s="14" t="s">
        <v>3458</v>
      </c>
      <c r="L2732" s="46" t="s">
        <v>5087</v>
      </c>
      <c r="M2732" s="14" t="s">
        <v>12072</v>
      </c>
      <c r="N2732" s="14" t="s">
        <v>3833</v>
      </c>
      <c r="O2732" s="14" t="s">
        <v>3468</v>
      </c>
      <c r="P2732" s="14" t="s">
        <v>12071</v>
      </c>
      <c r="Q2732" s="44" t="s">
        <v>8224</v>
      </c>
      <c r="R2732" s="44" t="s">
        <v>8203</v>
      </c>
      <c r="S2732" s="14">
        <v>2</v>
      </c>
      <c r="T2732" s="5">
        <v>50620</v>
      </c>
      <c r="U2732" s="5">
        <f t="shared" si="143"/>
        <v>101240</v>
      </c>
      <c r="V2732" s="47">
        <f t="shared" si="144"/>
        <v>113388.80000000002</v>
      </c>
      <c r="W2732" s="48"/>
      <c r="X2732" s="49">
        <v>2017</v>
      </c>
      <c r="Y2732" s="55" t="s">
        <v>12015</v>
      </c>
      <c r="Z2732" s="51">
        <f t="shared" si="145"/>
        <v>281.22222222222223</v>
      </c>
      <c r="AA2732" s="16">
        <f t="shared" si="146"/>
        <v>314.96888888888896</v>
      </c>
    </row>
    <row r="2733" spans="2:27" ht="20.25" x14ac:dyDescent="0.3">
      <c r="B2733" s="43" t="s">
        <v>2736</v>
      </c>
      <c r="C2733" s="14" t="s">
        <v>4521</v>
      </c>
      <c r="D2733" s="14" t="s">
        <v>9571</v>
      </c>
      <c r="E2733" s="14" t="s">
        <v>4486</v>
      </c>
      <c r="F2733" s="14" t="s">
        <v>9572</v>
      </c>
      <c r="G2733" s="14" t="s">
        <v>11300</v>
      </c>
      <c r="H2733" s="44" t="s">
        <v>3466</v>
      </c>
      <c r="I2733" s="45">
        <v>0</v>
      </c>
      <c r="J2733" s="14">
        <v>150000000</v>
      </c>
      <c r="K2733" s="14" t="s">
        <v>3458</v>
      </c>
      <c r="L2733" s="46" t="s">
        <v>5087</v>
      </c>
      <c r="M2733" s="14" t="s">
        <v>12072</v>
      </c>
      <c r="N2733" s="14" t="s">
        <v>3833</v>
      </c>
      <c r="O2733" s="14" t="s">
        <v>3468</v>
      </c>
      <c r="P2733" s="14" t="s">
        <v>12071</v>
      </c>
      <c r="Q2733" s="44" t="s">
        <v>8224</v>
      </c>
      <c r="R2733" s="44" t="s">
        <v>8203</v>
      </c>
      <c r="S2733" s="14">
        <v>2</v>
      </c>
      <c r="T2733" s="5">
        <v>2295</v>
      </c>
      <c r="U2733" s="5">
        <f t="shared" si="143"/>
        <v>4590</v>
      </c>
      <c r="V2733" s="47">
        <f t="shared" si="144"/>
        <v>5140.8</v>
      </c>
      <c r="W2733" s="48"/>
      <c r="X2733" s="49">
        <v>2017</v>
      </c>
      <c r="Y2733" s="55" t="s">
        <v>12015</v>
      </c>
      <c r="Z2733" s="51">
        <f t="shared" si="145"/>
        <v>12.75</v>
      </c>
      <c r="AA2733" s="16">
        <f t="shared" si="146"/>
        <v>14.280000000000001</v>
      </c>
    </row>
    <row r="2734" spans="2:27" ht="20.25" x14ac:dyDescent="0.3">
      <c r="B2734" s="43" t="s">
        <v>2737</v>
      </c>
      <c r="C2734" s="14" t="s">
        <v>4521</v>
      </c>
      <c r="D2734" s="14" t="s">
        <v>9848</v>
      </c>
      <c r="E2734" s="14" t="s">
        <v>4486</v>
      </c>
      <c r="F2734" s="14" t="s">
        <v>9849</v>
      </c>
      <c r="G2734" s="14" t="s">
        <v>11301</v>
      </c>
      <c r="H2734" s="44" t="s">
        <v>3466</v>
      </c>
      <c r="I2734" s="45">
        <v>0</v>
      </c>
      <c r="J2734" s="14">
        <v>150000000</v>
      </c>
      <c r="K2734" s="14" t="s">
        <v>3458</v>
      </c>
      <c r="L2734" s="46" t="s">
        <v>5087</v>
      </c>
      <c r="M2734" s="14" t="s">
        <v>12072</v>
      </c>
      <c r="N2734" s="14" t="s">
        <v>3833</v>
      </c>
      <c r="O2734" s="14" t="s">
        <v>3468</v>
      </c>
      <c r="P2734" s="14" t="s">
        <v>12071</v>
      </c>
      <c r="Q2734" s="44" t="s">
        <v>8224</v>
      </c>
      <c r="R2734" s="44" t="s">
        <v>8203</v>
      </c>
      <c r="S2734" s="14">
        <v>2</v>
      </c>
      <c r="T2734" s="5">
        <v>2302</v>
      </c>
      <c r="U2734" s="5">
        <f t="shared" si="143"/>
        <v>4604</v>
      </c>
      <c r="V2734" s="47">
        <f t="shared" si="144"/>
        <v>5156.4800000000005</v>
      </c>
      <c r="W2734" s="48"/>
      <c r="X2734" s="49">
        <v>2017</v>
      </c>
      <c r="Y2734" s="55" t="s">
        <v>12015</v>
      </c>
      <c r="Z2734" s="51">
        <f t="shared" si="145"/>
        <v>12.78888888888889</v>
      </c>
      <c r="AA2734" s="16">
        <f t="shared" si="146"/>
        <v>14.323555555555556</v>
      </c>
    </row>
    <row r="2735" spans="2:27" ht="20.25" x14ac:dyDescent="0.3">
      <c r="B2735" s="43" t="s">
        <v>2738</v>
      </c>
      <c r="C2735" s="14" t="s">
        <v>4521</v>
      </c>
      <c r="D2735" s="14" t="s">
        <v>9569</v>
      </c>
      <c r="E2735" s="14" t="s">
        <v>4486</v>
      </c>
      <c r="F2735" s="14" t="s">
        <v>9570</v>
      </c>
      <c r="G2735" s="14" t="s">
        <v>11302</v>
      </c>
      <c r="H2735" s="44" t="s">
        <v>3466</v>
      </c>
      <c r="I2735" s="45">
        <v>0</v>
      </c>
      <c r="J2735" s="14">
        <v>150000000</v>
      </c>
      <c r="K2735" s="14" t="s">
        <v>3458</v>
      </c>
      <c r="L2735" s="46" t="s">
        <v>5087</v>
      </c>
      <c r="M2735" s="14" t="s">
        <v>12072</v>
      </c>
      <c r="N2735" s="14" t="s">
        <v>3833</v>
      </c>
      <c r="O2735" s="14" t="s">
        <v>3468</v>
      </c>
      <c r="P2735" s="14" t="s">
        <v>12071</v>
      </c>
      <c r="Q2735" s="44" t="s">
        <v>8224</v>
      </c>
      <c r="R2735" s="44" t="s">
        <v>8203</v>
      </c>
      <c r="S2735" s="14">
        <v>1</v>
      </c>
      <c r="T2735" s="5">
        <v>3830</v>
      </c>
      <c r="U2735" s="5">
        <f t="shared" si="143"/>
        <v>3830</v>
      </c>
      <c r="V2735" s="47">
        <f t="shared" si="144"/>
        <v>4289.6000000000004</v>
      </c>
      <c r="W2735" s="48"/>
      <c r="X2735" s="49">
        <v>2017</v>
      </c>
      <c r="Y2735" s="55" t="s">
        <v>12015</v>
      </c>
      <c r="Z2735" s="51">
        <f t="shared" si="145"/>
        <v>10.638888888888889</v>
      </c>
      <c r="AA2735" s="16">
        <f t="shared" si="146"/>
        <v>11.915555555555557</v>
      </c>
    </row>
    <row r="2736" spans="2:27" ht="20.25" x14ac:dyDescent="0.3">
      <c r="B2736" s="43" t="s">
        <v>2739</v>
      </c>
      <c r="C2736" s="14" t="s">
        <v>4521</v>
      </c>
      <c r="D2736" s="14" t="s">
        <v>4410</v>
      </c>
      <c r="E2736" s="14" t="s">
        <v>4411</v>
      </c>
      <c r="F2736" s="14" t="s">
        <v>4412</v>
      </c>
      <c r="G2736" s="14" t="s">
        <v>11303</v>
      </c>
      <c r="H2736" s="44" t="s">
        <v>3466</v>
      </c>
      <c r="I2736" s="45">
        <v>0</v>
      </c>
      <c r="J2736" s="14">
        <v>150000000</v>
      </c>
      <c r="K2736" s="14" t="s">
        <v>3458</v>
      </c>
      <c r="L2736" s="46" t="s">
        <v>5087</v>
      </c>
      <c r="M2736" s="14" t="s">
        <v>12072</v>
      </c>
      <c r="N2736" s="14" t="s">
        <v>3833</v>
      </c>
      <c r="O2736" s="14" t="s">
        <v>3468</v>
      </c>
      <c r="P2736" s="14" t="s">
        <v>12071</v>
      </c>
      <c r="Q2736" s="44" t="s">
        <v>8224</v>
      </c>
      <c r="R2736" s="44" t="s">
        <v>8203</v>
      </c>
      <c r="S2736" s="14">
        <v>1</v>
      </c>
      <c r="T2736" s="5">
        <v>242</v>
      </c>
      <c r="U2736" s="5">
        <f t="shared" si="143"/>
        <v>242</v>
      </c>
      <c r="V2736" s="47">
        <f t="shared" si="144"/>
        <v>271.04000000000002</v>
      </c>
      <c r="W2736" s="48"/>
      <c r="X2736" s="49">
        <v>2017</v>
      </c>
      <c r="Y2736" s="55" t="s">
        <v>12015</v>
      </c>
      <c r="Z2736" s="51">
        <f t="shared" si="145"/>
        <v>0.67222222222222228</v>
      </c>
      <c r="AA2736" s="16">
        <f t="shared" si="146"/>
        <v>0.75288888888888894</v>
      </c>
    </row>
    <row r="2737" spans="2:27" ht="20.25" x14ac:dyDescent="0.3">
      <c r="B2737" s="43" t="s">
        <v>2740</v>
      </c>
      <c r="C2737" s="14" t="s">
        <v>4521</v>
      </c>
      <c r="D2737" s="14" t="s">
        <v>9831</v>
      </c>
      <c r="E2737" s="14" t="s">
        <v>3781</v>
      </c>
      <c r="F2737" s="14" t="s">
        <v>9832</v>
      </c>
      <c r="G2737" s="14" t="s">
        <v>11304</v>
      </c>
      <c r="H2737" s="44" t="s">
        <v>3466</v>
      </c>
      <c r="I2737" s="45">
        <v>0</v>
      </c>
      <c r="J2737" s="14">
        <v>150000000</v>
      </c>
      <c r="K2737" s="14" t="s">
        <v>3458</v>
      </c>
      <c r="L2737" s="46" t="s">
        <v>5087</v>
      </c>
      <c r="M2737" s="14" t="s">
        <v>12072</v>
      </c>
      <c r="N2737" s="14" t="s">
        <v>3833</v>
      </c>
      <c r="O2737" s="14" t="s">
        <v>3468</v>
      </c>
      <c r="P2737" s="14" t="s">
        <v>12071</v>
      </c>
      <c r="Q2737" s="44" t="s">
        <v>8234</v>
      </c>
      <c r="R2737" s="44" t="s">
        <v>8211</v>
      </c>
      <c r="S2737" s="14">
        <v>1</v>
      </c>
      <c r="T2737" s="5">
        <v>756990</v>
      </c>
      <c r="U2737" s="5">
        <f t="shared" si="143"/>
        <v>756990</v>
      </c>
      <c r="V2737" s="47">
        <f t="shared" si="144"/>
        <v>847828.8</v>
      </c>
      <c r="W2737" s="48"/>
      <c r="X2737" s="49">
        <v>2017</v>
      </c>
      <c r="Y2737" s="55" t="s">
        <v>12015</v>
      </c>
      <c r="Z2737" s="51">
        <f t="shared" si="145"/>
        <v>2102.75</v>
      </c>
      <c r="AA2737" s="16">
        <f t="shared" si="146"/>
        <v>2355.08</v>
      </c>
    </row>
    <row r="2738" spans="2:27" ht="20.25" x14ac:dyDescent="0.3">
      <c r="B2738" s="43" t="s">
        <v>2741</v>
      </c>
      <c r="C2738" s="14" t="s">
        <v>4521</v>
      </c>
      <c r="D2738" s="14" t="s">
        <v>5159</v>
      </c>
      <c r="E2738" s="14" t="s">
        <v>5062</v>
      </c>
      <c r="F2738" s="14" t="s">
        <v>4412</v>
      </c>
      <c r="G2738" s="14" t="s">
        <v>11305</v>
      </c>
      <c r="H2738" s="44" t="s">
        <v>3466</v>
      </c>
      <c r="I2738" s="45">
        <v>0</v>
      </c>
      <c r="J2738" s="14">
        <v>150000000</v>
      </c>
      <c r="K2738" s="14" t="s">
        <v>3458</v>
      </c>
      <c r="L2738" s="46" t="s">
        <v>5087</v>
      </c>
      <c r="M2738" s="14" t="s">
        <v>12072</v>
      </c>
      <c r="N2738" s="14" t="s">
        <v>3833</v>
      </c>
      <c r="O2738" s="14" t="s">
        <v>3468</v>
      </c>
      <c r="P2738" s="14" t="s">
        <v>12071</v>
      </c>
      <c r="Q2738" s="44" t="s">
        <v>8224</v>
      </c>
      <c r="R2738" s="44" t="s">
        <v>8203</v>
      </c>
      <c r="S2738" s="14">
        <v>9</v>
      </c>
      <c r="T2738" s="5">
        <v>136431</v>
      </c>
      <c r="U2738" s="5">
        <f t="shared" si="143"/>
        <v>1227879</v>
      </c>
      <c r="V2738" s="47">
        <f t="shared" si="144"/>
        <v>1375224.4800000002</v>
      </c>
      <c r="W2738" s="48"/>
      <c r="X2738" s="49">
        <v>2017</v>
      </c>
      <c r="Y2738" s="55" t="s">
        <v>12015</v>
      </c>
      <c r="Z2738" s="51">
        <f t="shared" si="145"/>
        <v>3410.7750000000001</v>
      </c>
      <c r="AA2738" s="16">
        <f t="shared" si="146"/>
        <v>3820.0680000000007</v>
      </c>
    </row>
    <row r="2739" spans="2:27" ht="20.25" x14ac:dyDescent="0.3">
      <c r="B2739" s="43" t="s">
        <v>2742</v>
      </c>
      <c r="C2739" s="14" t="s">
        <v>4521</v>
      </c>
      <c r="D2739" s="14" t="s">
        <v>9476</v>
      </c>
      <c r="E2739" s="14" t="s">
        <v>7596</v>
      </c>
      <c r="F2739" s="14" t="s">
        <v>9477</v>
      </c>
      <c r="G2739" s="14" t="s">
        <v>11306</v>
      </c>
      <c r="H2739" s="44" t="s">
        <v>3466</v>
      </c>
      <c r="I2739" s="45">
        <v>0</v>
      </c>
      <c r="J2739" s="14">
        <v>150000000</v>
      </c>
      <c r="K2739" s="14" t="s">
        <v>3458</v>
      </c>
      <c r="L2739" s="46" t="s">
        <v>5087</v>
      </c>
      <c r="M2739" s="14" t="s">
        <v>12072</v>
      </c>
      <c r="N2739" s="14" t="s">
        <v>3833</v>
      </c>
      <c r="O2739" s="14" t="s">
        <v>3468</v>
      </c>
      <c r="P2739" s="14" t="s">
        <v>12071</v>
      </c>
      <c r="Q2739" s="44" t="s">
        <v>8224</v>
      </c>
      <c r="R2739" s="44" t="s">
        <v>8203</v>
      </c>
      <c r="S2739" s="14">
        <v>8</v>
      </c>
      <c r="T2739" s="5">
        <v>181863</v>
      </c>
      <c r="U2739" s="5">
        <f t="shared" si="143"/>
        <v>1454904</v>
      </c>
      <c r="V2739" s="47">
        <f t="shared" si="144"/>
        <v>1629492.4800000002</v>
      </c>
      <c r="W2739" s="48"/>
      <c r="X2739" s="49">
        <v>2017</v>
      </c>
      <c r="Y2739" s="55" t="s">
        <v>12015</v>
      </c>
      <c r="Z2739" s="51">
        <f t="shared" si="145"/>
        <v>4041.4</v>
      </c>
      <c r="AA2739" s="16">
        <f t="shared" si="146"/>
        <v>4526.3680000000004</v>
      </c>
    </row>
    <row r="2740" spans="2:27" ht="20.25" x14ac:dyDescent="0.3">
      <c r="B2740" s="43" t="s">
        <v>2743</v>
      </c>
      <c r="C2740" s="14" t="s">
        <v>4521</v>
      </c>
      <c r="D2740" s="14" t="s">
        <v>9850</v>
      </c>
      <c r="E2740" s="14" t="s">
        <v>4245</v>
      </c>
      <c r="F2740" s="14" t="s">
        <v>9851</v>
      </c>
      <c r="G2740" s="14" t="s">
        <v>11307</v>
      </c>
      <c r="H2740" s="44" t="s">
        <v>3466</v>
      </c>
      <c r="I2740" s="45">
        <v>0</v>
      </c>
      <c r="J2740" s="14">
        <v>150000000</v>
      </c>
      <c r="K2740" s="14" t="s">
        <v>3458</v>
      </c>
      <c r="L2740" s="46" t="s">
        <v>5087</v>
      </c>
      <c r="M2740" s="14" t="s">
        <v>12072</v>
      </c>
      <c r="N2740" s="14" t="s">
        <v>3833</v>
      </c>
      <c r="O2740" s="14" t="s">
        <v>3468</v>
      </c>
      <c r="P2740" s="14" t="s">
        <v>12071</v>
      </c>
      <c r="Q2740" s="44" t="s">
        <v>8224</v>
      </c>
      <c r="R2740" s="44" t="s">
        <v>8203</v>
      </c>
      <c r="S2740" s="14">
        <v>1</v>
      </c>
      <c r="T2740" s="5">
        <v>153197</v>
      </c>
      <c r="U2740" s="5">
        <f t="shared" si="143"/>
        <v>153197</v>
      </c>
      <c r="V2740" s="47">
        <f t="shared" si="144"/>
        <v>171580.64</v>
      </c>
      <c r="W2740" s="48"/>
      <c r="X2740" s="49">
        <v>2017</v>
      </c>
      <c r="Y2740" s="55" t="s">
        <v>12015</v>
      </c>
      <c r="Z2740" s="51">
        <f t="shared" si="145"/>
        <v>425.54722222222222</v>
      </c>
      <c r="AA2740" s="16">
        <f t="shared" si="146"/>
        <v>476.6128888888889</v>
      </c>
    </row>
    <row r="2741" spans="2:27" ht="20.25" x14ac:dyDescent="0.3">
      <c r="B2741" s="43" t="s">
        <v>2744</v>
      </c>
      <c r="C2741" s="14" t="s">
        <v>4521</v>
      </c>
      <c r="D2741" s="14" t="s">
        <v>9790</v>
      </c>
      <c r="E2741" s="14" t="s">
        <v>4900</v>
      </c>
      <c r="F2741" s="14" t="s">
        <v>9791</v>
      </c>
      <c r="G2741" s="14" t="s">
        <v>11308</v>
      </c>
      <c r="H2741" s="44" t="s">
        <v>3466</v>
      </c>
      <c r="I2741" s="45">
        <v>0</v>
      </c>
      <c r="J2741" s="14">
        <v>150000000</v>
      </c>
      <c r="K2741" s="14" t="s">
        <v>3458</v>
      </c>
      <c r="L2741" s="46" t="s">
        <v>5087</v>
      </c>
      <c r="M2741" s="14" t="s">
        <v>12072</v>
      </c>
      <c r="N2741" s="14" t="s">
        <v>3833</v>
      </c>
      <c r="O2741" s="14" t="s">
        <v>3468</v>
      </c>
      <c r="P2741" s="14" t="s">
        <v>12071</v>
      </c>
      <c r="Q2741" s="44" t="s">
        <v>8224</v>
      </c>
      <c r="R2741" s="44" t="s">
        <v>8203</v>
      </c>
      <c r="S2741" s="14">
        <v>4</v>
      </c>
      <c r="T2741" s="5">
        <v>15730</v>
      </c>
      <c r="U2741" s="5">
        <f t="shared" si="143"/>
        <v>62920</v>
      </c>
      <c r="V2741" s="47">
        <f t="shared" si="144"/>
        <v>70470.400000000009</v>
      </c>
      <c r="W2741" s="48"/>
      <c r="X2741" s="49">
        <v>2017</v>
      </c>
      <c r="Y2741" s="55" t="s">
        <v>12015</v>
      </c>
      <c r="Z2741" s="51">
        <f t="shared" si="145"/>
        <v>174.77777777777777</v>
      </c>
      <c r="AA2741" s="16">
        <f t="shared" si="146"/>
        <v>195.75111111111113</v>
      </c>
    </row>
    <row r="2742" spans="2:27" ht="20.25" x14ac:dyDescent="0.3">
      <c r="B2742" s="43" t="s">
        <v>2745</v>
      </c>
      <c r="C2742" s="14" t="s">
        <v>4521</v>
      </c>
      <c r="D2742" s="14" t="s">
        <v>9852</v>
      </c>
      <c r="E2742" s="14" t="s">
        <v>4900</v>
      </c>
      <c r="F2742" s="14" t="s">
        <v>9853</v>
      </c>
      <c r="G2742" s="14" t="s">
        <v>11220</v>
      </c>
      <c r="H2742" s="44" t="s">
        <v>3466</v>
      </c>
      <c r="I2742" s="45">
        <v>0</v>
      </c>
      <c r="J2742" s="14">
        <v>150000000</v>
      </c>
      <c r="K2742" s="14" t="s">
        <v>3458</v>
      </c>
      <c r="L2742" s="46" t="s">
        <v>5087</v>
      </c>
      <c r="M2742" s="14" t="s">
        <v>12072</v>
      </c>
      <c r="N2742" s="14" t="s">
        <v>3833</v>
      </c>
      <c r="O2742" s="14" t="s">
        <v>3468</v>
      </c>
      <c r="P2742" s="14" t="s">
        <v>12071</v>
      </c>
      <c r="Q2742" s="44" t="s">
        <v>8224</v>
      </c>
      <c r="R2742" s="44" t="s">
        <v>8203</v>
      </c>
      <c r="S2742" s="14">
        <v>8</v>
      </c>
      <c r="T2742" s="5">
        <v>7800.45</v>
      </c>
      <c r="U2742" s="5">
        <f t="shared" si="143"/>
        <v>62403.6</v>
      </c>
      <c r="V2742" s="47">
        <f t="shared" si="144"/>
        <v>69892.032000000007</v>
      </c>
      <c r="W2742" s="48"/>
      <c r="X2742" s="49">
        <v>2017</v>
      </c>
      <c r="Y2742" s="55" t="s">
        <v>12015</v>
      </c>
      <c r="Z2742" s="51">
        <f t="shared" si="145"/>
        <v>173.34333333333333</v>
      </c>
      <c r="AA2742" s="16">
        <f t="shared" si="146"/>
        <v>194.14453333333336</v>
      </c>
    </row>
    <row r="2743" spans="2:27" ht="20.25" x14ac:dyDescent="0.3">
      <c r="B2743" s="43" t="s">
        <v>2746</v>
      </c>
      <c r="C2743" s="14" t="s">
        <v>4521</v>
      </c>
      <c r="D2743" s="14" t="s">
        <v>9852</v>
      </c>
      <c r="E2743" s="14" t="s">
        <v>4900</v>
      </c>
      <c r="F2743" s="14" t="s">
        <v>9853</v>
      </c>
      <c r="G2743" s="14" t="s">
        <v>11309</v>
      </c>
      <c r="H2743" s="44" t="s">
        <v>3466</v>
      </c>
      <c r="I2743" s="45">
        <v>0</v>
      </c>
      <c r="J2743" s="14">
        <v>150000000</v>
      </c>
      <c r="K2743" s="14" t="s">
        <v>3458</v>
      </c>
      <c r="L2743" s="46" t="s">
        <v>5087</v>
      </c>
      <c r="M2743" s="14" t="s">
        <v>12072</v>
      </c>
      <c r="N2743" s="14" t="s">
        <v>3833</v>
      </c>
      <c r="O2743" s="14" t="s">
        <v>3468</v>
      </c>
      <c r="P2743" s="14" t="s">
        <v>12071</v>
      </c>
      <c r="Q2743" s="44" t="s">
        <v>8224</v>
      </c>
      <c r="R2743" s="44" t="s">
        <v>8203</v>
      </c>
      <c r="S2743" s="14">
        <v>8</v>
      </c>
      <c r="T2743" s="5">
        <v>4555</v>
      </c>
      <c r="U2743" s="5">
        <f t="shared" si="143"/>
        <v>36440</v>
      </c>
      <c r="V2743" s="47">
        <f t="shared" si="144"/>
        <v>40812.800000000003</v>
      </c>
      <c r="W2743" s="48"/>
      <c r="X2743" s="49">
        <v>2017</v>
      </c>
      <c r="Y2743" s="55" t="s">
        <v>12015</v>
      </c>
      <c r="Z2743" s="51">
        <f t="shared" si="145"/>
        <v>101.22222222222223</v>
      </c>
      <c r="AA2743" s="16">
        <f t="shared" si="146"/>
        <v>113.3688888888889</v>
      </c>
    </row>
    <row r="2744" spans="2:27" ht="20.25" x14ac:dyDescent="0.3">
      <c r="B2744" s="43" t="s">
        <v>2747</v>
      </c>
      <c r="C2744" s="14" t="s">
        <v>4521</v>
      </c>
      <c r="D2744" s="14" t="s">
        <v>4408</v>
      </c>
      <c r="E2744" s="14" t="s">
        <v>4406</v>
      </c>
      <c r="F2744" s="14" t="s">
        <v>4409</v>
      </c>
      <c r="G2744" s="14" t="s">
        <v>11310</v>
      </c>
      <c r="H2744" s="44" t="s">
        <v>3466</v>
      </c>
      <c r="I2744" s="45">
        <v>0</v>
      </c>
      <c r="J2744" s="14">
        <v>150000000</v>
      </c>
      <c r="K2744" s="14" t="s">
        <v>3458</v>
      </c>
      <c r="L2744" s="46" t="s">
        <v>5087</v>
      </c>
      <c r="M2744" s="14" t="s">
        <v>12072</v>
      </c>
      <c r="N2744" s="14" t="s">
        <v>3833</v>
      </c>
      <c r="O2744" s="14" t="s">
        <v>3468</v>
      </c>
      <c r="P2744" s="14" t="s">
        <v>12071</v>
      </c>
      <c r="Q2744" s="44" t="s">
        <v>8224</v>
      </c>
      <c r="R2744" s="44" t="s">
        <v>8203</v>
      </c>
      <c r="S2744" s="14">
        <v>8</v>
      </c>
      <c r="T2744" s="5">
        <v>4084</v>
      </c>
      <c r="U2744" s="5">
        <f t="shared" si="143"/>
        <v>32672</v>
      </c>
      <c r="V2744" s="47">
        <f t="shared" si="144"/>
        <v>36592.640000000007</v>
      </c>
      <c r="W2744" s="48"/>
      <c r="X2744" s="49">
        <v>2017</v>
      </c>
      <c r="Y2744" s="55" t="s">
        <v>12015</v>
      </c>
      <c r="Z2744" s="51">
        <f t="shared" si="145"/>
        <v>90.75555555555556</v>
      </c>
      <c r="AA2744" s="16">
        <f t="shared" si="146"/>
        <v>101.64622222222224</v>
      </c>
    </row>
    <row r="2745" spans="2:27" ht="20.25" x14ac:dyDescent="0.3">
      <c r="B2745" s="43" t="s">
        <v>2748</v>
      </c>
      <c r="C2745" s="14" t="s">
        <v>4521</v>
      </c>
      <c r="D2745" s="14" t="s">
        <v>9844</v>
      </c>
      <c r="E2745" s="14" t="s">
        <v>9840</v>
      </c>
      <c r="F2745" s="14" t="s">
        <v>9845</v>
      </c>
      <c r="G2745" s="14" t="s">
        <v>11311</v>
      </c>
      <c r="H2745" s="44" t="s">
        <v>3466</v>
      </c>
      <c r="I2745" s="45">
        <v>0</v>
      </c>
      <c r="J2745" s="14">
        <v>150000000</v>
      </c>
      <c r="K2745" s="14" t="s">
        <v>3458</v>
      </c>
      <c r="L2745" s="46" t="s">
        <v>5087</v>
      </c>
      <c r="M2745" s="14" t="s">
        <v>12072</v>
      </c>
      <c r="N2745" s="14" t="s">
        <v>3833</v>
      </c>
      <c r="O2745" s="14" t="s">
        <v>3468</v>
      </c>
      <c r="P2745" s="14" t="s">
        <v>12071</v>
      </c>
      <c r="Q2745" s="44" t="s">
        <v>8224</v>
      </c>
      <c r="R2745" s="44" t="s">
        <v>8203</v>
      </c>
      <c r="S2745" s="14">
        <v>2</v>
      </c>
      <c r="T2745" s="5">
        <v>31512</v>
      </c>
      <c r="U2745" s="5">
        <f t="shared" si="143"/>
        <v>63024</v>
      </c>
      <c r="V2745" s="47">
        <f t="shared" si="144"/>
        <v>70586.880000000005</v>
      </c>
      <c r="W2745" s="48"/>
      <c r="X2745" s="49">
        <v>2017</v>
      </c>
      <c r="Y2745" s="55" t="s">
        <v>12015</v>
      </c>
      <c r="Z2745" s="51">
        <f t="shared" si="145"/>
        <v>175.06666666666666</v>
      </c>
      <c r="AA2745" s="16">
        <f t="shared" si="146"/>
        <v>196.07466666666667</v>
      </c>
    </row>
    <row r="2746" spans="2:27" ht="20.25" x14ac:dyDescent="0.3">
      <c r="B2746" s="43" t="s">
        <v>2749</v>
      </c>
      <c r="C2746" s="14" t="s">
        <v>4521</v>
      </c>
      <c r="D2746" s="14" t="s">
        <v>9795</v>
      </c>
      <c r="E2746" s="14" t="s">
        <v>9163</v>
      </c>
      <c r="F2746" s="14" t="s">
        <v>4412</v>
      </c>
      <c r="G2746" s="14" t="s">
        <v>11312</v>
      </c>
      <c r="H2746" s="44" t="s">
        <v>3466</v>
      </c>
      <c r="I2746" s="45">
        <v>0</v>
      </c>
      <c r="J2746" s="14">
        <v>150000000</v>
      </c>
      <c r="K2746" s="14" t="s">
        <v>3458</v>
      </c>
      <c r="L2746" s="46" t="s">
        <v>5087</v>
      </c>
      <c r="M2746" s="14" t="s">
        <v>12072</v>
      </c>
      <c r="N2746" s="14" t="s">
        <v>3833</v>
      </c>
      <c r="O2746" s="14" t="s">
        <v>3468</v>
      </c>
      <c r="P2746" s="14" t="s">
        <v>12071</v>
      </c>
      <c r="Q2746" s="44" t="s">
        <v>8224</v>
      </c>
      <c r="R2746" s="44" t="s">
        <v>8203</v>
      </c>
      <c r="S2746" s="14">
        <v>2</v>
      </c>
      <c r="T2746" s="5">
        <v>173547</v>
      </c>
      <c r="U2746" s="5">
        <f t="shared" si="143"/>
        <v>347094</v>
      </c>
      <c r="V2746" s="47">
        <f t="shared" si="144"/>
        <v>388745.28</v>
      </c>
      <c r="W2746" s="48"/>
      <c r="X2746" s="49">
        <v>2017</v>
      </c>
      <c r="Y2746" s="55" t="s">
        <v>12015</v>
      </c>
      <c r="Z2746" s="51">
        <f t="shared" si="145"/>
        <v>964.15</v>
      </c>
      <c r="AA2746" s="16">
        <f t="shared" si="146"/>
        <v>1079.8480000000002</v>
      </c>
    </row>
    <row r="2747" spans="2:27" ht="20.25" x14ac:dyDescent="0.3">
      <c r="B2747" s="43" t="s">
        <v>2750</v>
      </c>
      <c r="C2747" s="14" t="s">
        <v>4521</v>
      </c>
      <c r="D2747" s="14" t="s">
        <v>9760</v>
      </c>
      <c r="E2747" s="14" t="s">
        <v>9761</v>
      </c>
      <c r="F2747" s="14" t="s">
        <v>9762</v>
      </c>
      <c r="G2747" s="14" t="s">
        <v>11313</v>
      </c>
      <c r="H2747" s="44" t="s">
        <v>3466</v>
      </c>
      <c r="I2747" s="45">
        <v>0</v>
      </c>
      <c r="J2747" s="14">
        <v>150000000</v>
      </c>
      <c r="K2747" s="14" t="s">
        <v>3458</v>
      </c>
      <c r="L2747" s="46" t="s">
        <v>5087</v>
      </c>
      <c r="M2747" s="14" t="s">
        <v>12072</v>
      </c>
      <c r="N2747" s="14" t="s">
        <v>3833</v>
      </c>
      <c r="O2747" s="14" t="s">
        <v>3468</v>
      </c>
      <c r="P2747" s="14" t="s">
        <v>12071</v>
      </c>
      <c r="Q2747" s="44" t="s">
        <v>8224</v>
      </c>
      <c r="R2747" s="44" t="s">
        <v>8203</v>
      </c>
      <c r="S2747" s="14">
        <v>4</v>
      </c>
      <c r="T2747" s="5">
        <v>414</v>
      </c>
      <c r="U2747" s="5">
        <f t="shared" si="143"/>
        <v>1656</v>
      </c>
      <c r="V2747" s="47">
        <f t="shared" si="144"/>
        <v>1854.7200000000003</v>
      </c>
      <c r="W2747" s="48"/>
      <c r="X2747" s="49">
        <v>2017</v>
      </c>
      <c r="Y2747" s="55" t="s">
        <v>12015</v>
      </c>
      <c r="Z2747" s="51">
        <f t="shared" si="145"/>
        <v>4.5999999999999996</v>
      </c>
      <c r="AA2747" s="16">
        <f t="shared" si="146"/>
        <v>5.152000000000001</v>
      </c>
    </row>
    <row r="2748" spans="2:27" ht="20.25" x14ac:dyDescent="0.3">
      <c r="B2748" s="43" t="s">
        <v>2751</v>
      </c>
      <c r="C2748" s="14" t="s">
        <v>4521</v>
      </c>
      <c r="D2748" s="14" t="s">
        <v>9796</v>
      </c>
      <c r="E2748" s="14" t="s">
        <v>7546</v>
      </c>
      <c r="F2748" s="14" t="s">
        <v>9797</v>
      </c>
      <c r="G2748" s="14" t="s">
        <v>11314</v>
      </c>
      <c r="H2748" s="44" t="s">
        <v>3466</v>
      </c>
      <c r="I2748" s="45">
        <v>0</v>
      </c>
      <c r="J2748" s="14">
        <v>150000000</v>
      </c>
      <c r="K2748" s="14" t="s">
        <v>3458</v>
      </c>
      <c r="L2748" s="46" t="s">
        <v>5087</v>
      </c>
      <c r="M2748" s="14" t="s">
        <v>12072</v>
      </c>
      <c r="N2748" s="14" t="s">
        <v>3833</v>
      </c>
      <c r="O2748" s="14" t="s">
        <v>3468</v>
      </c>
      <c r="P2748" s="14" t="s">
        <v>12071</v>
      </c>
      <c r="Q2748" s="44" t="s">
        <v>8234</v>
      </c>
      <c r="R2748" s="44" t="s">
        <v>8211</v>
      </c>
      <c r="S2748" s="14">
        <v>4</v>
      </c>
      <c r="T2748" s="5">
        <v>125542</v>
      </c>
      <c r="U2748" s="5">
        <f t="shared" si="143"/>
        <v>502168</v>
      </c>
      <c r="V2748" s="47">
        <f t="shared" si="144"/>
        <v>562428.16000000003</v>
      </c>
      <c r="W2748" s="48"/>
      <c r="X2748" s="49">
        <v>2017</v>
      </c>
      <c r="Y2748" s="55" t="s">
        <v>12015</v>
      </c>
      <c r="Z2748" s="51">
        <f t="shared" si="145"/>
        <v>1394.911111111111</v>
      </c>
      <c r="AA2748" s="16">
        <f t="shared" si="146"/>
        <v>1562.3004444444446</v>
      </c>
    </row>
    <row r="2749" spans="2:27" ht="20.25" x14ac:dyDescent="0.3">
      <c r="B2749" s="43" t="s">
        <v>2752</v>
      </c>
      <c r="C2749" s="14" t="s">
        <v>4521</v>
      </c>
      <c r="D2749" s="14" t="s">
        <v>9798</v>
      </c>
      <c r="E2749" s="14" t="s">
        <v>4427</v>
      </c>
      <c r="F2749" s="14" t="s">
        <v>9799</v>
      </c>
      <c r="G2749" s="14" t="s">
        <v>11315</v>
      </c>
      <c r="H2749" s="44" t="s">
        <v>3466</v>
      </c>
      <c r="I2749" s="45">
        <v>0</v>
      </c>
      <c r="J2749" s="14">
        <v>150000000</v>
      </c>
      <c r="K2749" s="14" t="s">
        <v>3458</v>
      </c>
      <c r="L2749" s="46" t="s">
        <v>5087</v>
      </c>
      <c r="M2749" s="14" t="s">
        <v>12072</v>
      </c>
      <c r="N2749" s="14" t="s">
        <v>3833</v>
      </c>
      <c r="O2749" s="14" t="s">
        <v>3468</v>
      </c>
      <c r="P2749" s="14" t="s">
        <v>12071</v>
      </c>
      <c r="Q2749" s="44" t="s">
        <v>8224</v>
      </c>
      <c r="R2749" s="44" t="s">
        <v>8203</v>
      </c>
      <c r="S2749" s="14">
        <v>6</v>
      </c>
      <c r="T2749" s="5">
        <v>63763</v>
      </c>
      <c r="U2749" s="5">
        <f t="shared" si="143"/>
        <v>382578</v>
      </c>
      <c r="V2749" s="47">
        <f t="shared" si="144"/>
        <v>428487.36000000004</v>
      </c>
      <c r="W2749" s="48"/>
      <c r="X2749" s="49">
        <v>2017</v>
      </c>
      <c r="Y2749" s="55" t="s">
        <v>12015</v>
      </c>
      <c r="Z2749" s="51">
        <f t="shared" si="145"/>
        <v>1062.7166666666667</v>
      </c>
      <c r="AA2749" s="16">
        <f t="shared" si="146"/>
        <v>1190.2426666666668</v>
      </c>
    </row>
    <row r="2750" spans="2:27" ht="20.25" x14ac:dyDescent="0.3">
      <c r="B2750" s="43" t="s">
        <v>2753</v>
      </c>
      <c r="C2750" s="14" t="s">
        <v>4521</v>
      </c>
      <c r="D2750" s="14" t="s">
        <v>9854</v>
      </c>
      <c r="E2750" s="14" t="s">
        <v>9445</v>
      </c>
      <c r="F2750" s="14" t="s">
        <v>9855</v>
      </c>
      <c r="G2750" s="14" t="s">
        <v>11316</v>
      </c>
      <c r="H2750" s="44" t="s">
        <v>3466</v>
      </c>
      <c r="I2750" s="45">
        <v>0</v>
      </c>
      <c r="J2750" s="14">
        <v>150000000</v>
      </c>
      <c r="K2750" s="14" t="s">
        <v>3458</v>
      </c>
      <c r="L2750" s="46" t="s">
        <v>5087</v>
      </c>
      <c r="M2750" s="14" t="s">
        <v>12072</v>
      </c>
      <c r="N2750" s="14" t="s">
        <v>3833</v>
      </c>
      <c r="O2750" s="14" t="s">
        <v>3468</v>
      </c>
      <c r="P2750" s="14" t="s">
        <v>12071</v>
      </c>
      <c r="Q2750" s="44" t="s">
        <v>8224</v>
      </c>
      <c r="R2750" s="44" t="s">
        <v>8203</v>
      </c>
      <c r="S2750" s="14">
        <v>1</v>
      </c>
      <c r="T2750" s="5">
        <v>194295</v>
      </c>
      <c r="U2750" s="5">
        <f t="shared" si="143"/>
        <v>194295</v>
      </c>
      <c r="V2750" s="47">
        <f t="shared" si="144"/>
        <v>217610.40000000002</v>
      </c>
      <c r="W2750" s="48"/>
      <c r="X2750" s="49">
        <v>2017</v>
      </c>
      <c r="Y2750" s="55" t="s">
        <v>12015</v>
      </c>
      <c r="Z2750" s="51">
        <f t="shared" si="145"/>
        <v>539.70833333333337</v>
      </c>
      <c r="AA2750" s="16">
        <f t="shared" si="146"/>
        <v>604.47333333333336</v>
      </c>
    </row>
    <row r="2751" spans="2:27" ht="20.25" x14ac:dyDescent="0.3">
      <c r="B2751" s="43" t="s">
        <v>2754</v>
      </c>
      <c r="C2751" s="14" t="s">
        <v>4521</v>
      </c>
      <c r="D2751" s="14" t="s">
        <v>9856</v>
      </c>
      <c r="E2751" s="14" t="s">
        <v>9578</v>
      </c>
      <c r="F2751" s="14" t="s">
        <v>4412</v>
      </c>
      <c r="G2751" s="14" t="s">
        <v>11317</v>
      </c>
      <c r="H2751" s="44" t="s">
        <v>3466</v>
      </c>
      <c r="I2751" s="45">
        <v>0</v>
      </c>
      <c r="J2751" s="14">
        <v>150000000</v>
      </c>
      <c r="K2751" s="14" t="s">
        <v>3458</v>
      </c>
      <c r="L2751" s="46" t="s">
        <v>5087</v>
      </c>
      <c r="M2751" s="14" t="s">
        <v>12072</v>
      </c>
      <c r="N2751" s="14" t="s">
        <v>3833</v>
      </c>
      <c r="O2751" s="14" t="s">
        <v>3468</v>
      </c>
      <c r="P2751" s="14" t="s">
        <v>12071</v>
      </c>
      <c r="Q2751" s="44" t="s">
        <v>8224</v>
      </c>
      <c r="R2751" s="44" t="s">
        <v>8203</v>
      </c>
      <c r="S2751" s="14">
        <v>2</v>
      </c>
      <c r="T2751" s="5">
        <v>16953</v>
      </c>
      <c r="U2751" s="5">
        <f t="shared" si="143"/>
        <v>33906</v>
      </c>
      <c r="V2751" s="47">
        <f t="shared" si="144"/>
        <v>37974.720000000001</v>
      </c>
      <c r="W2751" s="48"/>
      <c r="X2751" s="49">
        <v>2017</v>
      </c>
      <c r="Y2751" s="55" t="s">
        <v>12015</v>
      </c>
      <c r="Z2751" s="51">
        <f t="shared" si="145"/>
        <v>94.183333333333337</v>
      </c>
      <c r="AA2751" s="16">
        <f t="shared" si="146"/>
        <v>105.48533333333333</v>
      </c>
    </row>
    <row r="2752" spans="2:27" ht="20.25" x14ac:dyDescent="0.3">
      <c r="B2752" s="43" t="s">
        <v>2755</v>
      </c>
      <c r="C2752" s="14" t="s">
        <v>4521</v>
      </c>
      <c r="D2752" s="14" t="s">
        <v>9802</v>
      </c>
      <c r="E2752" s="14" t="s">
        <v>9803</v>
      </c>
      <c r="F2752" s="14" t="s">
        <v>9804</v>
      </c>
      <c r="G2752" s="14" t="s">
        <v>11318</v>
      </c>
      <c r="H2752" s="44" t="s">
        <v>3466</v>
      </c>
      <c r="I2752" s="45">
        <v>0</v>
      </c>
      <c r="J2752" s="14">
        <v>150000000</v>
      </c>
      <c r="K2752" s="14" t="s">
        <v>3458</v>
      </c>
      <c r="L2752" s="46" t="s">
        <v>5087</v>
      </c>
      <c r="M2752" s="14" t="s">
        <v>12072</v>
      </c>
      <c r="N2752" s="14" t="s">
        <v>3833</v>
      </c>
      <c r="O2752" s="14" t="s">
        <v>3468</v>
      </c>
      <c r="P2752" s="14" t="s">
        <v>12071</v>
      </c>
      <c r="Q2752" s="44" t="s">
        <v>8224</v>
      </c>
      <c r="R2752" s="44" t="s">
        <v>8203</v>
      </c>
      <c r="S2752" s="14">
        <v>2</v>
      </c>
      <c r="T2752" s="5">
        <v>246.33</v>
      </c>
      <c r="U2752" s="5">
        <f t="shared" si="143"/>
        <v>492.66</v>
      </c>
      <c r="V2752" s="47">
        <f t="shared" si="144"/>
        <v>551.77920000000006</v>
      </c>
      <c r="W2752" s="48"/>
      <c r="X2752" s="49">
        <v>2017</v>
      </c>
      <c r="Y2752" s="55" t="s">
        <v>12015</v>
      </c>
      <c r="Z2752" s="51">
        <f t="shared" si="145"/>
        <v>1.3685</v>
      </c>
      <c r="AA2752" s="16">
        <f t="shared" si="146"/>
        <v>1.5327200000000001</v>
      </c>
    </row>
    <row r="2753" spans="2:27" ht="20.25" x14ac:dyDescent="0.3">
      <c r="B2753" s="43" t="s">
        <v>2756</v>
      </c>
      <c r="C2753" s="14" t="s">
        <v>4521</v>
      </c>
      <c r="D2753" s="14" t="s">
        <v>9824</v>
      </c>
      <c r="E2753" s="14" t="s">
        <v>4442</v>
      </c>
      <c r="F2753" s="14" t="s">
        <v>9825</v>
      </c>
      <c r="G2753" s="14" t="s">
        <v>11319</v>
      </c>
      <c r="H2753" s="44" t="s">
        <v>3466</v>
      </c>
      <c r="I2753" s="45">
        <v>0</v>
      </c>
      <c r="J2753" s="14">
        <v>150000000</v>
      </c>
      <c r="K2753" s="14" t="s">
        <v>3458</v>
      </c>
      <c r="L2753" s="46" t="s">
        <v>5087</v>
      </c>
      <c r="M2753" s="14" t="s">
        <v>12072</v>
      </c>
      <c r="N2753" s="14" t="s">
        <v>3833</v>
      </c>
      <c r="O2753" s="14" t="s">
        <v>3468</v>
      </c>
      <c r="P2753" s="14" t="s">
        <v>12071</v>
      </c>
      <c r="Q2753" s="44" t="s">
        <v>8224</v>
      </c>
      <c r="R2753" s="44" t="s">
        <v>8203</v>
      </c>
      <c r="S2753" s="14">
        <v>1</v>
      </c>
      <c r="T2753" s="5">
        <v>63000</v>
      </c>
      <c r="U2753" s="5">
        <f t="shared" si="143"/>
        <v>63000</v>
      </c>
      <c r="V2753" s="47">
        <f t="shared" si="144"/>
        <v>70560</v>
      </c>
      <c r="W2753" s="48"/>
      <c r="X2753" s="49">
        <v>2017</v>
      </c>
      <c r="Y2753" s="55" t="s">
        <v>12015</v>
      </c>
      <c r="Z2753" s="51">
        <f t="shared" si="145"/>
        <v>175</v>
      </c>
      <c r="AA2753" s="16">
        <f t="shared" si="146"/>
        <v>196</v>
      </c>
    </row>
    <row r="2754" spans="2:27" ht="20.25" x14ac:dyDescent="0.3">
      <c r="B2754" s="43" t="s">
        <v>2757</v>
      </c>
      <c r="C2754" s="14" t="s">
        <v>4521</v>
      </c>
      <c r="D2754" s="14" t="s">
        <v>9807</v>
      </c>
      <c r="E2754" s="14" t="s">
        <v>4900</v>
      </c>
      <c r="F2754" s="14" t="s">
        <v>4412</v>
      </c>
      <c r="G2754" s="14" t="s">
        <v>11320</v>
      </c>
      <c r="H2754" s="44" t="s">
        <v>3466</v>
      </c>
      <c r="I2754" s="45">
        <v>0</v>
      </c>
      <c r="J2754" s="14">
        <v>150000000</v>
      </c>
      <c r="K2754" s="14" t="s">
        <v>3458</v>
      </c>
      <c r="L2754" s="46" t="s">
        <v>5087</v>
      </c>
      <c r="M2754" s="14" t="s">
        <v>12072</v>
      </c>
      <c r="N2754" s="14" t="s">
        <v>3833</v>
      </c>
      <c r="O2754" s="14" t="s">
        <v>3468</v>
      </c>
      <c r="P2754" s="14" t="s">
        <v>12071</v>
      </c>
      <c r="Q2754" s="44" t="s">
        <v>8224</v>
      </c>
      <c r="R2754" s="44" t="s">
        <v>8203</v>
      </c>
      <c r="S2754" s="14">
        <v>1</v>
      </c>
      <c r="T2754" s="5">
        <v>7800.45</v>
      </c>
      <c r="U2754" s="5">
        <f t="shared" si="143"/>
        <v>7800.45</v>
      </c>
      <c r="V2754" s="47">
        <f t="shared" si="144"/>
        <v>8736.5040000000008</v>
      </c>
      <c r="W2754" s="48"/>
      <c r="X2754" s="49">
        <v>2017</v>
      </c>
      <c r="Y2754" s="55" t="s">
        <v>12015</v>
      </c>
      <c r="Z2754" s="51">
        <f t="shared" si="145"/>
        <v>21.667916666666667</v>
      </c>
      <c r="AA2754" s="16">
        <f t="shared" si="146"/>
        <v>24.26806666666667</v>
      </c>
    </row>
    <row r="2755" spans="2:27" ht="20.25" x14ac:dyDescent="0.3">
      <c r="B2755" s="43" t="s">
        <v>2758</v>
      </c>
      <c r="C2755" s="14" t="s">
        <v>4521</v>
      </c>
      <c r="D2755" s="14" t="s">
        <v>9857</v>
      </c>
      <c r="E2755" s="14" t="s">
        <v>4866</v>
      </c>
      <c r="F2755" s="14" t="s">
        <v>9858</v>
      </c>
      <c r="G2755" s="14" t="s">
        <v>11321</v>
      </c>
      <c r="H2755" s="44" t="s">
        <v>3466</v>
      </c>
      <c r="I2755" s="45">
        <v>0</v>
      </c>
      <c r="J2755" s="14">
        <v>150000000</v>
      </c>
      <c r="K2755" s="14" t="s">
        <v>3458</v>
      </c>
      <c r="L2755" s="46" t="s">
        <v>5087</v>
      </c>
      <c r="M2755" s="14" t="s">
        <v>12072</v>
      </c>
      <c r="N2755" s="14" t="s">
        <v>3833</v>
      </c>
      <c r="O2755" s="14" t="s">
        <v>3468</v>
      </c>
      <c r="P2755" s="14" t="s">
        <v>12071</v>
      </c>
      <c r="Q2755" s="44" t="s">
        <v>8224</v>
      </c>
      <c r="R2755" s="44" t="s">
        <v>8203</v>
      </c>
      <c r="S2755" s="14">
        <v>4</v>
      </c>
      <c r="T2755" s="5">
        <v>38000</v>
      </c>
      <c r="U2755" s="5">
        <f t="shared" si="143"/>
        <v>152000</v>
      </c>
      <c r="V2755" s="47">
        <f t="shared" si="144"/>
        <v>170240.00000000003</v>
      </c>
      <c r="W2755" s="48"/>
      <c r="X2755" s="49">
        <v>2017</v>
      </c>
      <c r="Y2755" s="55" t="s">
        <v>12015</v>
      </c>
      <c r="Z2755" s="51">
        <f t="shared" si="145"/>
        <v>422.22222222222223</v>
      </c>
      <c r="AA2755" s="16">
        <f t="shared" si="146"/>
        <v>472.88888888888897</v>
      </c>
    </row>
    <row r="2756" spans="2:27" ht="20.25" x14ac:dyDescent="0.3">
      <c r="B2756" s="43" t="s">
        <v>2759</v>
      </c>
      <c r="C2756" s="14" t="s">
        <v>4521</v>
      </c>
      <c r="D2756" s="14" t="s">
        <v>9800</v>
      </c>
      <c r="E2756" s="14" t="s">
        <v>7671</v>
      </c>
      <c r="F2756" s="14" t="s">
        <v>9801</v>
      </c>
      <c r="G2756" s="14" t="s">
        <v>11322</v>
      </c>
      <c r="H2756" s="44" t="s">
        <v>3466</v>
      </c>
      <c r="I2756" s="45">
        <v>0</v>
      </c>
      <c r="J2756" s="14">
        <v>150000000</v>
      </c>
      <c r="K2756" s="14" t="s">
        <v>3458</v>
      </c>
      <c r="L2756" s="46" t="s">
        <v>5087</v>
      </c>
      <c r="M2756" s="14" t="s">
        <v>12072</v>
      </c>
      <c r="N2756" s="14" t="s">
        <v>3833</v>
      </c>
      <c r="O2756" s="14" t="s">
        <v>3468</v>
      </c>
      <c r="P2756" s="14" t="s">
        <v>12071</v>
      </c>
      <c r="Q2756" s="44" t="s">
        <v>8224</v>
      </c>
      <c r="R2756" s="44" t="s">
        <v>8203</v>
      </c>
      <c r="S2756" s="14">
        <v>10</v>
      </c>
      <c r="T2756" s="5">
        <v>264</v>
      </c>
      <c r="U2756" s="5">
        <f t="shared" si="143"/>
        <v>2640</v>
      </c>
      <c r="V2756" s="47">
        <f t="shared" si="144"/>
        <v>2956.8</v>
      </c>
      <c r="W2756" s="48"/>
      <c r="X2756" s="49">
        <v>2017</v>
      </c>
      <c r="Y2756" s="55" t="s">
        <v>12015</v>
      </c>
      <c r="Z2756" s="51">
        <f t="shared" si="145"/>
        <v>7.333333333333333</v>
      </c>
      <c r="AA2756" s="16">
        <f t="shared" si="146"/>
        <v>8.2133333333333347</v>
      </c>
    </row>
    <row r="2757" spans="2:27" ht="20.25" x14ac:dyDescent="0.3">
      <c r="B2757" s="43" t="s">
        <v>2760</v>
      </c>
      <c r="C2757" s="14" t="s">
        <v>4521</v>
      </c>
      <c r="D2757" s="14" t="s">
        <v>9613</v>
      </c>
      <c r="E2757" s="14" t="s">
        <v>9614</v>
      </c>
      <c r="F2757" s="14" t="s">
        <v>9615</v>
      </c>
      <c r="G2757" s="14" t="s">
        <v>11323</v>
      </c>
      <c r="H2757" s="44" t="s">
        <v>3466</v>
      </c>
      <c r="I2757" s="45">
        <v>0</v>
      </c>
      <c r="J2757" s="14">
        <v>150000000</v>
      </c>
      <c r="K2757" s="14" t="s">
        <v>3458</v>
      </c>
      <c r="L2757" s="46" t="s">
        <v>5087</v>
      </c>
      <c r="M2757" s="14" t="s">
        <v>12072</v>
      </c>
      <c r="N2757" s="14" t="s">
        <v>3833</v>
      </c>
      <c r="O2757" s="14" t="s">
        <v>3468</v>
      </c>
      <c r="P2757" s="14" t="s">
        <v>12071</v>
      </c>
      <c r="Q2757" s="44" t="s">
        <v>8224</v>
      </c>
      <c r="R2757" s="44" t="s">
        <v>8203</v>
      </c>
      <c r="S2757" s="14">
        <v>1</v>
      </c>
      <c r="T2757" s="5">
        <v>37613</v>
      </c>
      <c r="U2757" s="5">
        <f t="shared" si="143"/>
        <v>37613</v>
      </c>
      <c r="V2757" s="47">
        <f t="shared" si="144"/>
        <v>42126.560000000005</v>
      </c>
      <c r="W2757" s="48"/>
      <c r="X2757" s="49">
        <v>2017</v>
      </c>
      <c r="Y2757" s="55" t="s">
        <v>12015</v>
      </c>
      <c r="Z2757" s="51">
        <f t="shared" si="145"/>
        <v>104.48055555555555</v>
      </c>
      <c r="AA2757" s="16">
        <f t="shared" si="146"/>
        <v>117.01822222222224</v>
      </c>
    </row>
    <row r="2758" spans="2:27" ht="20.25" x14ac:dyDescent="0.3">
      <c r="B2758" s="43" t="s">
        <v>2761</v>
      </c>
      <c r="C2758" s="14" t="s">
        <v>4521</v>
      </c>
      <c r="D2758" s="14" t="s">
        <v>9805</v>
      </c>
      <c r="E2758" s="14" t="s">
        <v>7548</v>
      </c>
      <c r="F2758" s="14" t="s">
        <v>9806</v>
      </c>
      <c r="G2758" s="14" t="s">
        <v>11324</v>
      </c>
      <c r="H2758" s="44" t="s">
        <v>3466</v>
      </c>
      <c r="I2758" s="45">
        <v>0</v>
      </c>
      <c r="J2758" s="14">
        <v>150000000</v>
      </c>
      <c r="K2758" s="14" t="s">
        <v>3458</v>
      </c>
      <c r="L2758" s="46" t="s">
        <v>5087</v>
      </c>
      <c r="M2758" s="14" t="s">
        <v>12072</v>
      </c>
      <c r="N2758" s="14" t="s">
        <v>3833</v>
      </c>
      <c r="O2758" s="14" t="s">
        <v>3468</v>
      </c>
      <c r="P2758" s="14" t="s">
        <v>12071</v>
      </c>
      <c r="Q2758" s="44" t="s">
        <v>8224</v>
      </c>
      <c r="R2758" s="44" t="s">
        <v>8203</v>
      </c>
      <c r="S2758" s="14">
        <v>1</v>
      </c>
      <c r="T2758" s="5">
        <v>1442</v>
      </c>
      <c r="U2758" s="5">
        <f t="shared" si="143"/>
        <v>1442</v>
      </c>
      <c r="V2758" s="47">
        <f t="shared" si="144"/>
        <v>1615.0400000000002</v>
      </c>
      <c r="W2758" s="48"/>
      <c r="X2758" s="49">
        <v>2017</v>
      </c>
      <c r="Y2758" s="55" t="s">
        <v>12015</v>
      </c>
      <c r="Z2758" s="51">
        <f t="shared" si="145"/>
        <v>4.0055555555555555</v>
      </c>
      <c r="AA2758" s="16">
        <f t="shared" si="146"/>
        <v>4.4862222222222226</v>
      </c>
    </row>
    <row r="2759" spans="2:27" ht="20.25" x14ac:dyDescent="0.3">
      <c r="B2759" s="43" t="s">
        <v>2762</v>
      </c>
      <c r="C2759" s="14" t="s">
        <v>4521</v>
      </c>
      <c r="D2759" s="14" t="s">
        <v>9544</v>
      </c>
      <c r="E2759" s="14" t="s">
        <v>4900</v>
      </c>
      <c r="F2759" s="14" t="s">
        <v>9545</v>
      </c>
      <c r="G2759" s="14" t="s">
        <v>11325</v>
      </c>
      <c r="H2759" s="44" t="s">
        <v>3466</v>
      </c>
      <c r="I2759" s="45">
        <v>0</v>
      </c>
      <c r="J2759" s="14">
        <v>150000000</v>
      </c>
      <c r="K2759" s="14" t="s">
        <v>3458</v>
      </c>
      <c r="L2759" s="46" t="s">
        <v>5087</v>
      </c>
      <c r="M2759" s="14" t="s">
        <v>12072</v>
      </c>
      <c r="N2759" s="14" t="s">
        <v>3833</v>
      </c>
      <c r="O2759" s="14" t="s">
        <v>3468</v>
      </c>
      <c r="P2759" s="14" t="s">
        <v>12071</v>
      </c>
      <c r="Q2759" s="44" t="s">
        <v>8224</v>
      </c>
      <c r="R2759" s="44" t="s">
        <v>8203</v>
      </c>
      <c r="S2759" s="14">
        <v>1</v>
      </c>
      <c r="T2759" s="5">
        <v>5372</v>
      </c>
      <c r="U2759" s="5">
        <f t="shared" si="143"/>
        <v>5372</v>
      </c>
      <c r="V2759" s="47">
        <f t="shared" si="144"/>
        <v>6016.64</v>
      </c>
      <c r="W2759" s="48"/>
      <c r="X2759" s="49">
        <v>2017</v>
      </c>
      <c r="Y2759" s="55" t="s">
        <v>12015</v>
      </c>
      <c r="Z2759" s="51">
        <f t="shared" si="145"/>
        <v>14.922222222222222</v>
      </c>
      <c r="AA2759" s="16">
        <f t="shared" si="146"/>
        <v>16.712888888888891</v>
      </c>
    </row>
    <row r="2760" spans="2:27" ht="20.25" x14ac:dyDescent="0.3">
      <c r="B2760" s="43" t="s">
        <v>2763</v>
      </c>
      <c r="C2760" s="14" t="s">
        <v>4521</v>
      </c>
      <c r="D2760" s="14" t="s">
        <v>9859</v>
      </c>
      <c r="E2760" s="14" t="s">
        <v>9860</v>
      </c>
      <c r="F2760" s="14" t="s">
        <v>9861</v>
      </c>
      <c r="G2760" s="14" t="s">
        <v>11326</v>
      </c>
      <c r="H2760" s="44" t="s">
        <v>3466</v>
      </c>
      <c r="I2760" s="45">
        <v>0</v>
      </c>
      <c r="J2760" s="14">
        <v>150000000</v>
      </c>
      <c r="K2760" s="14" t="s">
        <v>3458</v>
      </c>
      <c r="L2760" s="46" t="s">
        <v>5087</v>
      </c>
      <c r="M2760" s="14" t="s">
        <v>12072</v>
      </c>
      <c r="N2760" s="14" t="s">
        <v>3833</v>
      </c>
      <c r="O2760" s="14" t="s">
        <v>3468</v>
      </c>
      <c r="P2760" s="14" t="s">
        <v>12071</v>
      </c>
      <c r="Q2760" s="44" t="s">
        <v>8224</v>
      </c>
      <c r="R2760" s="44" t="s">
        <v>8203</v>
      </c>
      <c r="S2760" s="14">
        <v>2</v>
      </c>
      <c r="T2760" s="5">
        <v>64576</v>
      </c>
      <c r="U2760" s="5">
        <f t="shared" si="143"/>
        <v>129152</v>
      </c>
      <c r="V2760" s="47">
        <f t="shared" si="144"/>
        <v>144650.24000000002</v>
      </c>
      <c r="W2760" s="48"/>
      <c r="X2760" s="49">
        <v>2017</v>
      </c>
      <c r="Y2760" s="55" t="s">
        <v>12015</v>
      </c>
      <c r="Z2760" s="51">
        <f t="shared" si="145"/>
        <v>358.75555555555553</v>
      </c>
      <c r="AA2760" s="16">
        <f t="shared" si="146"/>
        <v>401.80622222222229</v>
      </c>
    </row>
    <row r="2761" spans="2:27" ht="20.25" x14ac:dyDescent="0.3">
      <c r="B2761" s="43" t="s">
        <v>2764</v>
      </c>
      <c r="C2761" s="14" t="s">
        <v>4521</v>
      </c>
      <c r="D2761" s="14" t="s">
        <v>9836</v>
      </c>
      <c r="E2761" s="14" t="s">
        <v>9837</v>
      </c>
      <c r="F2761" s="14" t="s">
        <v>9838</v>
      </c>
      <c r="G2761" s="14" t="s">
        <v>11327</v>
      </c>
      <c r="H2761" s="44" t="s">
        <v>3466</v>
      </c>
      <c r="I2761" s="45">
        <v>0</v>
      </c>
      <c r="J2761" s="14">
        <v>150000000</v>
      </c>
      <c r="K2761" s="14" t="s">
        <v>3458</v>
      </c>
      <c r="L2761" s="46" t="s">
        <v>5087</v>
      </c>
      <c r="M2761" s="14" t="s">
        <v>12072</v>
      </c>
      <c r="N2761" s="14" t="s">
        <v>3833</v>
      </c>
      <c r="O2761" s="14" t="s">
        <v>3468</v>
      </c>
      <c r="P2761" s="14" t="s">
        <v>12071</v>
      </c>
      <c r="Q2761" s="44" t="s">
        <v>8224</v>
      </c>
      <c r="R2761" s="44" t="s">
        <v>8203</v>
      </c>
      <c r="S2761" s="14">
        <v>1</v>
      </c>
      <c r="T2761" s="5">
        <v>596</v>
      </c>
      <c r="U2761" s="5">
        <f t="shared" si="143"/>
        <v>596</v>
      </c>
      <c r="V2761" s="47">
        <f t="shared" si="144"/>
        <v>667.5200000000001</v>
      </c>
      <c r="W2761" s="48"/>
      <c r="X2761" s="49">
        <v>2017</v>
      </c>
      <c r="Y2761" s="55" t="s">
        <v>12015</v>
      </c>
      <c r="Z2761" s="51">
        <f t="shared" si="145"/>
        <v>1.6555555555555554</v>
      </c>
      <c r="AA2761" s="16">
        <f t="shared" si="146"/>
        <v>1.8542222222222224</v>
      </c>
    </row>
    <row r="2762" spans="2:27" ht="20.25" x14ac:dyDescent="0.3">
      <c r="B2762" s="43" t="s">
        <v>2765</v>
      </c>
      <c r="C2762" s="14" t="s">
        <v>4521</v>
      </c>
      <c r="D2762" s="14" t="s">
        <v>9862</v>
      </c>
      <c r="E2762" s="14" t="s">
        <v>4392</v>
      </c>
      <c r="F2762" s="14" t="s">
        <v>9863</v>
      </c>
      <c r="G2762" s="14" t="s">
        <v>11328</v>
      </c>
      <c r="H2762" s="44" t="s">
        <v>3466</v>
      </c>
      <c r="I2762" s="45">
        <v>0</v>
      </c>
      <c r="J2762" s="14">
        <v>150000000</v>
      </c>
      <c r="K2762" s="14" t="s">
        <v>3458</v>
      </c>
      <c r="L2762" s="46" t="s">
        <v>5087</v>
      </c>
      <c r="M2762" s="14" t="s">
        <v>12072</v>
      </c>
      <c r="N2762" s="14" t="s">
        <v>3833</v>
      </c>
      <c r="O2762" s="14" t="s">
        <v>3468</v>
      </c>
      <c r="P2762" s="14" t="s">
        <v>12071</v>
      </c>
      <c r="Q2762" s="44" t="s">
        <v>8224</v>
      </c>
      <c r="R2762" s="44" t="s">
        <v>8203</v>
      </c>
      <c r="S2762" s="14">
        <v>5</v>
      </c>
      <c r="T2762" s="5">
        <v>39469</v>
      </c>
      <c r="U2762" s="5">
        <f t="shared" si="143"/>
        <v>197345</v>
      </c>
      <c r="V2762" s="47">
        <f t="shared" si="144"/>
        <v>221026.40000000002</v>
      </c>
      <c r="W2762" s="48"/>
      <c r="X2762" s="49">
        <v>2017</v>
      </c>
      <c r="Y2762" s="55" t="s">
        <v>12015</v>
      </c>
      <c r="Z2762" s="51">
        <f t="shared" si="145"/>
        <v>548.18055555555554</v>
      </c>
      <c r="AA2762" s="16">
        <f t="shared" si="146"/>
        <v>613.96222222222229</v>
      </c>
    </row>
    <row r="2763" spans="2:27" ht="20.25" x14ac:dyDescent="0.3">
      <c r="B2763" s="43" t="s">
        <v>2766</v>
      </c>
      <c r="C2763" s="14" t="s">
        <v>4521</v>
      </c>
      <c r="D2763" s="14" t="s">
        <v>4408</v>
      </c>
      <c r="E2763" s="14" t="s">
        <v>4406</v>
      </c>
      <c r="F2763" s="14" t="s">
        <v>4409</v>
      </c>
      <c r="G2763" s="14" t="s">
        <v>11329</v>
      </c>
      <c r="H2763" s="44" t="s">
        <v>3466</v>
      </c>
      <c r="I2763" s="45">
        <v>0</v>
      </c>
      <c r="J2763" s="14">
        <v>150000000</v>
      </c>
      <c r="K2763" s="14" t="s">
        <v>3458</v>
      </c>
      <c r="L2763" s="46" t="s">
        <v>5087</v>
      </c>
      <c r="M2763" s="14" t="s">
        <v>12072</v>
      </c>
      <c r="N2763" s="14" t="s">
        <v>3833</v>
      </c>
      <c r="O2763" s="14" t="s">
        <v>3468</v>
      </c>
      <c r="P2763" s="14" t="s">
        <v>12071</v>
      </c>
      <c r="Q2763" s="44" t="s">
        <v>8224</v>
      </c>
      <c r="R2763" s="44" t="s">
        <v>8203</v>
      </c>
      <c r="S2763" s="14">
        <v>2</v>
      </c>
      <c r="T2763" s="5">
        <v>24765</v>
      </c>
      <c r="U2763" s="5">
        <f t="shared" si="143"/>
        <v>49530</v>
      </c>
      <c r="V2763" s="47">
        <f t="shared" si="144"/>
        <v>55473.600000000006</v>
      </c>
      <c r="W2763" s="48"/>
      <c r="X2763" s="49">
        <v>2017</v>
      </c>
      <c r="Y2763" s="55" t="s">
        <v>12015</v>
      </c>
      <c r="Z2763" s="51">
        <f t="shared" si="145"/>
        <v>137.58333333333334</v>
      </c>
      <c r="AA2763" s="16">
        <f t="shared" si="146"/>
        <v>154.09333333333336</v>
      </c>
    </row>
    <row r="2764" spans="2:27" ht="20.25" x14ac:dyDescent="0.3">
      <c r="B2764" s="43" t="s">
        <v>2767</v>
      </c>
      <c r="C2764" s="14" t="s">
        <v>4521</v>
      </c>
      <c r="D2764" s="14" t="s">
        <v>9831</v>
      </c>
      <c r="E2764" s="14" t="s">
        <v>3781</v>
      </c>
      <c r="F2764" s="14" t="s">
        <v>9832</v>
      </c>
      <c r="G2764" s="14" t="s">
        <v>11330</v>
      </c>
      <c r="H2764" s="44" t="s">
        <v>3466</v>
      </c>
      <c r="I2764" s="45">
        <v>0</v>
      </c>
      <c r="J2764" s="14">
        <v>150000000</v>
      </c>
      <c r="K2764" s="14" t="s">
        <v>3458</v>
      </c>
      <c r="L2764" s="46" t="s">
        <v>5087</v>
      </c>
      <c r="M2764" s="14" t="s">
        <v>12072</v>
      </c>
      <c r="N2764" s="14" t="s">
        <v>3833</v>
      </c>
      <c r="O2764" s="14" t="s">
        <v>3468</v>
      </c>
      <c r="P2764" s="14" t="s">
        <v>12071</v>
      </c>
      <c r="Q2764" s="44" t="s">
        <v>8234</v>
      </c>
      <c r="R2764" s="44" t="s">
        <v>8211</v>
      </c>
      <c r="S2764" s="14">
        <v>3</v>
      </c>
      <c r="T2764" s="5">
        <v>65803</v>
      </c>
      <c r="U2764" s="5">
        <f t="shared" si="143"/>
        <v>197409</v>
      </c>
      <c r="V2764" s="47">
        <f t="shared" si="144"/>
        <v>221098.08000000002</v>
      </c>
      <c r="W2764" s="48"/>
      <c r="X2764" s="49">
        <v>2017</v>
      </c>
      <c r="Y2764" s="55" t="s">
        <v>12015</v>
      </c>
      <c r="Z2764" s="51">
        <f t="shared" si="145"/>
        <v>548.35833333333335</v>
      </c>
      <c r="AA2764" s="16">
        <f t="shared" si="146"/>
        <v>614.16133333333335</v>
      </c>
    </row>
    <row r="2765" spans="2:27" ht="20.25" x14ac:dyDescent="0.3">
      <c r="B2765" s="43" t="s">
        <v>2768</v>
      </c>
      <c r="C2765" s="14" t="s">
        <v>4521</v>
      </c>
      <c r="D2765" s="14" t="s">
        <v>9864</v>
      </c>
      <c r="E2765" s="14" t="s">
        <v>4442</v>
      </c>
      <c r="F2765" s="14" t="s">
        <v>9865</v>
      </c>
      <c r="G2765" s="14" t="s">
        <v>11331</v>
      </c>
      <c r="H2765" s="44" t="s">
        <v>3466</v>
      </c>
      <c r="I2765" s="45">
        <v>0</v>
      </c>
      <c r="J2765" s="14">
        <v>150000000</v>
      </c>
      <c r="K2765" s="14" t="s">
        <v>3458</v>
      </c>
      <c r="L2765" s="46" t="s">
        <v>5087</v>
      </c>
      <c r="M2765" s="14" t="s">
        <v>12072</v>
      </c>
      <c r="N2765" s="14" t="s">
        <v>3833</v>
      </c>
      <c r="O2765" s="14" t="s">
        <v>3468</v>
      </c>
      <c r="P2765" s="14" t="s">
        <v>12071</v>
      </c>
      <c r="Q2765" s="44" t="s">
        <v>8224</v>
      </c>
      <c r="R2765" s="44" t="s">
        <v>8203</v>
      </c>
      <c r="S2765" s="14">
        <v>1</v>
      </c>
      <c r="T2765" s="5">
        <v>2523</v>
      </c>
      <c r="U2765" s="5">
        <f t="shared" si="143"/>
        <v>2523</v>
      </c>
      <c r="V2765" s="47">
        <f t="shared" si="144"/>
        <v>2825.76</v>
      </c>
      <c r="W2765" s="48"/>
      <c r="X2765" s="49">
        <v>2017</v>
      </c>
      <c r="Y2765" s="55" t="s">
        <v>12015</v>
      </c>
      <c r="Z2765" s="51">
        <f t="shared" si="145"/>
        <v>7.0083333333333337</v>
      </c>
      <c r="AA2765" s="16">
        <f t="shared" si="146"/>
        <v>7.8493333333333339</v>
      </c>
    </row>
    <row r="2766" spans="2:27" ht="20.25" x14ac:dyDescent="0.3">
      <c r="B2766" s="43" t="s">
        <v>2769</v>
      </c>
      <c r="C2766" s="14" t="s">
        <v>4521</v>
      </c>
      <c r="D2766" s="14" t="s">
        <v>9864</v>
      </c>
      <c r="E2766" s="14" t="s">
        <v>4442</v>
      </c>
      <c r="F2766" s="14" t="s">
        <v>9865</v>
      </c>
      <c r="G2766" s="14" t="s">
        <v>11332</v>
      </c>
      <c r="H2766" s="44" t="s">
        <v>3466</v>
      </c>
      <c r="I2766" s="45">
        <v>0</v>
      </c>
      <c r="J2766" s="14">
        <v>150000000</v>
      </c>
      <c r="K2766" s="14" t="s">
        <v>3458</v>
      </c>
      <c r="L2766" s="46" t="s">
        <v>5087</v>
      </c>
      <c r="M2766" s="14" t="s">
        <v>12072</v>
      </c>
      <c r="N2766" s="14" t="s">
        <v>3833</v>
      </c>
      <c r="O2766" s="14" t="s">
        <v>3468</v>
      </c>
      <c r="P2766" s="14" t="s">
        <v>12071</v>
      </c>
      <c r="Q2766" s="44" t="s">
        <v>8224</v>
      </c>
      <c r="R2766" s="44" t="s">
        <v>8203</v>
      </c>
      <c r="S2766" s="14">
        <v>1</v>
      </c>
      <c r="T2766" s="5">
        <v>242</v>
      </c>
      <c r="U2766" s="5">
        <f t="shared" si="143"/>
        <v>242</v>
      </c>
      <c r="V2766" s="47">
        <f t="shared" si="144"/>
        <v>271.04000000000002</v>
      </c>
      <c r="W2766" s="48"/>
      <c r="X2766" s="49">
        <v>2017</v>
      </c>
      <c r="Y2766" s="55" t="s">
        <v>12015</v>
      </c>
      <c r="Z2766" s="51">
        <f t="shared" si="145"/>
        <v>0.67222222222222228</v>
      </c>
      <c r="AA2766" s="16">
        <f t="shared" si="146"/>
        <v>0.75288888888888894</v>
      </c>
    </row>
    <row r="2767" spans="2:27" ht="20.25" x14ac:dyDescent="0.3">
      <c r="B2767" s="43" t="s">
        <v>2770</v>
      </c>
      <c r="C2767" s="14" t="s">
        <v>4521</v>
      </c>
      <c r="D2767" s="14" t="s">
        <v>9844</v>
      </c>
      <c r="E2767" s="14" t="s">
        <v>9840</v>
      </c>
      <c r="F2767" s="14" t="s">
        <v>9845</v>
      </c>
      <c r="G2767" s="14" t="s">
        <v>11333</v>
      </c>
      <c r="H2767" s="44" t="s">
        <v>3466</v>
      </c>
      <c r="I2767" s="45">
        <v>0</v>
      </c>
      <c r="J2767" s="14">
        <v>150000000</v>
      </c>
      <c r="K2767" s="14" t="s">
        <v>3458</v>
      </c>
      <c r="L2767" s="46" t="s">
        <v>5087</v>
      </c>
      <c r="M2767" s="14" t="s">
        <v>12072</v>
      </c>
      <c r="N2767" s="14" t="s">
        <v>3833</v>
      </c>
      <c r="O2767" s="14" t="s">
        <v>3468</v>
      </c>
      <c r="P2767" s="14" t="s">
        <v>12071</v>
      </c>
      <c r="Q2767" s="44" t="s">
        <v>8224</v>
      </c>
      <c r="R2767" s="44" t="s">
        <v>8203</v>
      </c>
      <c r="S2767" s="14">
        <v>1</v>
      </c>
      <c r="T2767" s="5">
        <v>27763</v>
      </c>
      <c r="U2767" s="5">
        <f t="shared" si="143"/>
        <v>27763</v>
      </c>
      <c r="V2767" s="47">
        <f t="shared" si="144"/>
        <v>31094.560000000001</v>
      </c>
      <c r="W2767" s="48"/>
      <c r="X2767" s="49">
        <v>2017</v>
      </c>
      <c r="Y2767" s="55" t="s">
        <v>12015</v>
      </c>
      <c r="Z2767" s="51">
        <f t="shared" si="145"/>
        <v>77.11944444444444</v>
      </c>
      <c r="AA2767" s="16">
        <f t="shared" si="146"/>
        <v>86.373777777777775</v>
      </c>
    </row>
    <row r="2768" spans="2:27" ht="20.25" x14ac:dyDescent="0.3">
      <c r="B2768" s="43" t="s">
        <v>2771</v>
      </c>
      <c r="C2768" s="14" t="s">
        <v>4521</v>
      </c>
      <c r="D2768" s="14" t="s">
        <v>9866</v>
      </c>
      <c r="E2768" s="14" t="s">
        <v>9703</v>
      </c>
      <c r="F2768" s="14" t="s">
        <v>9867</v>
      </c>
      <c r="G2768" s="14" t="s">
        <v>11334</v>
      </c>
      <c r="H2768" s="44" t="s">
        <v>3466</v>
      </c>
      <c r="I2768" s="45">
        <v>0</v>
      </c>
      <c r="J2768" s="14">
        <v>150000000</v>
      </c>
      <c r="K2768" s="14" t="s">
        <v>3458</v>
      </c>
      <c r="L2768" s="46" t="s">
        <v>5087</v>
      </c>
      <c r="M2768" s="14" t="s">
        <v>12072</v>
      </c>
      <c r="N2768" s="14" t="s">
        <v>3833</v>
      </c>
      <c r="O2768" s="14" t="s">
        <v>3468</v>
      </c>
      <c r="P2768" s="14" t="s">
        <v>12071</v>
      </c>
      <c r="Q2768" s="44" t="s">
        <v>8237</v>
      </c>
      <c r="R2768" s="44" t="s">
        <v>8214</v>
      </c>
      <c r="S2768" s="14">
        <v>1</v>
      </c>
      <c r="T2768" s="5">
        <v>10695.72</v>
      </c>
      <c r="U2768" s="5">
        <f t="shared" si="143"/>
        <v>10695.72</v>
      </c>
      <c r="V2768" s="47">
        <f t="shared" si="144"/>
        <v>11979.206400000001</v>
      </c>
      <c r="W2768" s="48"/>
      <c r="X2768" s="49">
        <v>2017</v>
      </c>
      <c r="Y2768" s="55" t="s">
        <v>12015</v>
      </c>
      <c r="Z2768" s="51">
        <f t="shared" si="145"/>
        <v>29.710333333333331</v>
      </c>
      <c r="AA2768" s="16">
        <f t="shared" si="146"/>
        <v>33.275573333333334</v>
      </c>
    </row>
    <row r="2769" spans="2:27" ht="20.25" x14ac:dyDescent="0.3">
      <c r="B2769" s="43" t="s">
        <v>2772</v>
      </c>
      <c r="C2769" s="14" t="s">
        <v>4521</v>
      </c>
      <c r="D2769" s="14" t="s">
        <v>9846</v>
      </c>
      <c r="E2769" s="14" t="s">
        <v>9840</v>
      </c>
      <c r="F2769" s="14" t="s">
        <v>9847</v>
      </c>
      <c r="G2769" s="14" t="s">
        <v>11335</v>
      </c>
      <c r="H2769" s="44" t="s">
        <v>3466</v>
      </c>
      <c r="I2769" s="45">
        <v>0</v>
      </c>
      <c r="J2769" s="14">
        <v>150000000</v>
      </c>
      <c r="K2769" s="14" t="s">
        <v>3458</v>
      </c>
      <c r="L2769" s="46" t="s">
        <v>5087</v>
      </c>
      <c r="M2769" s="14" t="s">
        <v>12072</v>
      </c>
      <c r="N2769" s="14" t="s">
        <v>3833</v>
      </c>
      <c r="O2769" s="14" t="s">
        <v>3468</v>
      </c>
      <c r="P2769" s="14" t="s">
        <v>12071</v>
      </c>
      <c r="Q2769" s="44" t="s">
        <v>8224</v>
      </c>
      <c r="R2769" s="44" t="s">
        <v>8203</v>
      </c>
      <c r="S2769" s="14">
        <v>1</v>
      </c>
      <c r="T2769" s="5">
        <v>44139</v>
      </c>
      <c r="U2769" s="5">
        <f t="shared" si="143"/>
        <v>44139</v>
      </c>
      <c r="V2769" s="47">
        <f t="shared" si="144"/>
        <v>49435.680000000008</v>
      </c>
      <c r="W2769" s="48"/>
      <c r="X2769" s="49">
        <v>2017</v>
      </c>
      <c r="Y2769" s="55" t="s">
        <v>12015</v>
      </c>
      <c r="Z2769" s="51">
        <f t="shared" si="145"/>
        <v>122.60833333333333</v>
      </c>
      <c r="AA2769" s="16">
        <f t="shared" si="146"/>
        <v>137.32133333333334</v>
      </c>
    </row>
    <row r="2770" spans="2:27" ht="20.25" x14ac:dyDescent="0.3">
      <c r="B2770" s="43" t="s">
        <v>2773</v>
      </c>
      <c r="C2770" s="14" t="s">
        <v>4521</v>
      </c>
      <c r="D2770" s="14" t="s">
        <v>9857</v>
      </c>
      <c r="E2770" s="14" t="s">
        <v>4866</v>
      </c>
      <c r="F2770" s="14" t="s">
        <v>9858</v>
      </c>
      <c r="G2770" s="14" t="s">
        <v>11336</v>
      </c>
      <c r="H2770" s="44" t="s">
        <v>3466</v>
      </c>
      <c r="I2770" s="45">
        <v>0</v>
      </c>
      <c r="J2770" s="14">
        <v>150000000</v>
      </c>
      <c r="K2770" s="14" t="s">
        <v>3458</v>
      </c>
      <c r="L2770" s="46" t="s">
        <v>5087</v>
      </c>
      <c r="M2770" s="14" t="s">
        <v>12072</v>
      </c>
      <c r="N2770" s="14" t="s">
        <v>3833</v>
      </c>
      <c r="O2770" s="14" t="s">
        <v>3468</v>
      </c>
      <c r="P2770" s="14" t="s">
        <v>12071</v>
      </c>
      <c r="Q2770" s="44" t="s">
        <v>8224</v>
      </c>
      <c r="R2770" s="44" t="s">
        <v>8203</v>
      </c>
      <c r="S2770" s="14">
        <v>2</v>
      </c>
      <c r="T2770" s="5">
        <v>45795</v>
      </c>
      <c r="U2770" s="5">
        <f t="shared" si="143"/>
        <v>91590</v>
      </c>
      <c r="V2770" s="47">
        <f t="shared" si="144"/>
        <v>102580.8</v>
      </c>
      <c r="W2770" s="48"/>
      <c r="X2770" s="49">
        <v>2017</v>
      </c>
      <c r="Y2770" s="55" t="s">
        <v>12015</v>
      </c>
      <c r="Z2770" s="51">
        <f t="shared" si="145"/>
        <v>254.41666666666666</v>
      </c>
      <c r="AA2770" s="16">
        <f t="shared" si="146"/>
        <v>284.94666666666666</v>
      </c>
    </row>
    <row r="2771" spans="2:27" ht="20.25" x14ac:dyDescent="0.3">
      <c r="B2771" s="43" t="s">
        <v>2774</v>
      </c>
      <c r="C2771" s="14" t="s">
        <v>4521</v>
      </c>
      <c r="D2771" s="14" t="s">
        <v>4770</v>
      </c>
      <c r="E2771" s="14" t="s">
        <v>7823</v>
      </c>
      <c r="F2771" s="14" t="s">
        <v>4779</v>
      </c>
      <c r="G2771" s="14" t="s">
        <v>11337</v>
      </c>
      <c r="H2771" s="44" t="s">
        <v>3466</v>
      </c>
      <c r="I2771" s="45">
        <v>0</v>
      </c>
      <c r="J2771" s="14">
        <v>150000000</v>
      </c>
      <c r="K2771" s="14" t="s">
        <v>3458</v>
      </c>
      <c r="L2771" s="46" t="s">
        <v>5087</v>
      </c>
      <c r="M2771" s="14" t="s">
        <v>12072</v>
      </c>
      <c r="N2771" s="14" t="s">
        <v>3833</v>
      </c>
      <c r="O2771" s="14" t="s">
        <v>3468</v>
      </c>
      <c r="P2771" s="14" t="s">
        <v>12071</v>
      </c>
      <c r="Q2771" s="44" t="s">
        <v>8224</v>
      </c>
      <c r="R2771" s="44" t="s">
        <v>8203</v>
      </c>
      <c r="S2771" s="14">
        <v>3</v>
      </c>
      <c r="T2771" s="5">
        <v>251732</v>
      </c>
      <c r="U2771" s="5">
        <f t="shared" si="143"/>
        <v>755196</v>
      </c>
      <c r="V2771" s="47">
        <f t="shared" si="144"/>
        <v>845819.52000000014</v>
      </c>
      <c r="W2771" s="48"/>
      <c r="X2771" s="49">
        <v>2017</v>
      </c>
      <c r="Y2771" s="55" t="s">
        <v>12015</v>
      </c>
      <c r="Z2771" s="51">
        <f t="shared" si="145"/>
        <v>2097.7666666666669</v>
      </c>
      <c r="AA2771" s="16">
        <f t="shared" si="146"/>
        <v>2349.4986666666668</v>
      </c>
    </row>
    <row r="2772" spans="2:27" ht="20.25" x14ac:dyDescent="0.3">
      <c r="B2772" s="43" t="s">
        <v>2775</v>
      </c>
      <c r="C2772" s="14" t="s">
        <v>4521</v>
      </c>
      <c r="D2772" s="14" t="s">
        <v>9097</v>
      </c>
      <c r="E2772" s="14" t="s">
        <v>9098</v>
      </c>
      <c r="F2772" s="14" t="s">
        <v>9099</v>
      </c>
      <c r="G2772" s="14" t="s">
        <v>11338</v>
      </c>
      <c r="H2772" s="44" t="s">
        <v>3466</v>
      </c>
      <c r="I2772" s="45">
        <v>0</v>
      </c>
      <c r="J2772" s="14">
        <v>150000000</v>
      </c>
      <c r="K2772" s="14" t="s">
        <v>3458</v>
      </c>
      <c r="L2772" s="46" t="s">
        <v>5087</v>
      </c>
      <c r="M2772" s="14" t="s">
        <v>12072</v>
      </c>
      <c r="N2772" s="14" t="s">
        <v>3833</v>
      </c>
      <c r="O2772" s="14" t="s">
        <v>3468</v>
      </c>
      <c r="P2772" s="14" t="s">
        <v>12071</v>
      </c>
      <c r="Q2772" s="44" t="s">
        <v>8224</v>
      </c>
      <c r="R2772" s="44" t="s">
        <v>8203</v>
      </c>
      <c r="S2772" s="14">
        <v>1</v>
      </c>
      <c r="T2772" s="5">
        <v>36435</v>
      </c>
      <c r="U2772" s="5">
        <f t="shared" si="143"/>
        <v>36435</v>
      </c>
      <c r="V2772" s="47">
        <f t="shared" si="144"/>
        <v>40807.200000000004</v>
      </c>
      <c r="W2772" s="48"/>
      <c r="X2772" s="49">
        <v>2017</v>
      </c>
      <c r="Y2772" s="55" t="s">
        <v>12015</v>
      </c>
      <c r="Z2772" s="51">
        <f t="shared" si="145"/>
        <v>101.20833333333333</v>
      </c>
      <c r="AA2772" s="16">
        <f t="shared" si="146"/>
        <v>113.35333333333334</v>
      </c>
    </row>
    <row r="2773" spans="2:27" ht="20.25" x14ac:dyDescent="0.3">
      <c r="B2773" s="43" t="s">
        <v>2776</v>
      </c>
      <c r="C2773" s="14" t="s">
        <v>4521</v>
      </c>
      <c r="D2773" s="14" t="s">
        <v>9868</v>
      </c>
      <c r="E2773" s="14" t="s">
        <v>9869</v>
      </c>
      <c r="F2773" s="14" t="s">
        <v>9870</v>
      </c>
      <c r="G2773" s="14" t="s">
        <v>11339</v>
      </c>
      <c r="H2773" s="44" t="s">
        <v>3466</v>
      </c>
      <c r="I2773" s="45">
        <v>0</v>
      </c>
      <c r="J2773" s="14">
        <v>150000000</v>
      </c>
      <c r="K2773" s="14" t="s">
        <v>3458</v>
      </c>
      <c r="L2773" s="46" t="s">
        <v>5087</v>
      </c>
      <c r="M2773" s="14" t="s">
        <v>12072</v>
      </c>
      <c r="N2773" s="14" t="s">
        <v>3833</v>
      </c>
      <c r="O2773" s="14" t="s">
        <v>3468</v>
      </c>
      <c r="P2773" s="14" t="s">
        <v>12071</v>
      </c>
      <c r="Q2773" s="44" t="s">
        <v>8224</v>
      </c>
      <c r="R2773" s="44" t="s">
        <v>8203</v>
      </c>
      <c r="S2773" s="14">
        <v>6</v>
      </c>
      <c r="T2773" s="5">
        <v>17605</v>
      </c>
      <c r="U2773" s="5">
        <f t="shared" si="143"/>
        <v>105630</v>
      </c>
      <c r="V2773" s="47">
        <f t="shared" si="144"/>
        <v>118305.60000000001</v>
      </c>
      <c r="W2773" s="48"/>
      <c r="X2773" s="49">
        <v>2017</v>
      </c>
      <c r="Y2773" s="55" t="s">
        <v>12015</v>
      </c>
      <c r="Z2773" s="51">
        <f t="shared" si="145"/>
        <v>293.41666666666669</v>
      </c>
      <c r="AA2773" s="16">
        <f t="shared" si="146"/>
        <v>328.62666666666667</v>
      </c>
    </row>
    <row r="2774" spans="2:27" ht="20.25" x14ac:dyDescent="0.3">
      <c r="B2774" s="43" t="s">
        <v>2777</v>
      </c>
      <c r="C2774" s="14" t="s">
        <v>4521</v>
      </c>
      <c r="D2774" s="14" t="s">
        <v>9871</v>
      </c>
      <c r="E2774" s="14" t="s">
        <v>9869</v>
      </c>
      <c r="F2774" s="14" t="s">
        <v>9872</v>
      </c>
      <c r="G2774" s="14" t="s">
        <v>11340</v>
      </c>
      <c r="H2774" s="44" t="s">
        <v>3466</v>
      </c>
      <c r="I2774" s="45">
        <v>0</v>
      </c>
      <c r="J2774" s="14">
        <v>150000000</v>
      </c>
      <c r="K2774" s="14" t="s">
        <v>3458</v>
      </c>
      <c r="L2774" s="46" t="s">
        <v>5087</v>
      </c>
      <c r="M2774" s="14" t="s">
        <v>12072</v>
      </c>
      <c r="N2774" s="14" t="s">
        <v>3833</v>
      </c>
      <c r="O2774" s="14" t="s">
        <v>3468</v>
      </c>
      <c r="P2774" s="14" t="s">
        <v>12071</v>
      </c>
      <c r="Q2774" s="44" t="s">
        <v>8224</v>
      </c>
      <c r="R2774" s="44" t="s">
        <v>8203</v>
      </c>
      <c r="S2774" s="14">
        <v>6</v>
      </c>
      <c r="T2774" s="5">
        <v>4662</v>
      </c>
      <c r="U2774" s="5">
        <f t="shared" si="143"/>
        <v>27972</v>
      </c>
      <c r="V2774" s="47">
        <f t="shared" si="144"/>
        <v>31328.640000000003</v>
      </c>
      <c r="W2774" s="48"/>
      <c r="X2774" s="49">
        <v>2017</v>
      </c>
      <c r="Y2774" s="55" t="s">
        <v>12015</v>
      </c>
      <c r="Z2774" s="51">
        <f t="shared" si="145"/>
        <v>77.7</v>
      </c>
      <c r="AA2774" s="16">
        <f t="shared" si="146"/>
        <v>87.024000000000015</v>
      </c>
    </row>
    <row r="2775" spans="2:27" ht="20.25" x14ac:dyDescent="0.3">
      <c r="B2775" s="43" t="s">
        <v>2778</v>
      </c>
      <c r="C2775" s="14" t="s">
        <v>4521</v>
      </c>
      <c r="D2775" s="14" t="s">
        <v>9833</v>
      </c>
      <c r="E2775" s="14" t="s">
        <v>9834</v>
      </c>
      <c r="F2775" s="14" t="s">
        <v>9835</v>
      </c>
      <c r="G2775" s="14" t="s">
        <v>11341</v>
      </c>
      <c r="H2775" s="44" t="s">
        <v>3466</v>
      </c>
      <c r="I2775" s="45">
        <v>0</v>
      </c>
      <c r="J2775" s="14">
        <v>150000000</v>
      </c>
      <c r="K2775" s="14" t="s">
        <v>3458</v>
      </c>
      <c r="L2775" s="46" t="s">
        <v>5087</v>
      </c>
      <c r="M2775" s="14" t="s">
        <v>12072</v>
      </c>
      <c r="N2775" s="14" t="s">
        <v>3833</v>
      </c>
      <c r="O2775" s="14" t="s">
        <v>3468</v>
      </c>
      <c r="P2775" s="14" t="s">
        <v>12071</v>
      </c>
      <c r="Q2775" s="44" t="s">
        <v>8224</v>
      </c>
      <c r="R2775" s="44" t="s">
        <v>8203</v>
      </c>
      <c r="S2775" s="14">
        <v>1</v>
      </c>
      <c r="T2775" s="5">
        <v>149126</v>
      </c>
      <c r="U2775" s="5">
        <f t="shared" si="143"/>
        <v>149126</v>
      </c>
      <c r="V2775" s="47">
        <f t="shared" si="144"/>
        <v>167021.12000000002</v>
      </c>
      <c r="W2775" s="48"/>
      <c r="X2775" s="49">
        <v>2017</v>
      </c>
      <c r="Y2775" s="55" t="s">
        <v>12015</v>
      </c>
      <c r="Z2775" s="51">
        <f t="shared" si="145"/>
        <v>414.23888888888888</v>
      </c>
      <c r="AA2775" s="16">
        <f t="shared" si="146"/>
        <v>463.9475555555556</v>
      </c>
    </row>
    <row r="2776" spans="2:27" ht="20.25" x14ac:dyDescent="0.3">
      <c r="B2776" s="43" t="s">
        <v>2779</v>
      </c>
      <c r="C2776" s="14" t="s">
        <v>4521</v>
      </c>
      <c r="D2776" s="14" t="s">
        <v>9807</v>
      </c>
      <c r="E2776" s="14" t="s">
        <v>4900</v>
      </c>
      <c r="F2776" s="14" t="s">
        <v>4412</v>
      </c>
      <c r="G2776" s="14" t="s">
        <v>11342</v>
      </c>
      <c r="H2776" s="44" t="s">
        <v>3466</v>
      </c>
      <c r="I2776" s="45">
        <v>0</v>
      </c>
      <c r="J2776" s="14">
        <v>150000000</v>
      </c>
      <c r="K2776" s="14" t="s">
        <v>3458</v>
      </c>
      <c r="L2776" s="46" t="s">
        <v>5087</v>
      </c>
      <c r="M2776" s="14" t="s">
        <v>12072</v>
      </c>
      <c r="N2776" s="14" t="s">
        <v>3833</v>
      </c>
      <c r="O2776" s="14" t="s">
        <v>3468</v>
      </c>
      <c r="P2776" s="14" t="s">
        <v>12071</v>
      </c>
      <c r="Q2776" s="44" t="s">
        <v>8224</v>
      </c>
      <c r="R2776" s="44" t="s">
        <v>8203</v>
      </c>
      <c r="S2776" s="14">
        <v>4</v>
      </c>
      <c r="T2776" s="5">
        <v>6097</v>
      </c>
      <c r="U2776" s="5">
        <f t="shared" si="143"/>
        <v>24388</v>
      </c>
      <c r="V2776" s="47">
        <f t="shared" si="144"/>
        <v>27314.560000000001</v>
      </c>
      <c r="W2776" s="48"/>
      <c r="X2776" s="49">
        <v>2017</v>
      </c>
      <c r="Y2776" s="55" t="s">
        <v>12015</v>
      </c>
      <c r="Z2776" s="51">
        <f t="shared" si="145"/>
        <v>67.74444444444444</v>
      </c>
      <c r="AA2776" s="16">
        <f t="shared" si="146"/>
        <v>75.873777777777775</v>
      </c>
    </row>
    <row r="2777" spans="2:27" ht="20.25" x14ac:dyDescent="0.3">
      <c r="B2777" s="43" t="s">
        <v>2780</v>
      </c>
      <c r="C2777" s="14" t="s">
        <v>4521</v>
      </c>
      <c r="D2777" s="14" t="s">
        <v>9760</v>
      </c>
      <c r="E2777" s="14" t="s">
        <v>9761</v>
      </c>
      <c r="F2777" s="14" t="s">
        <v>9762</v>
      </c>
      <c r="G2777" s="14" t="s">
        <v>11343</v>
      </c>
      <c r="H2777" s="44" t="s">
        <v>3466</v>
      </c>
      <c r="I2777" s="45">
        <v>0</v>
      </c>
      <c r="J2777" s="14">
        <v>150000000</v>
      </c>
      <c r="K2777" s="14" t="s">
        <v>3458</v>
      </c>
      <c r="L2777" s="46" t="s">
        <v>5087</v>
      </c>
      <c r="M2777" s="14" t="s">
        <v>12072</v>
      </c>
      <c r="N2777" s="14" t="s">
        <v>3833</v>
      </c>
      <c r="O2777" s="14" t="s">
        <v>3468</v>
      </c>
      <c r="P2777" s="14" t="s">
        <v>12071</v>
      </c>
      <c r="Q2777" s="44" t="s">
        <v>8224</v>
      </c>
      <c r="R2777" s="44" t="s">
        <v>8203</v>
      </c>
      <c r="S2777" s="14">
        <v>32</v>
      </c>
      <c r="T2777" s="5">
        <v>78.5</v>
      </c>
      <c r="U2777" s="5">
        <f t="shared" si="143"/>
        <v>2512</v>
      </c>
      <c r="V2777" s="47">
        <f t="shared" si="144"/>
        <v>2813.44</v>
      </c>
      <c r="W2777" s="48"/>
      <c r="X2777" s="49">
        <v>2017</v>
      </c>
      <c r="Y2777" s="55" t="s">
        <v>12015</v>
      </c>
      <c r="Z2777" s="51">
        <f t="shared" si="145"/>
        <v>6.9777777777777779</v>
      </c>
      <c r="AA2777" s="16">
        <f t="shared" si="146"/>
        <v>7.8151111111111113</v>
      </c>
    </row>
    <row r="2778" spans="2:27" ht="20.25" x14ac:dyDescent="0.3">
      <c r="B2778" s="43" t="s">
        <v>2781</v>
      </c>
      <c r="C2778" s="14" t="s">
        <v>4521</v>
      </c>
      <c r="D2778" s="14" t="s">
        <v>9808</v>
      </c>
      <c r="E2778" s="14" t="s">
        <v>4299</v>
      </c>
      <c r="F2778" s="14" t="s">
        <v>9809</v>
      </c>
      <c r="G2778" s="14" t="s">
        <v>11344</v>
      </c>
      <c r="H2778" s="44" t="s">
        <v>3466</v>
      </c>
      <c r="I2778" s="45">
        <v>0</v>
      </c>
      <c r="J2778" s="14">
        <v>150000000</v>
      </c>
      <c r="K2778" s="14" t="s">
        <v>3458</v>
      </c>
      <c r="L2778" s="46" t="s">
        <v>5087</v>
      </c>
      <c r="M2778" s="14" t="s">
        <v>12072</v>
      </c>
      <c r="N2778" s="14" t="s">
        <v>3833</v>
      </c>
      <c r="O2778" s="14" t="s">
        <v>3468</v>
      </c>
      <c r="P2778" s="14" t="s">
        <v>12071</v>
      </c>
      <c r="Q2778" s="44" t="s">
        <v>8224</v>
      </c>
      <c r="R2778" s="44" t="s">
        <v>8203</v>
      </c>
      <c r="S2778" s="14">
        <v>156</v>
      </c>
      <c r="T2778" s="5">
        <v>34459</v>
      </c>
      <c r="U2778" s="5">
        <f t="shared" si="143"/>
        <v>5375604</v>
      </c>
      <c r="V2778" s="47">
        <f t="shared" si="144"/>
        <v>6020676.4800000004</v>
      </c>
      <c r="W2778" s="48"/>
      <c r="X2778" s="49">
        <v>2017</v>
      </c>
      <c r="Y2778" s="55" t="s">
        <v>12015</v>
      </c>
      <c r="Z2778" s="51">
        <f t="shared" si="145"/>
        <v>14932.233333333334</v>
      </c>
      <c r="AA2778" s="16">
        <f t="shared" si="146"/>
        <v>16724.101333333336</v>
      </c>
    </row>
    <row r="2779" spans="2:27" ht="20.25" x14ac:dyDescent="0.3">
      <c r="B2779" s="43" t="s">
        <v>2782</v>
      </c>
      <c r="C2779" s="14" t="s">
        <v>4521</v>
      </c>
      <c r="D2779" s="14" t="s">
        <v>9808</v>
      </c>
      <c r="E2779" s="14" t="s">
        <v>4299</v>
      </c>
      <c r="F2779" s="14" t="s">
        <v>9809</v>
      </c>
      <c r="G2779" s="14" t="s">
        <v>11345</v>
      </c>
      <c r="H2779" s="44" t="s">
        <v>3466</v>
      </c>
      <c r="I2779" s="45">
        <v>0</v>
      </c>
      <c r="J2779" s="14">
        <v>150000000</v>
      </c>
      <c r="K2779" s="14" t="s">
        <v>3458</v>
      </c>
      <c r="L2779" s="46" t="s">
        <v>5087</v>
      </c>
      <c r="M2779" s="14" t="s">
        <v>12072</v>
      </c>
      <c r="N2779" s="14" t="s">
        <v>3833</v>
      </c>
      <c r="O2779" s="14" t="s">
        <v>3468</v>
      </c>
      <c r="P2779" s="14" t="s">
        <v>12071</v>
      </c>
      <c r="Q2779" s="44" t="s">
        <v>8224</v>
      </c>
      <c r="R2779" s="44" t="s">
        <v>8203</v>
      </c>
      <c r="S2779" s="14">
        <v>132</v>
      </c>
      <c r="T2779" s="5">
        <v>28717</v>
      </c>
      <c r="U2779" s="5">
        <f t="shared" si="143"/>
        <v>3790644</v>
      </c>
      <c r="V2779" s="47">
        <f t="shared" si="144"/>
        <v>4245521.28</v>
      </c>
      <c r="W2779" s="48"/>
      <c r="X2779" s="49">
        <v>2017</v>
      </c>
      <c r="Y2779" s="55" t="s">
        <v>12015</v>
      </c>
      <c r="Z2779" s="51">
        <f t="shared" si="145"/>
        <v>10529.566666666668</v>
      </c>
      <c r="AA2779" s="16">
        <f t="shared" si="146"/>
        <v>11793.114666666668</v>
      </c>
    </row>
    <row r="2780" spans="2:27" ht="20.25" x14ac:dyDescent="0.3">
      <c r="B2780" s="43" t="s">
        <v>2783</v>
      </c>
      <c r="C2780" s="14" t="s">
        <v>4521</v>
      </c>
      <c r="D2780" s="14" t="s">
        <v>4273</v>
      </c>
      <c r="E2780" s="14" t="s">
        <v>4274</v>
      </c>
      <c r="F2780" s="14" t="s">
        <v>4275</v>
      </c>
      <c r="G2780" s="14" t="s">
        <v>11346</v>
      </c>
      <c r="H2780" s="44" t="s">
        <v>3466</v>
      </c>
      <c r="I2780" s="45">
        <v>0</v>
      </c>
      <c r="J2780" s="14">
        <v>150000000</v>
      </c>
      <c r="K2780" s="14" t="s">
        <v>3458</v>
      </c>
      <c r="L2780" s="46" t="s">
        <v>5087</v>
      </c>
      <c r="M2780" s="14" t="s">
        <v>12072</v>
      </c>
      <c r="N2780" s="14" t="s">
        <v>3833</v>
      </c>
      <c r="O2780" s="14" t="s">
        <v>3468</v>
      </c>
      <c r="P2780" s="14" t="s">
        <v>12071</v>
      </c>
      <c r="Q2780" s="44" t="s">
        <v>8224</v>
      </c>
      <c r="R2780" s="44" t="s">
        <v>8203</v>
      </c>
      <c r="S2780" s="14">
        <v>12</v>
      </c>
      <c r="T2780" s="5">
        <v>68394</v>
      </c>
      <c r="U2780" s="5">
        <f t="shared" si="143"/>
        <v>820728</v>
      </c>
      <c r="V2780" s="47">
        <f t="shared" si="144"/>
        <v>919215.3600000001</v>
      </c>
      <c r="W2780" s="48"/>
      <c r="X2780" s="49">
        <v>2017</v>
      </c>
      <c r="Y2780" s="55" t="s">
        <v>12015</v>
      </c>
      <c r="Z2780" s="51">
        <f t="shared" si="145"/>
        <v>2279.8000000000002</v>
      </c>
      <c r="AA2780" s="16">
        <f t="shared" si="146"/>
        <v>2553.3760000000002</v>
      </c>
    </row>
    <row r="2781" spans="2:27" ht="20.25" x14ac:dyDescent="0.3">
      <c r="B2781" s="43" t="s">
        <v>2784</v>
      </c>
      <c r="C2781" s="14" t="s">
        <v>4521</v>
      </c>
      <c r="D2781" s="14" t="s">
        <v>9814</v>
      </c>
      <c r="E2781" s="14" t="s">
        <v>9163</v>
      </c>
      <c r="F2781" s="14" t="s">
        <v>9815</v>
      </c>
      <c r="G2781" s="14" t="s">
        <v>11347</v>
      </c>
      <c r="H2781" s="44" t="s">
        <v>3466</v>
      </c>
      <c r="I2781" s="45">
        <v>0</v>
      </c>
      <c r="J2781" s="14">
        <v>150000000</v>
      </c>
      <c r="K2781" s="14" t="s">
        <v>3458</v>
      </c>
      <c r="L2781" s="46" t="s">
        <v>5087</v>
      </c>
      <c r="M2781" s="14" t="s">
        <v>12072</v>
      </c>
      <c r="N2781" s="14" t="s">
        <v>3833</v>
      </c>
      <c r="O2781" s="14" t="s">
        <v>3468</v>
      </c>
      <c r="P2781" s="14" t="s">
        <v>12071</v>
      </c>
      <c r="Q2781" s="44" t="s">
        <v>8224</v>
      </c>
      <c r="R2781" s="44" t="s">
        <v>8203</v>
      </c>
      <c r="S2781" s="14">
        <v>48</v>
      </c>
      <c r="T2781" s="5">
        <v>10162</v>
      </c>
      <c r="U2781" s="5">
        <f t="shared" si="143"/>
        <v>487776</v>
      </c>
      <c r="V2781" s="47">
        <f t="shared" si="144"/>
        <v>546309.12</v>
      </c>
      <c r="W2781" s="48"/>
      <c r="X2781" s="49">
        <v>2017</v>
      </c>
      <c r="Y2781" s="55" t="s">
        <v>12015</v>
      </c>
      <c r="Z2781" s="51">
        <f t="shared" si="145"/>
        <v>1354.9333333333334</v>
      </c>
      <c r="AA2781" s="16">
        <f t="shared" si="146"/>
        <v>1517.5253333333333</v>
      </c>
    </row>
    <row r="2782" spans="2:27" ht="20.25" x14ac:dyDescent="0.3">
      <c r="B2782" s="43" t="s">
        <v>2785</v>
      </c>
      <c r="C2782" s="14" t="s">
        <v>4521</v>
      </c>
      <c r="D2782" s="14" t="s">
        <v>9814</v>
      </c>
      <c r="E2782" s="14" t="s">
        <v>9163</v>
      </c>
      <c r="F2782" s="14" t="s">
        <v>9815</v>
      </c>
      <c r="G2782" s="14" t="s">
        <v>11348</v>
      </c>
      <c r="H2782" s="44" t="s">
        <v>3466</v>
      </c>
      <c r="I2782" s="45">
        <v>0</v>
      </c>
      <c r="J2782" s="14">
        <v>150000000</v>
      </c>
      <c r="K2782" s="14" t="s">
        <v>3458</v>
      </c>
      <c r="L2782" s="46" t="s">
        <v>5087</v>
      </c>
      <c r="M2782" s="14" t="s">
        <v>12072</v>
      </c>
      <c r="N2782" s="14" t="s">
        <v>3833</v>
      </c>
      <c r="O2782" s="14" t="s">
        <v>3468</v>
      </c>
      <c r="P2782" s="14" t="s">
        <v>12071</v>
      </c>
      <c r="Q2782" s="44" t="s">
        <v>8224</v>
      </c>
      <c r="R2782" s="44" t="s">
        <v>8203</v>
      </c>
      <c r="S2782" s="14">
        <v>80</v>
      </c>
      <c r="T2782" s="5">
        <v>12022</v>
      </c>
      <c r="U2782" s="5">
        <f t="shared" si="143"/>
        <v>961760</v>
      </c>
      <c r="V2782" s="47">
        <f t="shared" si="144"/>
        <v>1077171.2000000002</v>
      </c>
      <c r="W2782" s="48"/>
      <c r="X2782" s="49">
        <v>2017</v>
      </c>
      <c r="Y2782" s="55" t="s">
        <v>12015</v>
      </c>
      <c r="Z2782" s="51">
        <f t="shared" si="145"/>
        <v>2671.5555555555557</v>
      </c>
      <c r="AA2782" s="16">
        <f t="shared" si="146"/>
        <v>2992.1422222222227</v>
      </c>
    </row>
    <row r="2783" spans="2:27" ht="20.25" x14ac:dyDescent="0.3">
      <c r="B2783" s="43" t="s">
        <v>2786</v>
      </c>
      <c r="C2783" s="14" t="s">
        <v>4521</v>
      </c>
      <c r="D2783" s="14" t="s">
        <v>9816</v>
      </c>
      <c r="E2783" s="14" t="s">
        <v>4302</v>
      </c>
      <c r="F2783" s="14" t="s">
        <v>9817</v>
      </c>
      <c r="G2783" s="14" t="s">
        <v>11349</v>
      </c>
      <c r="H2783" s="44" t="s">
        <v>3466</v>
      </c>
      <c r="I2783" s="45">
        <v>0</v>
      </c>
      <c r="J2783" s="14">
        <v>150000000</v>
      </c>
      <c r="K2783" s="14" t="s">
        <v>3458</v>
      </c>
      <c r="L2783" s="46" t="s">
        <v>5087</v>
      </c>
      <c r="M2783" s="14" t="s">
        <v>12072</v>
      </c>
      <c r="N2783" s="14" t="s">
        <v>3833</v>
      </c>
      <c r="O2783" s="14" t="s">
        <v>3468</v>
      </c>
      <c r="P2783" s="14" t="s">
        <v>12071</v>
      </c>
      <c r="Q2783" s="44" t="s">
        <v>8224</v>
      </c>
      <c r="R2783" s="44" t="s">
        <v>8203</v>
      </c>
      <c r="S2783" s="14">
        <v>3124</v>
      </c>
      <c r="T2783" s="5">
        <v>982</v>
      </c>
      <c r="U2783" s="5">
        <f t="shared" si="143"/>
        <v>3067768</v>
      </c>
      <c r="V2783" s="47">
        <f t="shared" si="144"/>
        <v>3435900.16</v>
      </c>
      <c r="W2783" s="48"/>
      <c r="X2783" s="49">
        <v>2017</v>
      </c>
      <c r="Y2783" s="55" t="s">
        <v>12015</v>
      </c>
      <c r="Z2783" s="51">
        <f t="shared" si="145"/>
        <v>8521.5777777777785</v>
      </c>
      <c r="AA2783" s="16">
        <f t="shared" si="146"/>
        <v>9544.1671111111118</v>
      </c>
    </row>
    <row r="2784" spans="2:27" ht="20.25" x14ac:dyDescent="0.3">
      <c r="B2784" s="43" t="s">
        <v>2787</v>
      </c>
      <c r="C2784" s="14" t="s">
        <v>4521</v>
      </c>
      <c r="D2784" s="14" t="s">
        <v>9873</v>
      </c>
      <c r="E2784" s="14" t="s">
        <v>4299</v>
      </c>
      <c r="F2784" s="14" t="s">
        <v>9874</v>
      </c>
      <c r="G2784" s="14" t="s">
        <v>11350</v>
      </c>
      <c r="H2784" s="44" t="s">
        <v>3466</v>
      </c>
      <c r="I2784" s="45">
        <v>0</v>
      </c>
      <c r="J2784" s="14">
        <v>150000000</v>
      </c>
      <c r="K2784" s="14" t="s">
        <v>3458</v>
      </c>
      <c r="L2784" s="46" t="s">
        <v>5087</v>
      </c>
      <c r="M2784" s="14" t="s">
        <v>12072</v>
      </c>
      <c r="N2784" s="14" t="s">
        <v>3833</v>
      </c>
      <c r="O2784" s="14" t="s">
        <v>3468</v>
      </c>
      <c r="P2784" s="14" t="s">
        <v>12071</v>
      </c>
      <c r="Q2784" s="44" t="s">
        <v>8224</v>
      </c>
      <c r="R2784" s="44" t="s">
        <v>8203</v>
      </c>
      <c r="S2784" s="14">
        <v>4</v>
      </c>
      <c r="T2784" s="5">
        <v>164519</v>
      </c>
      <c r="U2784" s="5">
        <f t="shared" si="143"/>
        <v>658076</v>
      </c>
      <c r="V2784" s="47">
        <f t="shared" si="144"/>
        <v>737045.12000000011</v>
      </c>
      <c r="W2784" s="48"/>
      <c r="X2784" s="49">
        <v>2017</v>
      </c>
      <c r="Y2784" s="55" t="s">
        <v>12015</v>
      </c>
      <c r="Z2784" s="51">
        <f t="shared" si="145"/>
        <v>1827.9888888888888</v>
      </c>
      <c r="AA2784" s="16">
        <f t="shared" si="146"/>
        <v>2047.3475555555558</v>
      </c>
    </row>
    <row r="2785" spans="2:27" ht="20.25" x14ac:dyDescent="0.3">
      <c r="B2785" s="43" t="s">
        <v>2788</v>
      </c>
      <c r="C2785" s="14" t="s">
        <v>4521</v>
      </c>
      <c r="D2785" s="14" t="s">
        <v>9873</v>
      </c>
      <c r="E2785" s="14" t="s">
        <v>4299</v>
      </c>
      <c r="F2785" s="14" t="s">
        <v>9874</v>
      </c>
      <c r="G2785" s="14" t="s">
        <v>11351</v>
      </c>
      <c r="H2785" s="44" t="s">
        <v>3466</v>
      </c>
      <c r="I2785" s="45">
        <v>0</v>
      </c>
      <c r="J2785" s="14">
        <v>150000000</v>
      </c>
      <c r="K2785" s="14" t="s">
        <v>3458</v>
      </c>
      <c r="L2785" s="46" t="s">
        <v>5087</v>
      </c>
      <c r="M2785" s="14" t="s">
        <v>12072</v>
      </c>
      <c r="N2785" s="14" t="s">
        <v>3833</v>
      </c>
      <c r="O2785" s="14" t="s">
        <v>3468</v>
      </c>
      <c r="P2785" s="14" t="s">
        <v>12071</v>
      </c>
      <c r="Q2785" s="44" t="s">
        <v>8224</v>
      </c>
      <c r="R2785" s="44" t="s">
        <v>8203</v>
      </c>
      <c r="S2785" s="14">
        <v>4</v>
      </c>
      <c r="T2785" s="5">
        <v>136107</v>
      </c>
      <c r="U2785" s="5">
        <f t="shared" si="143"/>
        <v>544428</v>
      </c>
      <c r="V2785" s="47">
        <f t="shared" si="144"/>
        <v>609759.3600000001</v>
      </c>
      <c r="W2785" s="48"/>
      <c r="X2785" s="49">
        <v>2017</v>
      </c>
      <c r="Y2785" s="55" t="s">
        <v>12015</v>
      </c>
      <c r="Z2785" s="51">
        <f t="shared" si="145"/>
        <v>1512.3</v>
      </c>
      <c r="AA2785" s="16">
        <f t="shared" si="146"/>
        <v>1693.7760000000003</v>
      </c>
    </row>
    <row r="2786" spans="2:27" ht="20.25" x14ac:dyDescent="0.3">
      <c r="B2786" s="43" t="s">
        <v>2789</v>
      </c>
      <c r="C2786" s="14" t="s">
        <v>4521</v>
      </c>
      <c r="D2786" s="14" t="s">
        <v>9818</v>
      </c>
      <c r="E2786" s="14" t="s">
        <v>9819</v>
      </c>
      <c r="F2786" s="14" t="s">
        <v>4412</v>
      </c>
      <c r="G2786" s="14" t="s">
        <v>11352</v>
      </c>
      <c r="H2786" s="44" t="s">
        <v>3466</v>
      </c>
      <c r="I2786" s="45">
        <v>0</v>
      </c>
      <c r="J2786" s="14">
        <v>150000000</v>
      </c>
      <c r="K2786" s="14" t="s">
        <v>3458</v>
      </c>
      <c r="L2786" s="46" t="s">
        <v>5087</v>
      </c>
      <c r="M2786" s="14" t="s">
        <v>12072</v>
      </c>
      <c r="N2786" s="14" t="s">
        <v>3833</v>
      </c>
      <c r="O2786" s="14" t="s">
        <v>3468</v>
      </c>
      <c r="P2786" s="14" t="s">
        <v>12071</v>
      </c>
      <c r="Q2786" s="44" t="s">
        <v>8224</v>
      </c>
      <c r="R2786" s="44" t="s">
        <v>8203</v>
      </c>
      <c r="S2786" s="14">
        <v>6</v>
      </c>
      <c r="T2786" s="5">
        <v>81026</v>
      </c>
      <c r="U2786" s="5">
        <f t="shared" ref="U2786:U2849" si="147">S2786*T2786</f>
        <v>486156</v>
      </c>
      <c r="V2786" s="47">
        <f t="shared" ref="V2786:V2849" si="148">U2786*1.12</f>
        <v>544494.72000000009</v>
      </c>
      <c r="W2786" s="48"/>
      <c r="X2786" s="49">
        <v>2017</v>
      </c>
      <c r="Y2786" s="55" t="s">
        <v>12015</v>
      </c>
      <c r="Z2786" s="51">
        <f t="shared" ref="Z2786:Z2849" si="149">U2786/360</f>
        <v>1350.4333333333334</v>
      </c>
      <c r="AA2786" s="16">
        <f t="shared" ref="AA2786:AA2849" si="150">V2786/360</f>
        <v>1512.4853333333335</v>
      </c>
    </row>
    <row r="2787" spans="2:27" ht="20.25" x14ac:dyDescent="0.3">
      <c r="B2787" s="43" t="s">
        <v>2790</v>
      </c>
      <c r="C2787" s="14" t="s">
        <v>4521</v>
      </c>
      <c r="D2787" s="14" t="s">
        <v>9818</v>
      </c>
      <c r="E2787" s="14" t="s">
        <v>9819</v>
      </c>
      <c r="F2787" s="14" t="s">
        <v>4412</v>
      </c>
      <c r="G2787" s="14" t="s">
        <v>11353</v>
      </c>
      <c r="H2787" s="44" t="s">
        <v>3466</v>
      </c>
      <c r="I2787" s="45">
        <v>0</v>
      </c>
      <c r="J2787" s="14">
        <v>150000000</v>
      </c>
      <c r="K2787" s="14" t="s">
        <v>3458</v>
      </c>
      <c r="L2787" s="46" t="s">
        <v>5087</v>
      </c>
      <c r="M2787" s="14" t="s">
        <v>12072</v>
      </c>
      <c r="N2787" s="14" t="s">
        <v>3833</v>
      </c>
      <c r="O2787" s="14" t="s">
        <v>3468</v>
      </c>
      <c r="P2787" s="14" t="s">
        <v>12071</v>
      </c>
      <c r="Q2787" s="44" t="s">
        <v>8224</v>
      </c>
      <c r="R2787" s="44" t="s">
        <v>8203</v>
      </c>
      <c r="S2787" s="14">
        <v>4</v>
      </c>
      <c r="T2787" s="5">
        <v>79728</v>
      </c>
      <c r="U2787" s="5">
        <f t="shared" si="147"/>
        <v>318912</v>
      </c>
      <c r="V2787" s="47">
        <f t="shared" si="148"/>
        <v>357181.44000000006</v>
      </c>
      <c r="W2787" s="48"/>
      <c r="X2787" s="49">
        <v>2017</v>
      </c>
      <c r="Y2787" s="55" t="s">
        <v>12015</v>
      </c>
      <c r="Z2787" s="51">
        <f t="shared" si="149"/>
        <v>885.86666666666667</v>
      </c>
      <c r="AA2787" s="16">
        <f t="shared" si="150"/>
        <v>992.17066666666688</v>
      </c>
    </row>
    <row r="2788" spans="2:27" ht="20.25" x14ac:dyDescent="0.3">
      <c r="B2788" s="43" t="s">
        <v>2791</v>
      </c>
      <c r="C2788" s="14" t="s">
        <v>4521</v>
      </c>
      <c r="D2788" s="14" t="s">
        <v>9810</v>
      </c>
      <c r="E2788" s="14" t="s">
        <v>4446</v>
      </c>
      <c r="F2788" s="14" t="s">
        <v>9811</v>
      </c>
      <c r="G2788" s="14" t="s">
        <v>11354</v>
      </c>
      <c r="H2788" s="44" t="s">
        <v>3466</v>
      </c>
      <c r="I2788" s="45">
        <v>0</v>
      </c>
      <c r="J2788" s="14">
        <v>150000000</v>
      </c>
      <c r="K2788" s="14" t="s">
        <v>3458</v>
      </c>
      <c r="L2788" s="46" t="s">
        <v>5087</v>
      </c>
      <c r="M2788" s="14" t="s">
        <v>12072</v>
      </c>
      <c r="N2788" s="14" t="s">
        <v>3833</v>
      </c>
      <c r="O2788" s="14" t="s">
        <v>3468</v>
      </c>
      <c r="P2788" s="14" t="s">
        <v>12071</v>
      </c>
      <c r="Q2788" s="44" t="s">
        <v>8224</v>
      </c>
      <c r="R2788" s="44" t="s">
        <v>8203</v>
      </c>
      <c r="S2788" s="14">
        <v>7</v>
      </c>
      <c r="T2788" s="5">
        <v>208500</v>
      </c>
      <c r="U2788" s="5">
        <f t="shared" si="147"/>
        <v>1459500</v>
      </c>
      <c r="V2788" s="47">
        <f t="shared" si="148"/>
        <v>1634640.0000000002</v>
      </c>
      <c r="W2788" s="48"/>
      <c r="X2788" s="49">
        <v>2017</v>
      </c>
      <c r="Y2788" s="55" t="s">
        <v>12015</v>
      </c>
      <c r="Z2788" s="51">
        <f t="shared" si="149"/>
        <v>4054.1666666666665</v>
      </c>
      <c r="AA2788" s="16">
        <f t="shared" si="150"/>
        <v>4540.666666666667</v>
      </c>
    </row>
    <row r="2789" spans="2:27" ht="20.25" x14ac:dyDescent="0.3">
      <c r="B2789" s="43" t="s">
        <v>2792</v>
      </c>
      <c r="C2789" s="14" t="s">
        <v>4521</v>
      </c>
      <c r="D2789" s="14" t="s">
        <v>9812</v>
      </c>
      <c r="E2789" s="14" t="s">
        <v>4446</v>
      </c>
      <c r="F2789" s="14" t="s">
        <v>9813</v>
      </c>
      <c r="G2789" s="14" t="s">
        <v>11355</v>
      </c>
      <c r="H2789" s="44" t="s">
        <v>3466</v>
      </c>
      <c r="I2789" s="45">
        <v>0</v>
      </c>
      <c r="J2789" s="14">
        <v>150000000</v>
      </c>
      <c r="K2789" s="14" t="s">
        <v>3458</v>
      </c>
      <c r="L2789" s="46" t="s">
        <v>5087</v>
      </c>
      <c r="M2789" s="14" t="s">
        <v>12072</v>
      </c>
      <c r="N2789" s="14" t="s">
        <v>3833</v>
      </c>
      <c r="O2789" s="14" t="s">
        <v>3468</v>
      </c>
      <c r="P2789" s="14" t="s">
        <v>12071</v>
      </c>
      <c r="Q2789" s="44" t="s">
        <v>8224</v>
      </c>
      <c r="R2789" s="44" t="s">
        <v>8203</v>
      </c>
      <c r="S2789" s="14">
        <v>6</v>
      </c>
      <c r="T2789" s="5">
        <v>193829</v>
      </c>
      <c r="U2789" s="5">
        <f t="shared" si="147"/>
        <v>1162974</v>
      </c>
      <c r="V2789" s="47">
        <f t="shared" si="148"/>
        <v>1302530.8800000001</v>
      </c>
      <c r="W2789" s="48"/>
      <c r="X2789" s="49">
        <v>2017</v>
      </c>
      <c r="Y2789" s="55" t="s">
        <v>12015</v>
      </c>
      <c r="Z2789" s="51">
        <f t="shared" si="149"/>
        <v>3230.4833333333331</v>
      </c>
      <c r="AA2789" s="16">
        <f t="shared" si="150"/>
        <v>3618.1413333333335</v>
      </c>
    </row>
    <row r="2790" spans="2:27" ht="20.25" x14ac:dyDescent="0.3">
      <c r="B2790" s="43" t="s">
        <v>2793</v>
      </c>
      <c r="C2790" s="14" t="s">
        <v>4521</v>
      </c>
      <c r="D2790" s="14" t="s">
        <v>9802</v>
      </c>
      <c r="E2790" s="14" t="s">
        <v>9803</v>
      </c>
      <c r="F2790" s="14" t="s">
        <v>9804</v>
      </c>
      <c r="G2790" s="14" t="s">
        <v>11356</v>
      </c>
      <c r="H2790" s="44" t="s">
        <v>3466</v>
      </c>
      <c r="I2790" s="45">
        <v>0</v>
      </c>
      <c r="J2790" s="14">
        <v>150000000</v>
      </c>
      <c r="K2790" s="14" t="s">
        <v>3458</v>
      </c>
      <c r="L2790" s="46" t="s">
        <v>5087</v>
      </c>
      <c r="M2790" s="14" t="s">
        <v>12072</v>
      </c>
      <c r="N2790" s="14" t="s">
        <v>3833</v>
      </c>
      <c r="O2790" s="14" t="s">
        <v>3468</v>
      </c>
      <c r="P2790" s="14" t="s">
        <v>12071</v>
      </c>
      <c r="Q2790" s="44" t="s">
        <v>8224</v>
      </c>
      <c r="R2790" s="44" t="s">
        <v>8203</v>
      </c>
      <c r="S2790" s="14">
        <v>16</v>
      </c>
      <c r="T2790" s="5">
        <v>3345</v>
      </c>
      <c r="U2790" s="5">
        <f t="shared" si="147"/>
        <v>53520</v>
      </c>
      <c r="V2790" s="47">
        <f t="shared" si="148"/>
        <v>59942.400000000009</v>
      </c>
      <c r="W2790" s="48"/>
      <c r="X2790" s="49">
        <v>2017</v>
      </c>
      <c r="Y2790" s="55" t="s">
        <v>12015</v>
      </c>
      <c r="Z2790" s="51">
        <f t="shared" si="149"/>
        <v>148.66666666666666</v>
      </c>
      <c r="AA2790" s="16">
        <f t="shared" si="150"/>
        <v>166.50666666666669</v>
      </c>
    </row>
    <row r="2791" spans="2:27" ht="20.25" x14ac:dyDescent="0.3">
      <c r="B2791" s="43" t="s">
        <v>2794</v>
      </c>
      <c r="C2791" s="14" t="s">
        <v>4521</v>
      </c>
      <c r="D2791" s="14" t="s">
        <v>9875</v>
      </c>
      <c r="E2791" s="14" t="s">
        <v>9876</v>
      </c>
      <c r="F2791" s="14" t="s">
        <v>4412</v>
      </c>
      <c r="G2791" s="14" t="s">
        <v>11357</v>
      </c>
      <c r="H2791" s="44" t="s">
        <v>3466</v>
      </c>
      <c r="I2791" s="45">
        <v>0</v>
      </c>
      <c r="J2791" s="14">
        <v>150000000</v>
      </c>
      <c r="K2791" s="14" t="s">
        <v>3458</v>
      </c>
      <c r="L2791" s="46" t="s">
        <v>5087</v>
      </c>
      <c r="M2791" s="14" t="s">
        <v>12072</v>
      </c>
      <c r="N2791" s="14" t="s">
        <v>3833</v>
      </c>
      <c r="O2791" s="14" t="s">
        <v>3468</v>
      </c>
      <c r="P2791" s="14" t="s">
        <v>12071</v>
      </c>
      <c r="Q2791" s="44" t="s">
        <v>8224</v>
      </c>
      <c r="R2791" s="44" t="s">
        <v>8203</v>
      </c>
      <c r="S2791" s="14">
        <v>2</v>
      </c>
      <c r="T2791" s="5">
        <v>44321</v>
      </c>
      <c r="U2791" s="5">
        <f t="shared" si="147"/>
        <v>88642</v>
      </c>
      <c r="V2791" s="47">
        <f t="shared" si="148"/>
        <v>99279.040000000008</v>
      </c>
      <c r="W2791" s="48"/>
      <c r="X2791" s="49">
        <v>2017</v>
      </c>
      <c r="Y2791" s="55" t="s">
        <v>12015</v>
      </c>
      <c r="Z2791" s="51">
        <f t="shared" si="149"/>
        <v>246.22777777777779</v>
      </c>
      <c r="AA2791" s="16">
        <f t="shared" si="150"/>
        <v>275.77511111111113</v>
      </c>
    </row>
    <row r="2792" spans="2:27" ht="20.25" x14ac:dyDescent="0.3">
      <c r="B2792" s="43" t="s">
        <v>2795</v>
      </c>
      <c r="C2792" s="14" t="s">
        <v>4521</v>
      </c>
      <c r="D2792" s="14" t="s">
        <v>9875</v>
      </c>
      <c r="E2792" s="14" t="s">
        <v>9876</v>
      </c>
      <c r="F2792" s="14" t="s">
        <v>4412</v>
      </c>
      <c r="G2792" s="14" t="s">
        <v>11358</v>
      </c>
      <c r="H2792" s="44" t="s">
        <v>3466</v>
      </c>
      <c r="I2792" s="45">
        <v>0</v>
      </c>
      <c r="J2792" s="14">
        <v>150000000</v>
      </c>
      <c r="K2792" s="14" t="s">
        <v>3458</v>
      </c>
      <c r="L2792" s="46" t="s">
        <v>5087</v>
      </c>
      <c r="M2792" s="14" t="s">
        <v>12072</v>
      </c>
      <c r="N2792" s="14" t="s">
        <v>3833</v>
      </c>
      <c r="O2792" s="14" t="s">
        <v>12117</v>
      </c>
      <c r="P2792" s="14" t="s">
        <v>12071</v>
      </c>
      <c r="Q2792" s="44" t="s">
        <v>8224</v>
      </c>
      <c r="R2792" s="44" t="s">
        <v>8203</v>
      </c>
      <c r="S2792" s="14">
        <v>3</v>
      </c>
      <c r="T2792" s="5">
        <v>50858</v>
      </c>
      <c r="U2792" s="5">
        <f t="shared" si="147"/>
        <v>152574</v>
      </c>
      <c r="V2792" s="47">
        <f t="shared" si="148"/>
        <v>170882.88</v>
      </c>
      <c r="W2792" s="48"/>
      <c r="X2792" s="49">
        <v>2017</v>
      </c>
      <c r="Y2792" s="55" t="s">
        <v>12015</v>
      </c>
      <c r="Z2792" s="51">
        <f t="shared" si="149"/>
        <v>423.81666666666666</v>
      </c>
      <c r="AA2792" s="16">
        <f t="shared" si="150"/>
        <v>474.67466666666667</v>
      </c>
    </row>
    <row r="2793" spans="2:27" ht="20.25" x14ac:dyDescent="0.3">
      <c r="B2793" s="43" t="s">
        <v>2796</v>
      </c>
      <c r="C2793" s="14" t="s">
        <v>4521</v>
      </c>
      <c r="D2793" s="14" t="s">
        <v>9826</v>
      </c>
      <c r="E2793" s="14" t="s">
        <v>4395</v>
      </c>
      <c r="F2793" s="14" t="s">
        <v>9827</v>
      </c>
      <c r="G2793" s="14" t="s">
        <v>11359</v>
      </c>
      <c r="H2793" s="44" t="s">
        <v>3466</v>
      </c>
      <c r="I2793" s="45">
        <v>0</v>
      </c>
      <c r="J2793" s="14">
        <v>150000000</v>
      </c>
      <c r="K2793" s="14" t="s">
        <v>3458</v>
      </c>
      <c r="L2793" s="46" t="s">
        <v>5087</v>
      </c>
      <c r="M2793" s="14" t="s">
        <v>12072</v>
      </c>
      <c r="N2793" s="14" t="s">
        <v>3833</v>
      </c>
      <c r="O2793" s="14" t="s">
        <v>3468</v>
      </c>
      <c r="P2793" s="14" t="s">
        <v>12071</v>
      </c>
      <c r="Q2793" s="44" t="s">
        <v>8224</v>
      </c>
      <c r="R2793" s="44" t="s">
        <v>8203</v>
      </c>
      <c r="S2793" s="14">
        <v>4</v>
      </c>
      <c r="T2793" s="5">
        <v>284137</v>
      </c>
      <c r="U2793" s="5">
        <f t="shared" si="147"/>
        <v>1136548</v>
      </c>
      <c r="V2793" s="47">
        <f t="shared" si="148"/>
        <v>1272933.76</v>
      </c>
      <c r="W2793" s="48"/>
      <c r="X2793" s="49">
        <v>2017</v>
      </c>
      <c r="Y2793" s="55" t="s">
        <v>12015</v>
      </c>
      <c r="Z2793" s="51">
        <f t="shared" si="149"/>
        <v>3157.0777777777776</v>
      </c>
      <c r="AA2793" s="16">
        <f t="shared" si="150"/>
        <v>3535.9271111111111</v>
      </c>
    </row>
    <row r="2794" spans="2:27" ht="20.25" x14ac:dyDescent="0.3">
      <c r="B2794" s="43" t="s">
        <v>2797</v>
      </c>
      <c r="C2794" s="14" t="s">
        <v>4521</v>
      </c>
      <c r="D2794" s="14" t="s">
        <v>4273</v>
      </c>
      <c r="E2794" s="14" t="s">
        <v>4274</v>
      </c>
      <c r="F2794" s="14" t="s">
        <v>4275</v>
      </c>
      <c r="G2794" s="14" t="s">
        <v>11360</v>
      </c>
      <c r="H2794" s="44" t="s">
        <v>3466</v>
      </c>
      <c r="I2794" s="45">
        <v>0</v>
      </c>
      <c r="J2794" s="14">
        <v>150000000</v>
      </c>
      <c r="K2794" s="14" t="s">
        <v>3458</v>
      </c>
      <c r="L2794" s="46" t="s">
        <v>5087</v>
      </c>
      <c r="M2794" s="14" t="s">
        <v>12072</v>
      </c>
      <c r="N2794" s="14" t="s">
        <v>3833</v>
      </c>
      <c r="O2794" s="14" t="s">
        <v>3468</v>
      </c>
      <c r="P2794" s="14" t="s">
        <v>12071</v>
      </c>
      <c r="Q2794" s="44" t="s">
        <v>8224</v>
      </c>
      <c r="R2794" s="44" t="s">
        <v>8203</v>
      </c>
      <c r="S2794" s="14">
        <v>2</v>
      </c>
      <c r="T2794" s="5">
        <v>6468</v>
      </c>
      <c r="U2794" s="5">
        <f t="shared" si="147"/>
        <v>12936</v>
      </c>
      <c r="V2794" s="47">
        <f t="shared" si="148"/>
        <v>14488.320000000002</v>
      </c>
      <c r="W2794" s="48"/>
      <c r="X2794" s="49">
        <v>2017</v>
      </c>
      <c r="Y2794" s="55" t="s">
        <v>12015</v>
      </c>
      <c r="Z2794" s="51">
        <f t="shared" si="149"/>
        <v>35.93333333333333</v>
      </c>
      <c r="AA2794" s="16">
        <f t="shared" si="150"/>
        <v>40.245333333333335</v>
      </c>
    </row>
    <row r="2795" spans="2:27" ht="20.25" x14ac:dyDescent="0.3">
      <c r="B2795" s="43" t="s">
        <v>2798</v>
      </c>
      <c r="C2795" s="14" t="s">
        <v>4521</v>
      </c>
      <c r="D2795" s="14" t="s">
        <v>4273</v>
      </c>
      <c r="E2795" s="14" t="s">
        <v>4274</v>
      </c>
      <c r="F2795" s="14" t="s">
        <v>4275</v>
      </c>
      <c r="G2795" s="14" t="s">
        <v>11361</v>
      </c>
      <c r="H2795" s="44" t="s">
        <v>3466</v>
      </c>
      <c r="I2795" s="45">
        <v>0</v>
      </c>
      <c r="J2795" s="14">
        <v>150000000</v>
      </c>
      <c r="K2795" s="14" t="s">
        <v>3458</v>
      </c>
      <c r="L2795" s="46" t="s">
        <v>5087</v>
      </c>
      <c r="M2795" s="14" t="s">
        <v>12072</v>
      </c>
      <c r="N2795" s="14" t="s">
        <v>3833</v>
      </c>
      <c r="O2795" s="14" t="s">
        <v>3468</v>
      </c>
      <c r="P2795" s="14" t="s">
        <v>12071</v>
      </c>
      <c r="Q2795" s="44" t="s">
        <v>8224</v>
      </c>
      <c r="R2795" s="44" t="s">
        <v>8203</v>
      </c>
      <c r="S2795" s="14">
        <v>2</v>
      </c>
      <c r="T2795" s="5">
        <v>3070</v>
      </c>
      <c r="U2795" s="5">
        <f t="shared" si="147"/>
        <v>6140</v>
      </c>
      <c r="V2795" s="47">
        <f t="shared" si="148"/>
        <v>6876.8000000000011</v>
      </c>
      <c r="W2795" s="48"/>
      <c r="X2795" s="49">
        <v>2017</v>
      </c>
      <c r="Y2795" s="55" t="s">
        <v>12015</v>
      </c>
      <c r="Z2795" s="51">
        <f t="shared" si="149"/>
        <v>17.055555555555557</v>
      </c>
      <c r="AA2795" s="16">
        <f t="shared" si="150"/>
        <v>19.102222222222224</v>
      </c>
    </row>
    <row r="2796" spans="2:27" ht="20.25" x14ac:dyDescent="0.3">
      <c r="B2796" s="43" t="s">
        <v>2799</v>
      </c>
      <c r="C2796" s="14" t="s">
        <v>4521</v>
      </c>
      <c r="D2796" s="14" t="s">
        <v>9807</v>
      </c>
      <c r="E2796" s="14" t="s">
        <v>4900</v>
      </c>
      <c r="F2796" s="14" t="s">
        <v>4412</v>
      </c>
      <c r="G2796" s="14" t="s">
        <v>11362</v>
      </c>
      <c r="H2796" s="44" t="s">
        <v>3466</v>
      </c>
      <c r="I2796" s="45">
        <v>0</v>
      </c>
      <c r="J2796" s="14">
        <v>150000000</v>
      </c>
      <c r="K2796" s="14" t="s">
        <v>3458</v>
      </c>
      <c r="L2796" s="46" t="s">
        <v>5087</v>
      </c>
      <c r="M2796" s="14" t="s">
        <v>12072</v>
      </c>
      <c r="N2796" s="14" t="s">
        <v>3833</v>
      </c>
      <c r="O2796" s="14" t="s">
        <v>3468</v>
      </c>
      <c r="P2796" s="14" t="s">
        <v>12071</v>
      </c>
      <c r="Q2796" s="44" t="s">
        <v>8224</v>
      </c>
      <c r="R2796" s="44" t="s">
        <v>8203</v>
      </c>
      <c r="S2796" s="14">
        <v>4</v>
      </c>
      <c r="T2796" s="5">
        <v>39141</v>
      </c>
      <c r="U2796" s="5">
        <f t="shared" si="147"/>
        <v>156564</v>
      </c>
      <c r="V2796" s="47">
        <f t="shared" si="148"/>
        <v>175351.68000000002</v>
      </c>
      <c r="W2796" s="48"/>
      <c r="X2796" s="49">
        <v>2017</v>
      </c>
      <c r="Y2796" s="55" t="s">
        <v>12015</v>
      </c>
      <c r="Z2796" s="51">
        <f t="shared" si="149"/>
        <v>434.9</v>
      </c>
      <c r="AA2796" s="16">
        <f t="shared" si="150"/>
        <v>487.08800000000008</v>
      </c>
    </row>
    <row r="2797" spans="2:27" ht="20.25" x14ac:dyDescent="0.3">
      <c r="B2797" s="43" t="s">
        <v>2800</v>
      </c>
      <c r="C2797" s="14" t="s">
        <v>4521</v>
      </c>
      <c r="D2797" s="14" t="s">
        <v>9800</v>
      </c>
      <c r="E2797" s="14" t="s">
        <v>7671</v>
      </c>
      <c r="F2797" s="14" t="s">
        <v>9801</v>
      </c>
      <c r="G2797" s="14" t="s">
        <v>11363</v>
      </c>
      <c r="H2797" s="44" t="s">
        <v>3466</v>
      </c>
      <c r="I2797" s="45">
        <v>0</v>
      </c>
      <c r="J2797" s="14">
        <v>150000000</v>
      </c>
      <c r="K2797" s="14" t="s">
        <v>3458</v>
      </c>
      <c r="L2797" s="46" t="s">
        <v>5087</v>
      </c>
      <c r="M2797" s="14" t="s">
        <v>12072</v>
      </c>
      <c r="N2797" s="14" t="s">
        <v>3833</v>
      </c>
      <c r="O2797" s="14" t="s">
        <v>3468</v>
      </c>
      <c r="P2797" s="14" t="s">
        <v>12071</v>
      </c>
      <c r="Q2797" s="44" t="s">
        <v>8224</v>
      </c>
      <c r="R2797" s="44" t="s">
        <v>8203</v>
      </c>
      <c r="S2797" s="14">
        <v>8</v>
      </c>
      <c r="T2797" s="5">
        <v>1452</v>
      </c>
      <c r="U2797" s="5">
        <f t="shared" si="147"/>
        <v>11616</v>
      </c>
      <c r="V2797" s="47">
        <f t="shared" si="148"/>
        <v>13009.920000000002</v>
      </c>
      <c r="W2797" s="48"/>
      <c r="X2797" s="49">
        <v>2017</v>
      </c>
      <c r="Y2797" s="55" t="s">
        <v>12015</v>
      </c>
      <c r="Z2797" s="51">
        <f t="shared" si="149"/>
        <v>32.266666666666666</v>
      </c>
      <c r="AA2797" s="16">
        <f t="shared" si="150"/>
        <v>36.138666666666673</v>
      </c>
    </row>
    <row r="2798" spans="2:27" ht="20.25" x14ac:dyDescent="0.3">
      <c r="B2798" s="43" t="s">
        <v>2801</v>
      </c>
      <c r="C2798" s="14" t="s">
        <v>4521</v>
      </c>
      <c r="D2798" s="14" t="s">
        <v>9800</v>
      </c>
      <c r="E2798" s="14" t="s">
        <v>7671</v>
      </c>
      <c r="F2798" s="14" t="s">
        <v>9801</v>
      </c>
      <c r="G2798" s="14" t="s">
        <v>11364</v>
      </c>
      <c r="H2798" s="44" t="s">
        <v>3466</v>
      </c>
      <c r="I2798" s="45">
        <v>0</v>
      </c>
      <c r="J2798" s="14">
        <v>150000000</v>
      </c>
      <c r="K2798" s="14" t="s">
        <v>3458</v>
      </c>
      <c r="L2798" s="46" t="s">
        <v>5087</v>
      </c>
      <c r="M2798" s="14" t="s">
        <v>12072</v>
      </c>
      <c r="N2798" s="14" t="s">
        <v>3833</v>
      </c>
      <c r="O2798" s="14" t="s">
        <v>3468</v>
      </c>
      <c r="P2798" s="14" t="s">
        <v>12071</v>
      </c>
      <c r="Q2798" s="44" t="s">
        <v>8224</v>
      </c>
      <c r="R2798" s="44" t="s">
        <v>8203</v>
      </c>
      <c r="S2798" s="14">
        <v>10</v>
      </c>
      <c r="T2798" s="5">
        <v>4026</v>
      </c>
      <c r="U2798" s="5">
        <f t="shared" si="147"/>
        <v>40260</v>
      </c>
      <c r="V2798" s="47">
        <f t="shared" si="148"/>
        <v>45091.200000000004</v>
      </c>
      <c r="W2798" s="48"/>
      <c r="X2798" s="49">
        <v>2017</v>
      </c>
      <c r="Y2798" s="55" t="s">
        <v>12015</v>
      </c>
      <c r="Z2798" s="51">
        <f t="shared" si="149"/>
        <v>111.83333333333333</v>
      </c>
      <c r="AA2798" s="16">
        <f t="shared" si="150"/>
        <v>125.25333333333334</v>
      </c>
    </row>
    <row r="2799" spans="2:27" ht="20.25" x14ac:dyDescent="0.3">
      <c r="B2799" s="43" t="s">
        <v>2802</v>
      </c>
      <c r="C2799" s="14" t="s">
        <v>4521</v>
      </c>
      <c r="D2799" s="14" t="s">
        <v>9828</v>
      </c>
      <c r="E2799" s="14" t="s">
        <v>7556</v>
      </c>
      <c r="F2799" s="14" t="s">
        <v>9829</v>
      </c>
      <c r="G2799" s="14" t="s">
        <v>11365</v>
      </c>
      <c r="H2799" s="44" t="s">
        <v>3466</v>
      </c>
      <c r="I2799" s="45">
        <v>0</v>
      </c>
      <c r="J2799" s="14">
        <v>150000000</v>
      </c>
      <c r="K2799" s="14" t="s">
        <v>3458</v>
      </c>
      <c r="L2799" s="46" t="s">
        <v>5087</v>
      </c>
      <c r="M2799" s="14" t="s">
        <v>12072</v>
      </c>
      <c r="N2799" s="14" t="s">
        <v>3833</v>
      </c>
      <c r="O2799" s="14" t="s">
        <v>3468</v>
      </c>
      <c r="P2799" s="14" t="s">
        <v>12071</v>
      </c>
      <c r="Q2799" s="44" t="s">
        <v>8224</v>
      </c>
      <c r="R2799" s="44" t="s">
        <v>8203</v>
      </c>
      <c r="S2799" s="14">
        <v>2</v>
      </c>
      <c r="T2799" s="5">
        <v>158761</v>
      </c>
      <c r="U2799" s="5">
        <f t="shared" si="147"/>
        <v>317522</v>
      </c>
      <c r="V2799" s="47">
        <f t="shared" si="148"/>
        <v>355624.64</v>
      </c>
      <c r="W2799" s="48"/>
      <c r="X2799" s="49">
        <v>2017</v>
      </c>
      <c r="Y2799" s="55" t="s">
        <v>12015</v>
      </c>
      <c r="Z2799" s="51">
        <f t="shared" si="149"/>
        <v>882.00555555555559</v>
      </c>
      <c r="AA2799" s="16">
        <f t="shared" si="150"/>
        <v>987.84622222222231</v>
      </c>
    </row>
    <row r="2800" spans="2:27" ht="20.25" x14ac:dyDescent="0.3">
      <c r="B2800" s="43" t="s">
        <v>2803</v>
      </c>
      <c r="C2800" s="14" t="s">
        <v>4521</v>
      </c>
      <c r="D2800" s="14" t="s">
        <v>9828</v>
      </c>
      <c r="E2800" s="14" t="s">
        <v>7556</v>
      </c>
      <c r="F2800" s="14" t="s">
        <v>9829</v>
      </c>
      <c r="G2800" s="14" t="s">
        <v>11366</v>
      </c>
      <c r="H2800" s="44" t="s">
        <v>3466</v>
      </c>
      <c r="I2800" s="45">
        <v>0</v>
      </c>
      <c r="J2800" s="14">
        <v>150000000</v>
      </c>
      <c r="K2800" s="14" t="s">
        <v>3458</v>
      </c>
      <c r="L2800" s="46" t="s">
        <v>5087</v>
      </c>
      <c r="M2800" s="14" t="s">
        <v>12072</v>
      </c>
      <c r="N2800" s="14" t="s">
        <v>3833</v>
      </c>
      <c r="O2800" s="14" t="s">
        <v>3468</v>
      </c>
      <c r="P2800" s="14" t="s">
        <v>12071</v>
      </c>
      <c r="Q2800" s="44" t="s">
        <v>8224</v>
      </c>
      <c r="R2800" s="44" t="s">
        <v>8203</v>
      </c>
      <c r="S2800" s="14">
        <v>2</v>
      </c>
      <c r="T2800" s="5">
        <v>402509</v>
      </c>
      <c r="U2800" s="5">
        <f t="shared" si="147"/>
        <v>805018</v>
      </c>
      <c r="V2800" s="47">
        <f t="shared" si="148"/>
        <v>901620.16</v>
      </c>
      <c r="W2800" s="48"/>
      <c r="X2800" s="49">
        <v>2017</v>
      </c>
      <c r="Y2800" s="55" t="s">
        <v>12015</v>
      </c>
      <c r="Z2800" s="51">
        <f t="shared" si="149"/>
        <v>2236.161111111111</v>
      </c>
      <c r="AA2800" s="16">
        <f t="shared" si="150"/>
        <v>2504.5004444444444</v>
      </c>
    </row>
    <row r="2801" spans="2:27" ht="20.25" x14ac:dyDescent="0.3">
      <c r="B2801" s="43" t="s">
        <v>2804</v>
      </c>
      <c r="C2801" s="14" t="s">
        <v>4521</v>
      </c>
      <c r="D2801" s="14" t="s">
        <v>5159</v>
      </c>
      <c r="E2801" s="14" t="s">
        <v>5062</v>
      </c>
      <c r="F2801" s="14" t="s">
        <v>4412</v>
      </c>
      <c r="G2801" s="14" t="s">
        <v>11367</v>
      </c>
      <c r="H2801" s="44" t="s">
        <v>3466</v>
      </c>
      <c r="I2801" s="45">
        <v>0</v>
      </c>
      <c r="J2801" s="14">
        <v>150000000</v>
      </c>
      <c r="K2801" s="14" t="s">
        <v>3458</v>
      </c>
      <c r="L2801" s="46" t="s">
        <v>5087</v>
      </c>
      <c r="M2801" s="14" t="s">
        <v>12072</v>
      </c>
      <c r="N2801" s="14" t="s">
        <v>3833</v>
      </c>
      <c r="O2801" s="14" t="s">
        <v>3468</v>
      </c>
      <c r="P2801" s="14" t="s">
        <v>12071</v>
      </c>
      <c r="Q2801" s="44" t="s">
        <v>8224</v>
      </c>
      <c r="R2801" s="44" t="s">
        <v>8203</v>
      </c>
      <c r="S2801" s="14">
        <v>2</v>
      </c>
      <c r="T2801" s="5">
        <v>139295</v>
      </c>
      <c r="U2801" s="5">
        <f t="shared" si="147"/>
        <v>278590</v>
      </c>
      <c r="V2801" s="47">
        <f t="shared" si="148"/>
        <v>312020.80000000005</v>
      </c>
      <c r="W2801" s="48"/>
      <c r="X2801" s="49">
        <v>2017</v>
      </c>
      <c r="Y2801" s="55" t="s">
        <v>12015</v>
      </c>
      <c r="Z2801" s="51">
        <f t="shared" si="149"/>
        <v>773.86111111111109</v>
      </c>
      <c r="AA2801" s="16">
        <f t="shared" si="150"/>
        <v>866.72444444444454</v>
      </c>
    </row>
    <row r="2802" spans="2:27" ht="20.25" x14ac:dyDescent="0.3">
      <c r="B2802" s="43" t="s">
        <v>2805</v>
      </c>
      <c r="C2802" s="14" t="s">
        <v>4521</v>
      </c>
      <c r="D2802" s="14" t="s">
        <v>9807</v>
      </c>
      <c r="E2802" s="14" t="s">
        <v>4900</v>
      </c>
      <c r="F2802" s="14" t="s">
        <v>4412</v>
      </c>
      <c r="G2802" s="14" t="s">
        <v>11368</v>
      </c>
      <c r="H2802" s="44" t="s">
        <v>3466</v>
      </c>
      <c r="I2802" s="45">
        <v>0</v>
      </c>
      <c r="J2802" s="14">
        <v>150000000</v>
      </c>
      <c r="K2802" s="14" t="s">
        <v>3458</v>
      </c>
      <c r="L2802" s="46" t="s">
        <v>5087</v>
      </c>
      <c r="M2802" s="14" t="s">
        <v>12072</v>
      </c>
      <c r="N2802" s="14" t="s">
        <v>3833</v>
      </c>
      <c r="O2802" s="14" t="s">
        <v>3468</v>
      </c>
      <c r="P2802" s="14" t="s">
        <v>12071</v>
      </c>
      <c r="Q2802" s="44" t="s">
        <v>8224</v>
      </c>
      <c r="R2802" s="44" t="s">
        <v>8203</v>
      </c>
      <c r="S2802" s="14">
        <v>1</v>
      </c>
      <c r="T2802" s="5">
        <v>7800</v>
      </c>
      <c r="U2802" s="5">
        <f t="shared" si="147"/>
        <v>7800</v>
      </c>
      <c r="V2802" s="47">
        <f t="shared" si="148"/>
        <v>8736</v>
      </c>
      <c r="W2802" s="48"/>
      <c r="X2802" s="49">
        <v>2017</v>
      </c>
      <c r="Y2802" s="55" t="s">
        <v>12015</v>
      </c>
      <c r="Z2802" s="51">
        <f t="shared" si="149"/>
        <v>21.666666666666668</v>
      </c>
      <c r="AA2802" s="16">
        <f t="shared" si="150"/>
        <v>24.266666666666666</v>
      </c>
    </row>
    <row r="2803" spans="2:27" ht="20.25" x14ac:dyDescent="0.3">
      <c r="B2803" s="43" t="s">
        <v>2806</v>
      </c>
      <c r="C2803" s="14" t="s">
        <v>4521</v>
      </c>
      <c r="D2803" s="14" t="s">
        <v>9852</v>
      </c>
      <c r="E2803" s="14" t="s">
        <v>4900</v>
      </c>
      <c r="F2803" s="14" t="s">
        <v>9853</v>
      </c>
      <c r="G2803" s="14" t="s">
        <v>11369</v>
      </c>
      <c r="H2803" s="44" t="s">
        <v>3466</v>
      </c>
      <c r="I2803" s="45">
        <v>0</v>
      </c>
      <c r="J2803" s="14">
        <v>150000000</v>
      </c>
      <c r="K2803" s="14" t="s">
        <v>3458</v>
      </c>
      <c r="L2803" s="46" t="s">
        <v>5087</v>
      </c>
      <c r="M2803" s="14" t="s">
        <v>12072</v>
      </c>
      <c r="N2803" s="14" t="s">
        <v>3833</v>
      </c>
      <c r="O2803" s="14" t="s">
        <v>3468</v>
      </c>
      <c r="P2803" s="14" t="s">
        <v>12071</v>
      </c>
      <c r="Q2803" s="44" t="s">
        <v>8224</v>
      </c>
      <c r="R2803" s="44" t="s">
        <v>8203</v>
      </c>
      <c r="S2803" s="14">
        <v>4</v>
      </c>
      <c r="T2803" s="5">
        <v>1702</v>
      </c>
      <c r="U2803" s="5">
        <f t="shared" si="147"/>
        <v>6808</v>
      </c>
      <c r="V2803" s="47">
        <f t="shared" si="148"/>
        <v>7624.9600000000009</v>
      </c>
      <c r="W2803" s="48"/>
      <c r="X2803" s="49">
        <v>2017</v>
      </c>
      <c r="Y2803" s="55" t="s">
        <v>12015</v>
      </c>
      <c r="Z2803" s="51">
        <f t="shared" si="149"/>
        <v>18.911111111111111</v>
      </c>
      <c r="AA2803" s="16">
        <f t="shared" si="150"/>
        <v>21.180444444444447</v>
      </c>
    </row>
    <row r="2804" spans="2:27" ht="20.25" x14ac:dyDescent="0.3">
      <c r="B2804" s="43" t="s">
        <v>2807</v>
      </c>
      <c r="C2804" s="14" t="s">
        <v>4521</v>
      </c>
      <c r="D2804" s="14" t="s">
        <v>4408</v>
      </c>
      <c r="E2804" s="14" t="s">
        <v>4406</v>
      </c>
      <c r="F2804" s="14" t="s">
        <v>4409</v>
      </c>
      <c r="G2804" s="14" t="s">
        <v>11370</v>
      </c>
      <c r="H2804" s="44" t="s">
        <v>3466</v>
      </c>
      <c r="I2804" s="45">
        <v>0</v>
      </c>
      <c r="J2804" s="14">
        <v>150000000</v>
      </c>
      <c r="K2804" s="14" t="s">
        <v>3458</v>
      </c>
      <c r="L2804" s="46" t="s">
        <v>5087</v>
      </c>
      <c r="M2804" s="14" t="s">
        <v>12072</v>
      </c>
      <c r="N2804" s="14" t="s">
        <v>3833</v>
      </c>
      <c r="O2804" s="14" t="s">
        <v>3468</v>
      </c>
      <c r="P2804" s="14" t="s">
        <v>12071</v>
      </c>
      <c r="Q2804" s="44" t="s">
        <v>8224</v>
      </c>
      <c r="R2804" s="44" t="s">
        <v>8203</v>
      </c>
      <c r="S2804" s="14">
        <v>6</v>
      </c>
      <c r="T2804" s="5">
        <v>4084</v>
      </c>
      <c r="U2804" s="5">
        <f t="shared" si="147"/>
        <v>24504</v>
      </c>
      <c r="V2804" s="47">
        <f t="shared" si="148"/>
        <v>27444.480000000003</v>
      </c>
      <c r="W2804" s="48"/>
      <c r="X2804" s="49">
        <v>2017</v>
      </c>
      <c r="Y2804" s="55" t="s">
        <v>12015</v>
      </c>
      <c r="Z2804" s="51">
        <f t="shared" si="149"/>
        <v>68.066666666666663</v>
      </c>
      <c r="AA2804" s="16">
        <f t="shared" si="150"/>
        <v>76.234666666666669</v>
      </c>
    </row>
    <row r="2805" spans="2:27" ht="20.25" x14ac:dyDescent="0.3">
      <c r="B2805" s="43" t="s">
        <v>2808</v>
      </c>
      <c r="C2805" s="14" t="s">
        <v>4521</v>
      </c>
      <c r="D2805" s="14" t="s">
        <v>9877</v>
      </c>
      <c r="E2805" s="14" t="s">
        <v>4239</v>
      </c>
      <c r="F2805" s="14" t="s">
        <v>9878</v>
      </c>
      <c r="G2805" s="14" t="s">
        <v>11371</v>
      </c>
      <c r="H2805" s="44" t="s">
        <v>3466</v>
      </c>
      <c r="I2805" s="45">
        <v>0</v>
      </c>
      <c r="J2805" s="14">
        <v>150000000</v>
      </c>
      <c r="K2805" s="14" t="s">
        <v>3458</v>
      </c>
      <c r="L2805" s="46" t="s">
        <v>5087</v>
      </c>
      <c r="M2805" s="14" t="s">
        <v>12072</v>
      </c>
      <c r="N2805" s="14" t="s">
        <v>3833</v>
      </c>
      <c r="O2805" s="14" t="s">
        <v>3468</v>
      </c>
      <c r="P2805" s="14" t="s">
        <v>12071</v>
      </c>
      <c r="Q2805" s="44" t="s">
        <v>8224</v>
      </c>
      <c r="R2805" s="44" t="s">
        <v>8203</v>
      </c>
      <c r="S2805" s="14">
        <v>6</v>
      </c>
      <c r="T2805" s="5">
        <v>17050</v>
      </c>
      <c r="U2805" s="5">
        <f t="shared" si="147"/>
        <v>102300</v>
      </c>
      <c r="V2805" s="47">
        <f t="shared" si="148"/>
        <v>114576.00000000001</v>
      </c>
      <c r="W2805" s="48"/>
      <c r="X2805" s="49">
        <v>2017</v>
      </c>
      <c r="Y2805" s="55" t="s">
        <v>12015</v>
      </c>
      <c r="Z2805" s="51">
        <f t="shared" si="149"/>
        <v>284.16666666666669</v>
      </c>
      <c r="AA2805" s="16">
        <f t="shared" si="150"/>
        <v>318.26666666666671</v>
      </c>
    </row>
    <row r="2806" spans="2:27" ht="20.25" x14ac:dyDescent="0.3">
      <c r="B2806" s="43" t="s">
        <v>2809</v>
      </c>
      <c r="C2806" s="14" t="s">
        <v>4521</v>
      </c>
      <c r="D2806" s="14" t="s">
        <v>9796</v>
      </c>
      <c r="E2806" s="14" t="s">
        <v>7546</v>
      </c>
      <c r="F2806" s="14" t="s">
        <v>9797</v>
      </c>
      <c r="G2806" s="14" t="s">
        <v>11372</v>
      </c>
      <c r="H2806" s="44" t="s">
        <v>3466</v>
      </c>
      <c r="I2806" s="45">
        <v>0</v>
      </c>
      <c r="J2806" s="14">
        <v>150000000</v>
      </c>
      <c r="K2806" s="14" t="s">
        <v>3458</v>
      </c>
      <c r="L2806" s="46" t="s">
        <v>5087</v>
      </c>
      <c r="M2806" s="14" t="s">
        <v>12072</v>
      </c>
      <c r="N2806" s="14" t="s">
        <v>3833</v>
      </c>
      <c r="O2806" s="14" t="s">
        <v>3468</v>
      </c>
      <c r="P2806" s="14" t="s">
        <v>12071</v>
      </c>
      <c r="Q2806" s="44" t="s">
        <v>8234</v>
      </c>
      <c r="R2806" s="44" t="s">
        <v>8211</v>
      </c>
      <c r="S2806" s="14">
        <v>8</v>
      </c>
      <c r="T2806" s="5">
        <v>13652</v>
      </c>
      <c r="U2806" s="5">
        <f t="shared" si="147"/>
        <v>109216</v>
      </c>
      <c r="V2806" s="47">
        <f t="shared" si="148"/>
        <v>122321.92000000001</v>
      </c>
      <c r="W2806" s="48"/>
      <c r="X2806" s="49">
        <v>2017</v>
      </c>
      <c r="Y2806" s="55" t="s">
        <v>12015</v>
      </c>
      <c r="Z2806" s="51">
        <f t="shared" si="149"/>
        <v>303.37777777777779</v>
      </c>
      <c r="AA2806" s="16">
        <f t="shared" si="150"/>
        <v>339.78311111111117</v>
      </c>
    </row>
    <row r="2807" spans="2:27" ht="20.25" x14ac:dyDescent="0.3">
      <c r="B2807" s="43" t="s">
        <v>2810</v>
      </c>
      <c r="C2807" s="14" t="s">
        <v>4521</v>
      </c>
      <c r="D2807" s="14" t="s">
        <v>9795</v>
      </c>
      <c r="E2807" s="14" t="s">
        <v>9163</v>
      </c>
      <c r="F2807" s="14" t="s">
        <v>4412</v>
      </c>
      <c r="G2807" s="14" t="s">
        <v>11373</v>
      </c>
      <c r="H2807" s="44" t="s">
        <v>3466</v>
      </c>
      <c r="I2807" s="45">
        <v>0</v>
      </c>
      <c r="J2807" s="14">
        <v>150000000</v>
      </c>
      <c r="K2807" s="14" t="s">
        <v>3458</v>
      </c>
      <c r="L2807" s="46" t="s">
        <v>5087</v>
      </c>
      <c r="M2807" s="14" t="s">
        <v>12072</v>
      </c>
      <c r="N2807" s="14" t="s">
        <v>3833</v>
      </c>
      <c r="O2807" s="14" t="s">
        <v>3468</v>
      </c>
      <c r="P2807" s="14" t="s">
        <v>12071</v>
      </c>
      <c r="Q2807" s="44" t="s">
        <v>8224</v>
      </c>
      <c r="R2807" s="44" t="s">
        <v>8203</v>
      </c>
      <c r="S2807" s="14">
        <v>3</v>
      </c>
      <c r="T2807" s="5">
        <v>35375</v>
      </c>
      <c r="U2807" s="5">
        <f t="shared" si="147"/>
        <v>106125</v>
      </c>
      <c r="V2807" s="47">
        <f t="shared" si="148"/>
        <v>118860.00000000001</v>
      </c>
      <c r="W2807" s="48"/>
      <c r="X2807" s="49">
        <v>2017</v>
      </c>
      <c r="Y2807" s="55" t="s">
        <v>12015</v>
      </c>
      <c r="Z2807" s="51">
        <f t="shared" si="149"/>
        <v>294.79166666666669</v>
      </c>
      <c r="AA2807" s="16">
        <f t="shared" si="150"/>
        <v>330.16666666666669</v>
      </c>
    </row>
    <row r="2808" spans="2:27" ht="20.25" x14ac:dyDescent="0.3">
      <c r="B2808" s="43" t="s">
        <v>2811</v>
      </c>
      <c r="C2808" s="14" t="s">
        <v>4521</v>
      </c>
      <c r="D2808" s="14" t="s">
        <v>9796</v>
      </c>
      <c r="E2808" s="14" t="s">
        <v>7546</v>
      </c>
      <c r="F2808" s="14" t="s">
        <v>9797</v>
      </c>
      <c r="G2808" s="14" t="s">
        <v>11374</v>
      </c>
      <c r="H2808" s="44" t="s">
        <v>3466</v>
      </c>
      <c r="I2808" s="45">
        <v>0</v>
      </c>
      <c r="J2808" s="14">
        <v>150000000</v>
      </c>
      <c r="K2808" s="14" t="s">
        <v>3458</v>
      </c>
      <c r="L2808" s="46" t="s">
        <v>5087</v>
      </c>
      <c r="M2808" s="14" t="s">
        <v>12072</v>
      </c>
      <c r="N2808" s="14" t="s">
        <v>3833</v>
      </c>
      <c r="O2808" s="14" t="s">
        <v>3468</v>
      </c>
      <c r="P2808" s="14" t="s">
        <v>12071</v>
      </c>
      <c r="Q2808" s="44" t="s">
        <v>8234</v>
      </c>
      <c r="R2808" s="44" t="s">
        <v>8211</v>
      </c>
      <c r="S2808" s="14">
        <v>4</v>
      </c>
      <c r="T2808" s="5">
        <v>21661</v>
      </c>
      <c r="U2808" s="5">
        <f t="shared" si="147"/>
        <v>86644</v>
      </c>
      <c r="V2808" s="47">
        <f t="shared" si="148"/>
        <v>97041.280000000013</v>
      </c>
      <c r="W2808" s="48"/>
      <c r="X2808" s="49">
        <v>2017</v>
      </c>
      <c r="Y2808" s="55" t="s">
        <v>12015</v>
      </c>
      <c r="Z2808" s="51">
        <f t="shared" si="149"/>
        <v>240.67777777777778</v>
      </c>
      <c r="AA2808" s="16">
        <f t="shared" si="150"/>
        <v>269.55911111111112</v>
      </c>
    </row>
    <row r="2809" spans="2:27" ht="20.25" x14ac:dyDescent="0.3">
      <c r="B2809" s="43" t="s">
        <v>2812</v>
      </c>
      <c r="C2809" s="14" t="s">
        <v>4521</v>
      </c>
      <c r="D2809" s="14" t="s">
        <v>9879</v>
      </c>
      <c r="E2809" s="14" t="s">
        <v>9448</v>
      </c>
      <c r="F2809" s="14" t="s">
        <v>9880</v>
      </c>
      <c r="G2809" s="14" t="s">
        <v>11375</v>
      </c>
      <c r="H2809" s="44" t="s">
        <v>3466</v>
      </c>
      <c r="I2809" s="45">
        <v>0</v>
      </c>
      <c r="J2809" s="14">
        <v>150000000</v>
      </c>
      <c r="K2809" s="14" t="s">
        <v>3458</v>
      </c>
      <c r="L2809" s="46" t="s">
        <v>5087</v>
      </c>
      <c r="M2809" s="14" t="s">
        <v>12072</v>
      </c>
      <c r="N2809" s="14" t="s">
        <v>3833</v>
      </c>
      <c r="O2809" s="14" t="s">
        <v>3468</v>
      </c>
      <c r="P2809" s="14" t="s">
        <v>12071</v>
      </c>
      <c r="Q2809" s="44" t="s">
        <v>8224</v>
      </c>
      <c r="R2809" s="44" t="s">
        <v>8203</v>
      </c>
      <c r="S2809" s="14">
        <v>1</v>
      </c>
      <c r="T2809" s="5">
        <v>729860</v>
      </c>
      <c r="U2809" s="5">
        <f t="shared" si="147"/>
        <v>729860</v>
      </c>
      <c r="V2809" s="47">
        <f t="shared" si="148"/>
        <v>817443.20000000007</v>
      </c>
      <c r="W2809" s="48"/>
      <c r="X2809" s="49">
        <v>2017</v>
      </c>
      <c r="Y2809" s="55" t="s">
        <v>12015</v>
      </c>
      <c r="Z2809" s="51">
        <f t="shared" si="149"/>
        <v>2027.3888888888889</v>
      </c>
      <c r="AA2809" s="16">
        <f t="shared" si="150"/>
        <v>2270.6755555555555</v>
      </c>
    </row>
    <row r="2810" spans="2:27" ht="20.25" x14ac:dyDescent="0.3">
      <c r="B2810" s="43" t="s">
        <v>2813</v>
      </c>
      <c r="C2810" s="14" t="s">
        <v>4521</v>
      </c>
      <c r="D2810" s="14" t="s">
        <v>9760</v>
      </c>
      <c r="E2810" s="14" t="s">
        <v>9761</v>
      </c>
      <c r="F2810" s="14" t="s">
        <v>9762</v>
      </c>
      <c r="G2810" s="14" t="s">
        <v>11376</v>
      </c>
      <c r="H2810" s="44" t="s">
        <v>3466</v>
      </c>
      <c r="I2810" s="45">
        <v>0</v>
      </c>
      <c r="J2810" s="14">
        <v>150000000</v>
      </c>
      <c r="K2810" s="14" t="s">
        <v>3458</v>
      </c>
      <c r="L2810" s="46" t="s">
        <v>5087</v>
      </c>
      <c r="M2810" s="14" t="s">
        <v>12072</v>
      </c>
      <c r="N2810" s="14" t="s">
        <v>3833</v>
      </c>
      <c r="O2810" s="14" t="s">
        <v>3468</v>
      </c>
      <c r="P2810" s="14" t="s">
        <v>12071</v>
      </c>
      <c r="Q2810" s="44" t="s">
        <v>8224</v>
      </c>
      <c r="R2810" s="44" t="s">
        <v>8203</v>
      </c>
      <c r="S2810" s="14">
        <v>4</v>
      </c>
      <c r="T2810" s="5">
        <v>189</v>
      </c>
      <c r="U2810" s="5">
        <f t="shared" si="147"/>
        <v>756</v>
      </c>
      <c r="V2810" s="47">
        <f t="shared" si="148"/>
        <v>846.72</v>
      </c>
      <c r="W2810" s="48"/>
      <c r="X2810" s="49">
        <v>2017</v>
      </c>
      <c r="Y2810" s="55" t="s">
        <v>12015</v>
      </c>
      <c r="Z2810" s="51">
        <f t="shared" si="149"/>
        <v>2.1</v>
      </c>
      <c r="AA2810" s="16">
        <f t="shared" si="150"/>
        <v>2.3519999999999999</v>
      </c>
    </row>
    <row r="2811" spans="2:27" ht="20.25" x14ac:dyDescent="0.3">
      <c r="B2811" s="43" t="s">
        <v>2814</v>
      </c>
      <c r="C2811" s="14" t="s">
        <v>4521</v>
      </c>
      <c r="D2811" s="14" t="s">
        <v>9798</v>
      </c>
      <c r="E2811" s="14" t="s">
        <v>4427</v>
      </c>
      <c r="F2811" s="14" t="s">
        <v>9799</v>
      </c>
      <c r="G2811" s="14" t="s">
        <v>11377</v>
      </c>
      <c r="H2811" s="44" t="s">
        <v>3466</v>
      </c>
      <c r="I2811" s="45">
        <v>0</v>
      </c>
      <c r="J2811" s="14">
        <v>150000000</v>
      </c>
      <c r="K2811" s="14" t="s">
        <v>3458</v>
      </c>
      <c r="L2811" s="46" t="s">
        <v>5087</v>
      </c>
      <c r="M2811" s="14" t="s">
        <v>12072</v>
      </c>
      <c r="N2811" s="14" t="s">
        <v>3833</v>
      </c>
      <c r="O2811" s="14" t="s">
        <v>3468</v>
      </c>
      <c r="P2811" s="14" t="s">
        <v>12071</v>
      </c>
      <c r="Q2811" s="44" t="s">
        <v>8224</v>
      </c>
      <c r="R2811" s="44" t="s">
        <v>8203</v>
      </c>
      <c r="S2811" s="14">
        <v>4</v>
      </c>
      <c r="T2811" s="5">
        <v>14717</v>
      </c>
      <c r="U2811" s="5">
        <f t="shared" si="147"/>
        <v>58868</v>
      </c>
      <c r="V2811" s="47">
        <f t="shared" si="148"/>
        <v>65932.160000000003</v>
      </c>
      <c r="W2811" s="48"/>
      <c r="X2811" s="49">
        <v>2017</v>
      </c>
      <c r="Y2811" s="55" t="s">
        <v>12015</v>
      </c>
      <c r="Z2811" s="51">
        <f t="shared" si="149"/>
        <v>163.52222222222221</v>
      </c>
      <c r="AA2811" s="16">
        <f t="shared" si="150"/>
        <v>183.14488888888889</v>
      </c>
    </row>
    <row r="2812" spans="2:27" ht="20.25" x14ac:dyDescent="0.3">
      <c r="B2812" s="43" t="s">
        <v>2815</v>
      </c>
      <c r="C2812" s="14" t="s">
        <v>4521</v>
      </c>
      <c r="D2812" s="14" t="s">
        <v>9864</v>
      </c>
      <c r="E2812" s="14" t="s">
        <v>4442</v>
      </c>
      <c r="F2812" s="14" t="s">
        <v>9865</v>
      </c>
      <c r="G2812" s="14" t="s">
        <v>11378</v>
      </c>
      <c r="H2812" s="44" t="s">
        <v>3466</v>
      </c>
      <c r="I2812" s="45">
        <v>0</v>
      </c>
      <c r="J2812" s="14">
        <v>150000000</v>
      </c>
      <c r="K2812" s="14" t="s">
        <v>3458</v>
      </c>
      <c r="L2812" s="46" t="s">
        <v>5087</v>
      </c>
      <c r="M2812" s="14" t="s">
        <v>12072</v>
      </c>
      <c r="N2812" s="14" t="s">
        <v>3833</v>
      </c>
      <c r="O2812" s="14" t="s">
        <v>3468</v>
      </c>
      <c r="P2812" s="14" t="s">
        <v>12071</v>
      </c>
      <c r="Q2812" s="44" t="s">
        <v>8224</v>
      </c>
      <c r="R2812" s="44" t="s">
        <v>8203</v>
      </c>
      <c r="S2812" s="14">
        <v>1</v>
      </c>
      <c r="T2812" s="5">
        <v>19863</v>
      </c>
      <c r="U2812" s="5">
        <f t="shared" si="147"/>
        <v>19863</v>
      </c>
      <c r="V2812" s="47">
        <f t="shared" si="148"/>
        <v>22246.560000000001</v>
      </c>
      <c r="W2812" s="48"/>
      <c r="X2812" s="49">
        <v>2017</v>
      </c>
      <c r="Y2812" s="55" t="s">
        <v>12015</v>
      </c>
      <c r="Z2812" s="51">
        <f t="shared" si="149"/>
        <v>55.174999999999997</v>
      </c>
      <c r="AA2812" s="16">
        <f t="shared" si="150"/>
        <v>61.796000000000006</v>
      </c>
    </row>
    <row r="2813" spans="2:27" ht="20.25" x14ac:dyDescent="0.3">
      <c r="B2813" s="43" t="s">
        <v>2816</v>
      </c>
      <c r="C2813" s="14" t="s">
        <v>4521</v>
      </c>
      <c r="D2813" s="14" t="s">
        <v>9820</v>
      </c>
      <c r="E2813" s="14" t="s">
        <v>4486</v>
      </c>
      <c r="F2813" s="14" t="s">
        <v>9821</v>
      </c>
      <c r="G2813" s="14" t="s">
        <v>11379</v>
      </c>
      <c r="H2813" s="44" t="s">
        <v>3466</v>
      </c>
      <c r="I2813" s="45">
        <v>0</v>
      </c>
      <c r="J2813" s="14">
        <v>150000000</v>
      </c>
      <c r="K2813" s="14" t="s">
        <v>3458</v>
      </c>
      <c r="L2813" s="46" t="s">
        <v>5087</v>
      </c>
      <c r="M2813" s="14" t="s">
        <v>12072</v>
      </c>
      <c r="N2813" s="14" t="s">
        <v>3833</v>
      </c>
      <c r="O2813" s="14" t="s">
        <v>3468</v>
      </c>
      <c r="P2813" s="14" t="s">
        <v>12071</v>
      </c>
      <c r="Q2813" s="44" t="s">
        <v>8224</v>
      </c>
      <c r="R2813" s="44" t="s">
        <v>8203</v>
      </c>
      <c r="S2813" s="14">
        <v>1</v>
      </c>
      <c r="T2813" s="5">
        <v>3648</v>
      </c>
      <c r="U2813" s="5">
        <f t="shared" si="147"/>
        <v>3648</v>
      </c>
      <c r="V2813" s="47">
        <f t="shared" si="148"/>
        <v>4085.76</v>
      </c>
      <c r="W2813" s="48"/>
      <c r="X2813" s="49">
        <v>2017</v>
      </c>
      <c r="Y2813" s="55" t="s">
        <v>12015</v>
      </c>
      <c r="Z2813" s="51">
        <f t="shared" si="149"/>
        <v>10.133333333333333</v>
      </c>
      <c r="AA2813" s="16">
        <f t="shared" si="150"/>
        <v>11.349333333333334</v>
      </c>
    </row>
    <row r="2814" spans="2:27" ht="20.25" x14ac:dyDescent="0.3">
      <c r="B2814" s="43" t="s">
        <v>2817</v>
      </c>
      <c r="C2814" s="14" t="s">
        <v>4521</v>
      </c>
      <c r="D2814" s="14" t="s">
        <v>9857</v>
      </c>
      <c r="E2814" s="14" t="s">
        <v>4866</v>
      </c>
      <c r="F2814" s="14" t="s">
        <v>9858</v>
      </c>
      <c r="G2814" s="14" t="s">
        <v>11380</v>
      </c>
      <c r="H2814" s="44" t="s">
        <v>3466</v>
      </c>
      <c r="I2814" s="45">
        <v>0</v>
      </c>
      <c r="J2814" s="14">
        <v>150000000</v>
      </c>
      <c r="K2814" s="14" t="s">
        <v>3458</v>
      </c>
      <c r="L2814" s="46" t="s">
        <v>5087</v>
      </c>
      <c r="M2814" s="14" t="s">
        <v>12072</v>
      </c>
      <c r="N2814" s="14" t="s">
        <v>3833</v>
      </c>
      <c r="O2814" s="14" t="s">
        <v>3468</v>
      </c>
      <c r="P2814" s="14" t="s">
        <v>12071</v>
      </c>
      <c r="Q2814" s="44" t="s">
        <v>8224</v>
      </c>
      <c r="R2814" s="44" t="s">
        <v>8203</v>
      </c>
      <c r="S2814" s="14">
        <v>4</v>
      </c>
      <c r="T2814" s="5">
        <v>38915</v>
      </c>
      <c r="U2814" s="5">
        <f t="shared" si="147"/>
        <v>155660</v>
      </c>
      <c r="V2814" s="47">
        <f t="shared" si="148"/>
        <v>174339.20000000001</v>
      </c>
      <c r="W2814" s="48"/>
      <c r="X2814" s="49">
        <v>2017</v>
      </c>
      <c r="Y2814" s="55" t="s">
        <v>12015</v>
      </c>
      <c r="Z2814" s="51">
        <f t="shared" si="149"/>
        <v>432.38888888888891</v>
      </c>
      <c r="AA2814" s="16">
        <f t="shared" si="150"/>
        <v>484.27555555555557</v>
      </c>
    </row>
    <row r="2815" spans="2:27" ht="20.25" x14ac:dyDescent="0.3">
      <c r="B2815" s="43" t="s">
        <v>2818</v>
      </c>
      <c r="C2815" s="14" t="s">
        <v>4521</v>
      </c>
      <c r="D2815" s="14" t="s">
        <v>9844</v>
      </c>
      <c r="E2815" s="14" t="s">
        <v>9840</v>
      </c>
      <c r="F2815" s="14" t="s">
        <v>9845</v>
      </c>
      <c r="G2815" s="14" t="s">
        <v>11381</v>
      </c>
      <c r="H2815" s="44" t="s">
        <v>3466</v>
      </c>
      <c r="I2815" s="45">
        <v>0</v>
      </c>
      <c r="J2815" s="14">
        <v>150000000</v>
      </c>
      <c r="K2815" s="14" t="s">
        <v>3458</v>
      </c>
      <c r="L2815" s="46" t="s">
        <v>5087</v>
      </c>
      <c r="M2815" s="14" t="s">
        <v>12072</v>
      </c>
      <c r="N2815" s="14" t="s">
        <v>3833</v>
      </c>
      <c r="O2815" s="14" t="s">
        <v>3468</v>
      </c>
      <c r="P2815" s="14" t="s">
        <v>12071</v>
      </c>
      <c r="Q2815" s="44" t="s">
        <v>8224</v>
      </c>
      <c r="R2815" s="44" t="s">
        <v>8203</v>
      </c>
      <c r="S2815" s="14">
        <v>1</v>
      </c>
      <c r="T2815" s="5">
        <v>35717</v>
      </c>
      <c r="U2815" s="5">
        <f t="shared" si="147"/>
        <v>35717</v>
      </c>
      <c r="V2815" s="47">
        <f t="shared" si="148"/>
        <v>40003.040000000001</v>
      </c>
      <c r="W2815" s="48"/>
      <c r="X2815" s="49">
        <v>2017</v>
      </c>
      <c r="Y2815" s="55" t="s">
        <v>12015</v>
      </c>
      <c r="Z2815" s="51">
        <f t="shared" si="149"/>
        <v>99.213888888888889</v>
      </c>
      <c r="AA2815" s="16">
        <f t="shared" si="150"/>
        <v>111.11955555555556</v>
      </c>
    </row>
    <row r="2816" spans="2:27" ht="20.25" x14ac:dyDescent="0.3">
      <c r="B2816" s="43" t="s">
        <v>2819</v>
      </c>
      <c r="C2816" s="14" t="s">
        <v>4521</v>
      </c>
      <c r="D2816" s="14" t="s">
        <v>9846</v>
      </c>
      <c r="E2816" s="14" t="s">
        <v>9840</v>
      </c>
      <c r="F2816" s="14" t="s">
        <v>9847</v>
      </c>
      <c r="G2816" s="14" t="s">
        <v>11382</v>
      </c>
      <c r="H2816" s="44" t="s">
        <v>3466</v>
      </c>
      <c r="I2816" s="45">
        <v>0</v>
      </c>
      <c r="J2816" s="14">
        <v>150000000</v>
      </c>
      <c r="K2816" s="14" t="s">
        <v>3458</v>
      </c>
      <c r="L2816" s="46" t="s">
        <v>5087</v>
      </c>
      <c r="M2816" s="14" t="s">
        <v>12072</v>
      </c>
      <c r="N2816" s="14" t="s">
        <v>3833</v>
      </c>
      <c r="O2816" s="14" t="s">
        <v>3468</v>
      </c>
      <c r="P2816" s="14" t="s">
        <v>12071</v>
      </c>
      <c r="Q2816" s="44" t="s">
        <v>8224</v>
      </c>
      <c r="R2816" s="44" t="s">
        <v>8203</v>
      </c>
      <c r="S2816" s="14">
        <v>1</v>
      </c>
      <c r="T2816" s="5">
        <v>10117</v>
      </c>
      <c r="U2816" s="5">
        <f t="shared" si="147"/>
        <v>10117</v>
      </c>
      <c r="V2816" s="47">
        <f t="shared" si="148"/>
        <v>11331.04</v>
      </c>
      <c r="W2816" s="48"/>
      <c r="X2816" s="49">
        <v>2017</v>
      </c>
      <c r="Y2816" s="55" t="s">
        <v>12015</v>
      </c>
      <c r="Z2816" s="51">
        <f t="shared" si="149"/>
        <v>28.102777777777778</v>
      </c>
      <c r="AA2816" s="16">
        <f t="shared" si="150"/>
        <v>31.475111111111115</v>
      </c>
    </row>
    <row r="2817" spans="2:27" ht="20.25" x14ac:dyDescent="0.3">
      <c r="B2817" s="43" t="s">
        <v>2820</v>
      </c>
      <c r="C2817" s="14" t="s">
        <v>4521</v>
      </c>
      <c r="D2817" s="14" t="s">
        <v>9800</v>
      </c>
      <c r="E2817" s="14" t="s">
        <v>7671</v>
      </c>
      <c r="F2817" s="14" t="s">
        <v>9801</v>
      </c>
      <c r="G2817" s="14" t="s">
        <v>11383</v>
      </c>
      <c r="H2817" s="44" t="s">
        <v>3466</v>
      </c>
      <c r="I2817" s="45">
        <v>0</v>
      </c>
      <c r="J2817" s="14">
        <v>150000000</v>
      </c>
      <c r="K2817" s="14" t="s">
        <v>3458</v>
      </c>
      <c r="L2817" s="46" t="s">
        <v>5087</v>
      </c>
      <c r="M2817" s="14" t="s">
        <v>12072</v>
      </c>
      <c r="N2817" s="14" t="s">
        <v>3833</v>
      </c>
      <c r="O2817" s="14" t="s">
        <v>3468</v>
      </c>
      <c r="P2817" s="14" t="s">
        <v>12071</v>
      </c>
      <c r="Q2817" s="44" t="s">
        <v>8224</v>
      </c>
      <c r="R2817" s="44" t="s">
        <v>8203</v>
      </c>
      <c r="S2817" s="14">
        <v>5</v>
      </c>
      <c r="T2817" s="5">
        <v>257</v>
      </c>
      <c r="U2817" s="5">
        <f t="shared" si="147"/>
        <v>1285</v>
      </c>
      <c r="V2817" s="47">
        <f t="shared" si="148"/>
        <v>1439.2</v>
      </c>
      <c r="W2817" s="48"/>
      <c r="X2817" s="49">
        <v>2017</v>
      </c>
      <c r="Y2817" s="55" t="s">
        <v>12015</v>
      </c>
      <c r="Z2817" s="51">
        <f t="shared" si="149"/>
        <v>3.5694444444444446</v>
      </c>
      <c r="AA2817" s="16">
        <f t="shared" si="150"/>
        <v>3.9977777777777779</v>
      </c>
    </row>
    <row r="2818" spans="2:27" ht="20.25" x14ac:dyDescent="0.3">
      <c r="B2818" s="43" t="s">
        <v>2821</v>
      </c>
      <c r="C2818" s="14" t="s">
        <v>4521</v>
      </c>
      <c r="D2818" s="14" t="s">
        <v>9881</v>
      </c>
      <c r="E2818" s="14" t="s">
        <v>4446</v>
      </c>
      <c r="F2818" s="14" t="s">
        <v>9882</v>
      </c>
      <c r="G2818" s="14" t="s">
        <v>11384</v>
      </c>
      <c r="H2818" s="44" t="s">
        <v>3466</v>
      </c>
      <c r="I2818" s="45">
        <v>0</v>
      </c>
      <c r="J2818" s="14">
        <v>150000000</v>
      </c>
      <c r="K2818" s="14" t="s">
        <v>3458</v>
      </c>
      <c r="L2818" s="46" t="s">
        <v>5087</v>
      </c>
      <c r="M2818" s="14" t="s">
        <v>12072</v>
      </c>
      <c r="N2818" s="14" t="s">
        <v>3833</v>
      </c>
      <c r="O2818" s="14" t="s">
        <v>3468</v>
      </c>
      <c r="P2818" s="14" t="s">
        <v>12071</v>
      </c>
      <c r="Q2818" s="44" t="s">
        <v>8224</v>
      </c>
      <c r="R2818" s="44" t="s">
        <v>8203</v>
      </c>
      <c r="S2818" s="14">
        <v>2</v>
      </c>
      <c r="T2818" s="5">
        <v>64576</v>
      </c>
      <c r="U2818" s="5">
        <f t="shared" si="147"/>
        <v>129152</v>
      </c>
      <c r="V2818" s="47">
        <f t="shared" si="148"/>
        <v>144650.24000000002</v>
      </c>
      <c r="W2818" s="48"/>
      <c r="X2818" s="49">
        <v>2017</v>
      </c>
      <c r="Y2818" s="55" t="s">
        <v>12015</v>
      </c>
      <c r="Z2818" s="51">
        <f t="shared" si="149"/>
        <v>358.75555555555553</v>
      </c>
      <c r="AA2818" s="16">
        <f t="shared" si="150"/>
        <v>401.80622222222229</v>
      </c>
    </row>
    <row r="2819" spans="2:27" ht="20.25" x14ac:dyDescent="0.3">
      <c r="B2819" s="43" t="s">
        <v>2822</v>
      </c>
      <c r="C2819" s="14" t="s">
        <v>4521</v>
      </c>
      <c r="D2819" s="14" t="s">
        <v>4408</v>
      </c>
      <c r="E2819" s="14" t="s">
        <v>4406</v>
      </c>
      <c r="F2819" s="14" t="s">
        <v>4409</v>
      </c>
      <c r="G2819" s="14" t="s">
        <v>11385</v>
      </c>
      <c r="H2819" s="44" t="s">
        <v>3466</v>
      </c>
      <c r="I2819" s="45">
        <v>0</v>
      </c>
      <c r="J2819" s="14">
        <v>150000000</v>
      </c>
      <c r="K2819" s="14" t="s">
        <v>3458</v>
      </c>
      <c r="L2819" s="46" t="s">
        <v>5087</v>
      </c>
      <c r="M2819" s="14" t="s">
        <v>12072</v>
      </c>
      <c r="N2819" s="14" t="s">
        <v>3833</v>
      </c>
      <c r="O2819" s="14" t="s">
        <v>3468</v>
      </c>
      <c r="P2819" s="14" t="s">
        <v>12071</v>
      </c>
      <c r="Q2819" s="44" t="s">
        <v>8224</v>
      </c>
      <c r="R2819" s="44" t="s">
        <v>8203</v>
      </c>
      <c r="S2819" s="14">
        <v>4</v>
      </c>
      <c r="T2819" s="5">
        <v>4248</v>
      </c>
      <c r="U2819" s="5">
        <f t="shared" si="147"/>
        <v>16992</v>
      </c>
      <c r="V2819" s="47">
        <f t="shared" si="148"/>
        <v>19031.04</v>
      </c>
      <c r="W2819" s="48"/>
      <c r="X2819" s="49">
        <v>2017</v>
      </c>
      <c r="Y2819" s="55" t="s">
        <v>12015</v>
      </c>
      <c r="Z2819" s="51">
        <f t="shared" si="149"/>
        <v>47.2</v>
      </c>
      <c r="AA2819" s="16">
        <f t="shared" si="150"/>
        <v>52.864000000000004</v>
      </c>
    </row>
    <row r="2820" spans="2:27" ht="20.25" x14ac:dyDescent="0.3">
      <c r="B2820" s="43" t="s">
        <v>2823</v>
      </c>
      <c r="C2820" s="14" t="s">
        <v>4521</v>
      </c>
      <c r="D2820" s="14" t="s">
        <v>9831</v>
      </c>
      <c r="E2820" s="14" t="s">
        <v>3781</v>
      </c>
      <c r="F2820" s="14" t="s">
        <v>9832</v>
      </c>
      <c r="G2820" s="14" t="s">
        <v>11386</v>
      </c>
      <c r="H2820" s="44" t="s">
        <v>3466</v>
      </c>
      <c r="I2820" s="45">
        <v>0</v>
      </c>
      <c r="J2820" s="14">
        <v>150000000</v>
      </c>
      <c r="K2820" s="14" t="s">
        <v>3458</v>
      </c>
      <c r="L2820" s="46" t="s">
        <v>5087</v>
      </c>
      <c r="M2820" s="14" t="s">
        <v>12072</v>
      </c>
      <c r="N2820" s="14" t="s">
        <v>3833</v>
      </c>
      <c r="O2820" s="14" t="s">
        <v>3468</v>
      </c>
      <c r="P2820" s="14" t="s">
        <v>12071</v>
      </c>
      <c r="Q2820" s="44" t="s">
        <v>8234</v>
      </c>
      <c r="R2820" s="44" t="s">
        <v>8211</v>
      </c>
      <c r="S2820" s="14">
        <v>4</v>
      </c>
      <c r="T2820" s="5">
        <v>73780</v>
      </c>
      <c r="U2820" s="5">
        <f t="shared" si="147"/>
        <v>295120</v>
      </c>
      <c r="V2820" s="47">
        <f t="shared" si="148"/>
        <v>330534.40000000002</v>
      </c>
      <c r="W2820" s="48"/>
      <c r="X2820" s="49">
        <v>2017</v>
      </c>
      <c r="Y2820" s="55" t="s">
        <v>12015</v>
      </c>
      <c r="Z2820" s="51">
        <f t="shared" si="149"/>
        <v>819.77777777777783</v>
      </c>
      <c r="AA2820" s="16">
        <f t="shared" si="150"/>
        <v>918.15111111111116</v>
      </c>
    </row>
    <row r="2821" spans="2:27" ht="20.25" x14ac:dyDescent="0.3">
      <c r="B2821" s="43" t="s">
        <v>2824</v>
      </c>
      <c r="C2821" s="14" t="s">
        <v>4521</v>
      </c>
      <c r="D2821" s="14" t="s">
        <v>9836</v>
      </c>
      <c r="E2821" s="14" t="s">
        <v>9837</v>
      </c>
      <c r="F2821" s="14" t="s">
        <v>9838</v>
      </c>
      <c r="G2821" s="14" t="s">
        <v>11387</v>
      </c>
      <c r="H2821" s="44" t="s">
        <v>3466</v>
      </c>
      <c r="I2821" s="45">
        <v>0</v>
      </c>
      <c r="J2821" s="14">
        <v>150000000</v>
      </c>
      <c r="K2821" s="14" t="s">
        <v>3458</v>
      </c>
      <c r="L2821" s="46" t="s">
        <v>5087</v>
      </c>
      <c r="M2821" s="14" t="s">
        <v>12072</v>
      </c>
      <c r="N2821" s="14" t="s">
        <v>3833</v>
      </c>
      <c r="O2821" s="14" t="s">
        <v>3468</v>
      </c>
      <c r="P2821" s="14" t="s">
        <v>12071</v>
      </c>
      <c r="Q2821" s="44" t="s">
        <v>8224</v>
      </c>
      <c r="R2821" s="44" t="s">
        <v>8203</v>
      </c>
      <c r="S2821" s="14">
        <v>12</v>
      </c>
      <c r="T2821" s="5">
        <v>596</v>
      </c>
      <c r="U2821" s="5">
        <f t="shared" si="147"/>
        <v>7152</v>
      </c>
      <c r="V2821" s="47">
        <f t="shared" si="148"/>
        <v>8010.2400000000007</v>
      </c>
      <c r="W2821" s="48"/>
      <c r="X2821" s="49">
        <v>2017</v>
      </c>
      <c r="Y2821" s="55" t="s">
        <v>12015</v>
      </c>
      <c r="Z2821" s="51">
        <f t="shared" si="149"/>
        <v>19.866666666666667</v>
      </c>
      <c r="AA2821" s="16">
        <f t="shared" si="150"/>
        <v>22.250666666666667</v>
      </c>
    </row>
    <row r="2822" spans="2:27" ht="20.25" x14ac:dyDescent="0.3">
      <c r="B2822" s="43" t="s">
        <v>2825</v>
      </c>
      <c r="C2822" s="14" t="s">
        <v>4521</v>
      </c>
      <c r="D2822" s="14" t="s">
        <v>9862</v>
      </c>
      <c r="E2822" s="14" t="s">
        <v>4392</v>
      </c>
      <c r="F2822" s="14" t="s">
        <v>9863</v>
      </c>
      <c r="G2822" s="14" t="s">
        <v>11388</v>
      </c>
      <c r="H2822" s="44" t="s">
        <v>3466</v>
      </c>
      <c r="I2822" s="45">
        <v>0</v>
      </c>
      <c r="J2822" s="14">
        <v>150000000</v>
      </c>
      <c r="K2822" s="14" t="s">
        <v>3458</v>
      </c>
      <c r="L2822" s="46" t="s">
        <v>5087</v>
      </c>
      <c r="M2822" s="14" t="s">
        <v>12072</v>
      </c>
      <c r="N2822" s="14" t="s">
        <v>3833</v>
      </c>
      <c r="O2822" s="14" t="s">
        <v>3468</v>
      </c>
      <c r="P2822" s="14" t="s">
        <v>12071</v>
      </c>
      <c r="Q2822" s="44" t="s">
        <v>8224</v>
      </c>
      <c r="R2822" s="44" t="s">
        <v>8203</v>
      </c>
      <c r="S2822" s="14">
        <v>8</v>
      </c>
      <c r="T2822" s="5">
        <v>39469</v>
      </c>
      <c r="U2822" s="5">
        <f t="shared" si="147"/>
        <v>315752</v>
      </c>
      <c r="V2822" s="47">
        <f t="shared" si="148"/>
        <v>353642.24000000005</v>
      </c>
      <c r="W2822" s="48"/>
      <c r="X2822" s="49">
        <v>2017</v>
      </c>
      <c r="Y2822" s="55" t="s">
        <v>12015</v>
      </c>
      <c r="Z2822" s="51">
        <f t="shared" si="149"/>
        <v>877.08888888888885</v>
      </c>
      <c r="AA2822" s="16">
        <f t="shared" si="150"/>
        <v>982.33955555555565</v>
      </c>
    </row>
    <row r="2823" spans="2:27" ht="20.25" x14ac:dyDescent="0.3">
      <c r="B2823" s="43" t="s">
        <v>2826</v>
      </c>
      <c r="C2823" s="14" t="s">
        <v>4521</v>
      </c>
      <c r="D2823" s="14" t="s">
        <v>9824</v>
      </c>
      <c r="E2823" s="14" t="s">
        <v>4442</v>
      </c>
      <c r="F2823" s="14" t="s">
        <v>9825</v>
      </c>
      <c r="G2823" s="14" t="s">
        <v>11389</v>
      </c>
      <c r="H2823" s="44" t="s">
        <v>3466</v>
      </c>
      <c r="I2823" s="45">
        <v>0</v>
      </c>
      <c r="J2823" s="14">
        <v>150000000</v>
      </c>
      <c r="K2823" s="14" t="s">
        <v>3458</v>
      </c>
      <c r="L2823" s="46" t="s">
        <v>5087</v>
      </c>
      <c r="M2823" s="14" t="s">
        <v>12072</v>
      </c>
      <c r="N2823" s="14" t="s">
        <v>3833</v>
      </c>
      <c r="O2823" s="14" t="s">
        <v>3468</v>
      </c>
      <c r="P2823" s="14" t="s">
        <v>12071</v>
      </c>
      <c r="Q2823" s="44" t="s">
        <v>8224</v>
      </c>
      <c r="R2823" s="44" t="s">
        <v>8203</v>
      </c>
      <c r="S2823" s="14">
        <v>2</v>
      </c>
      <c r="T2823" s="5">
        <v>2523</v>
      </c>
      <c r="U2823" s="5">
        <f t="shared" si="147"/>
        <v>5046</v>
      </c>
      <c r="V2823" s="47">
        <f t="shared" si="148"/>
        <v>5651.52</v>
      </c>
      <c r="W2823" s="48"/>
      <c r="X2823" s="49">
        <v>2017</v>
      </c>
      <c r="Y2823" s="55" t="s">
        <v>12015</v>
      </c>
      <c r="Z2823" s="51">
        <f t="shared" si="149"/>
        <v>14.016666666666667</v>
      </c>
      <c r="AA2823" s="16">
        <f t="shared" si="150"/>
        <v>15.698666666666668</v>
      </c>
    </row>
    <row r="2824" spans="2:27" ht="20.25" x14ac:dyDescent="0.3">
      <c r="B2824" s="43" t="s">
        <v>2827</v>
      </c>
      <c r="C2824" s="14" t="s">
        <v>4521</v>
      </c>
      <c r="D2824" s="14" t="s">
        <v>9824</v>
      </c>
      <c r="E2824" s="14" t="s">
        <v>4442</v>
      </c>
      <c r="F2824" s="14" t="s">
        <v>9825</v>
      </c>
      <c r="G2824" s="14" t="s">
        <v>11390</v>
      </c>
      <c r="H2824" s="44" t="s">
        <v>3466</v>
      </c>
      <c r="I2824" s="45">
        <v>0</v>
      </c>
      <c r="J2824" s="14">
        <v>150000000</v>
      </c>
      <c r="K2824" s="14" t="s">
        <v>3458</v>
      </c>
      <c r="L2824" s="46" t="s">
        <v>5087</v>
      </c>
      <c r="M2824" s="14" t="s">
        <v>12072</v>
      </c>
      <c r="N2824" s="14" t="s">
        <v>3833</v>
      </c>
      <c r="O2824" s="14" t="s">
        <v>3468</v>
      </c>
      <c r="P2824" s="14" t="s">
        <v>12071</v>
      </c>
      <c r="Q2824" s="44" t="s">
        <v>8224</v>
      </c>
      <c r="R2824" s="44" t="s">
        <v>8203</v>
      </c>
      <c r="S2824" s="14">
        <v>2</v>
      </c>
      <c r="T2824" s="5">
        <v>242</v>
      </c>
      <c r="U2824" s="5">
        <f t="shared" si="147"/>
        <v>484</v>
      </c>
      <c r="V2824" s="47">
        <f t="shared" si="148"/>
        <v>542.08000000000004</v>
      </c>
      <c r="W2824" s="48"/>
      <c r="X2824" s="49">
        <v>2017</v>
      </c>
      <c r="Y2824" s="55" t="s">
        <v>12015</v>
      </c>
      <c r="Z2824" s="51">
        <f t="shared" si="149"/>
        <v>1.3444444444444446</v>
      </c>
      <c r="AA2824" s="16">
        <f t="shared" si="150"/>
        <v>1.5057777777777779</v>
      </c>
    </row>
    <row r="2825" spans="2:27" ht="20.25" x14ac:dyDescent="0.3">
      <c r="B2825" s="43" t="s">
        <v>2828</v>
      </c>
      <c r="C2825" s="14" t="s">
        <v>4521</v>
      </c>
      <c r="D2825" s="14" t="s">
        <v>9842</v>
      </c>
      <c r="E2825" s="14" t="s">
        <v>9840</v>
      </c>
      <c r="F2825" s="14" t="s">
        <v>9843</v>
      </c>
      <c r="G2825" s="14" t="s">
        <v>11391</v>
      </c>
      <c r="H2825" s="44" t="s">
        <v>3466</v>
      </c>
      <c r="I2825" s="45">
        <v>0</v>
      </c>
      <c r="J2825" s="14">
        <v>150000000</v>
      </c>
      <c r="K2825" s="14" t="s">
        <v>3458</v>
      </c>
      <c r="L2825" s="46" t="s">
        <v>5087</v>
      </c>
      <c r="M2825" s="14" t="s">
        <v>12072</v>
      </c>
      <c r="N2825" s="14" t="s">
        <v>3833</v>
      </c>
      <c r="O2825" s="14" t="s">
        <v>3468</v>
      </c>
      <c r="P2825" s="14" t="s">
        <v>12071</v>
      </c>
      <c r="Q2825" s="44" t="s">
        <v>8224</v>
      </c>
      <c r="R2825" s="44" t="s">
        <v>8203</v>
      </c>
      <c r="S2825" s="14">
        <v>2</v>
      </c>
      <c r="T2825" s="5">
        <v>33452</v>
      </c>
      <c r="U2825" s="5">
        <f t="shared" si="147"/>
        <v>66904</v>
      </c>
      <c r="V2825" s="47">
        <f t="shared" si="148"/>
        <v>74932.48000000001</v>
      </c>
      <c r="W2825" s="48"/>
      <c r="X2825" s="49">
        <v>2017</v>
      </c>
      <c r="Y2825" s="55" t="s">
        <v>12015</v>
      </c>
      <c r="Z2825" s="51">
        <f t="shared" si="149"/>
        <v>185.84444444444443</v>
      </c>
      <c r="AA2825" s="16">
        <f t="shared" si="150"/>
        <v>208.14577777777779</v>
      </c>
    </row>
    <row r="2826" spans="2:27" ht="20.25" x14ac:dyDescent="0.3">
      <c r="B2826" s="43" t="s">
        <v>2829</v>
      </c>
      <c r="C2826" s="14" t="s">
        <v>4521</v>
      </c>
      <c r="D2826" s="14" t="s">
        <v>9857</v>
      </c>
      <c r="E2826" s="14" t="s">
        <v>4866</v>
      </c>
      <c r="F2826" s="14" t="s">
        <v>9858</v>
      </c>
      <c r="G2826" s="14" t="s">
        <v>11392</v>
      </c>
      <c r="H2826" s="44" t="s">
        <v>3466</v>
      </c>
      <c r="I2826" s="45">
        <v>0</v>
      </c>
      <c r="J2826" s="14">
        <v>150000000</v>
      </c>
      <c r="K2826" s="14" t="s">
        <v>3458</v>
      </c>
      <c r="L2826" s="46" t="s">
        <v>5087</v>
      </c>
      <c r="M2826" s="14" t="s">
        <v>12072</v>
      </c>
      <c r="N2826" s="14" t="s">
        <v>3833</v>
      </c>
      <c r="O2826" s="14" t="s">
        <v>3468</v>
      </c>
      <c r="P2826" s="14" t="s">
        <v>12071</v>
      </c>
      <c r="Q2826" s="44" t="s">
        <v>8224</v>
      </c>
      <c r="R2826" s="44" t="s">
        <v>8203</v>
      </c>
      <c r="S2826" s="14">
        <v>2</v>
      </c>
      <c r="T2826" s="5">
        <v>45792</v>
      </c>
      <c r="U2826" s="5">
        <f t="shared" si="147"/>
        <v>91584</v>
      </c>
      <c r="V2826" s="47">
        <f t="shared" si="148"/>
        <v>102574.08000000002</v>
      </c>
      <c r="W2826" s="48"/>
      <c r="X2826" s="49">
        <v>2017</v>
      </c>
      <c r="Y2826" s="55" t="s">
        <v>12015</v>
      </c>
      <c r="Z2826" s="51">
        <f t="shared" si="149"/>
        <v>254.4</v>
      </c>
      <c r="AA2826" s="16">
        <f t="shared" si="150"/>
        <v>284.92800000000005</v>
      </c>
    </row>
    <row r="2827" spans="2:27" ht="20.25" x14ac:dyDescent="0.3">
      <c r="B2827" s="43" t="s">
        <v>2830</v>
      </c>
      <c r="C2827" s="14" t="s">
        <v>4521</v>
      </c>
      <c r="D2827" s="14" t="s">
        <v>4770</v>
      </c>
      <c r="E2827" s="14" t="s">
        <v>7823</v>
      </c>
      <c r="F2827" s="14" t="s">
        <v>4779</v>
      </c>
      <c r="G2827" s="14" t="s">
        <v>11393</v>
      </c>
      <c r="H2827" s="44" t="s">
        <v>3466</v>
      </c>
      <c r="I2827" s="45">
        <v>0</v>
      </c>
      <c r="J2827" s="14">
        <v>150000000</v>
      </c>
      <c r="K2827" s="14" t="s">
        <v>3458</v>
      </c>
      <c r="L2827" s="46" t="s">
        <v>5087</v>
      </c>
      <c r="M2827" s="14" t="s">
        <v>12072</v>
      </c>
      <c r="N2827" s="14" t="s">
        <v>3833</v>
      </c>
      <c r="O2827" s="14" t="s">
        <v>3468</v>
      </c>
      <c r="P2827" s="14" t="s">
        <v>12071</v>
      </c>
      <c r="Q2827" s="44" t="s">
        <v>8224</v>
      </c>
      <c r="R2827" s="44" t="s">
        <v>8203</v>
      </c>
      <c r="S2827" s="14">
        <v>3</v>
      </c>
      <c r="T2827" s="5">
        <v>251732</v>
      </c>
      <c r="U2827" s="5">
        <f t="shared" si="147"/>
        <v>755196</v>
      </c>
      <c r="V2827" s="47">
        <f t="shared" si="148"/>
        <v>845819.52000000014</v>
      </c>
      <c r="W2827" s="48"/>
      <c r="X2827" s="49">
        <v>2017</v>
      </c>
      <c r="Y2827" s="55" t="s">
        <v>12015</v>
      </c>
      <c r="Z2827" s="51">
        <f t="shared" si="149"/>
        <v>2097.7666666666669</v>
      </c>
      <c r="AA2827" s="16">
        <f t="shared" si="150"/>
        <v>2349.4986666666668</v>
      </c>
    </row>
    <row r="2828" spans="2:27" ht="20.25" x14ac:dyDescent="0.3">
      <c r="B2828" s="43" t="s">
        <v>2831</v>
      </c>
      <c r="C2828" s="14" t="s">
        <v>4521</v>
      </c>
      <c r="D2828" s="14" t="s">
        <v>9097</v>
      </c>
      <c r="E2828" s="14" t="s">
        <v>9098</v>
      </c>
      <c r="F2828" s="14" t="s">
        <v>9099</v>
      </c>
      <c r="G2828" s="14" t="s">
        <v>11394</v>
      </c>
      <c r="H2828" s="44" t="s">
        <v>3466</v>
      </c>
      <c r="I2828" s="45">
        <v>0</v>
      </c>
      <c r="J2828" s="14">
        <v>150000000</v>
      </c>
      <c r="K2828" s="14" t="s">
        <v>3458</v>
      </c>
      <c r="L2828" s="46" t="s">
        <v>5087</v>
      </c>
      <c r="M2828" s="14" t="s">
        <v>12072</v>
      </c>
      <c r="N2828" s="14" t="s">
        <v>3833</v>
      </c>
      <c r="O2828" s="14" t="s">
        <v>3468</v>
      </c>
      <c r="P2828" s="14" t="s">
        <v>12071</v>
      </c>
      <c r="Q2828" s="44" t="s">
        <v>8224</v>
      </c>
      <c r="R2828" s="44" t="s">
        <v>8203</v>
      </c>
      <c r="S2828" s="14">
        <v>2</v>
      </c>
      <c r="T2828" s="5">
        <v>35168</v>
      </c>
      <c r="U2828" s="5">
        <f t="shared" si="147"/>
        <v>70336</v>
      </c>
      <c r="V2828" s="47">
        <f t="shared" si="148"/>
        <v>78776.320000000007</v>
      </c>
      <c r="W2828" s="48"/>
      <c r="X2828" s="49">
        <v>2017</v>
      </c>
      <c r="Y2828" s="55" t="s">
        <v>12015</v>
      </c>
      <c r="Z2828" s="51">
        <f t="shared" si="149"/>
        <v>195.37777777777777</v>
      </c>
      <c r="AA2828" s="16">
        <f t="shared" si="150"/>
        <v>218.82311111111113</v>
      </c>
    </row>
    <row r="2829" spans="2:27" ht="20.25" x14ac:dyDescent="0.3">
      <c r="B2829" s="43" t="s">
        <v>2832</v>
      </c>
      <c r="C2829" s="14" t="s">
        <v>4521</v>
      </c>
      <c r="D2829" s="14" t="s">
        <v>9833</v>
      </c>
      <c r="E2829" s="14" t="s">
        <v>9834</v>
      </c>
      <c r="F2829" s="14" t="s">
        <v>9835</v>
      </c>
      <c r="G2829" s="14" t="s">
        <v>11395</v>
      </c>
      <c r="H2829" s="44" t="s">
        <v>3466</v>
      </c>
      <c r="I2829" s="45">
        <v>0</v>
      </c>
      <c r="J2829" s="14">
        <v>150000000</v>
      </c>
      <c r="K2829" s="14" t="s">
        <v>3458</v>
      </c>
      <c r="L2829" s="46" t="s">
        <v>5087</v>
      </c>
      <c r="M2829" s="14" t="s">
        <v>12072</v>
      </c>
      <c r="N2829" s="14" t="s">
        <v>3833</v>
      </c>
      <c r="O2829" s="14" t="s">
        <v>3468</v>
      </c>
      <c r="P2829" s="14" t="s">
        <v>12071</v>
      </c>
      <c r="Q2829" s="44" t="s">
        <v>8224</v>
      </c>
      <c r="R2829" s="44" t="s">
        <v>8203</v>
      </c>
      <c r="S2829" s="14">
        <v>4</v>
      </c>
      <c r="T2829" s="5">
        <v>183737</v>
      </c>
      <c r="U2829" s="5">
        <f t="shared" si="147"/>
        <v>734948</v>
      </c>
      <c r="V2829" s="47">
        <f t="shared" si="148"/>
        <v>823141.76000000013</v>
      </c>
      <c r="W2829" s="48"/>
      <c r="X2829" s="49">
        <v>2017</v>
      </c>
      <c r="Y2829" s="55" t="s">
        <v>12015</v>
      </c>
      <c r="Z2829" s="51">
        <f t="shared" si="149"/>
        <v>2041.5222222222221</v>
      </c>
      <c r="AA2829" s="16">
        <f t="shared" si="150"/>
        <v>2286.5048888888891</v>
      </c>
    </row>
    <row r="2830" spans="2:27" ht="20.25" x14ac:dyDescent="0.3">
      <c r="B2830" s="43" t="s">
        <v>2833</v>
      </c>
      <c r="C2830" s="14" t="s">
        <v>4521</v>
      </c>
      <c r="D2830" s="14" t="s">
        <v>9805</v>
      </c>
      <c r="E2830" s="14" t="s">
        <v>7548</v>
      </c>
      <c r="F2830" s="14" t="s">
        <v>9806</v>
      </c>
      <c r="G2830" s="14" t="s">
        <v>11396</v>
      </c>
      <c r="H2830" s="44" t="s">
        <v>3466</v>
      </c>
      <c r="I2830" s="45">
        <v>0</v>
      </c>
      <c r="J2830" s="14">
        <v>150000000</v>
      </c>
      <c r="K2830" s="14" t="s">
        <v>3458</v>
      </c>
      <c r="L2830" s="46" t="s">
        <v>5087</v>
      </c>
      <c r="M2830" s="14" t="s">
        <v>12072</v>
      </c>
      <c r="N2830" s="14" t="s">
        <v>3833</v>
      </c>
      <c r="O2830" s="14" t="s">
        <v>3468</v>
      </c>
      <c r="P2830" s="14" t="s">
        <v>12071</v>
      </c>
      <c r="Q2830" s="44" t="s">
        <v>8224</v>
      </c>
      <c r="R2830" s="44" t="s">
        <v>8203</v>
      </c>
      <c r="S2830" s="14">
        <v>1</v>
      </c>
      <c r="T2830" s="5">
        <v>339138</v>
      </c>
      <c r="U2830" s="5">
        <f t="shared" si="147"/>
        <v>339138</v>
      </c>
      <c r="V2830" s="47">
        <f t="shared" si="148"/>
        <v>379834.56000000006</v>
      </c>
      <c r="W2830" s="48"/>
      <c r="X2830" s="49">
        <v>2017</v>
      </c>
      <c r="Y2830" s="55" t="s">
        <v>12015</v>
      </c>
      <c r="Z2830" s="51">
        <f t="shared" si="149"/>
        <v>942.05</v>
      </c>
      <c r="AA2830" s="16">
        <f t="shared" si="150"/>
        <v>1055.0960000000002</v>
      </c>
    </row>
    <row r="2831" spans="2:27" ht="20.25" x14ac:dyDescent="0.3">
      <c r="B2831" s="43" t="s">
        <v>2834</v>
      </c>
      <c r="C2831" s="14" t="s">
        <v>4521</v>
      </c>
      <c r="D2831" s="14" t="s">
        <v>9848</v>
      </c>
      <c r="E2831" s="14" t="s">
        <v>4486</v>
      </c>
      <c r="F2831" s="14" t="s">
        <v>9849</v>
      </c>
      <c r="G2831" s="14" t="s">
        <v>11397</v>
      </c>
      <c r="H2831" s="44" t="s">
        <v>3466</v>
      </c>
      <c r="I2831" s="45">
        <v>0</v>
      </c>
      <c r="J2831" s="14">
        <v>150000000</v>
      </c>
      <c r="K2831" s="14" t="s">
        <v>3458</v>
      </c>
      <c r="L2831" s="46" t="s">
        <v>5087</v>
      </c>
      <c r="M2831" s="14" t="s">
        <v>12072</v>
      </c>
      <c r="N2831" s="14" t="s">
        <v>3833</v>
      </c>
      <c r="O2831" s="14" t="s">
        <v>3468</v>
      </c>
      <c r="P2831" s="14" t="s">
        <v>12071</v>
      </c>
      <c r="Q2831" s="44" t="s">
        <v>8224</v>
      </c>
      <c r="R2831" s="44" t="s">
        <v>8203</v>
      </c>
      <c r="S2831" s="14">
        <v>4</v>
      </c>
      <c r="T2831" s="5">
        <v>4662</v>
      </c>
      <c r="U2831" s="5">
        <f t="shared" si="147"/>
        <v>18648</v>
      </c>
      <c r="V2831" s="47">
        <f t="shared" si="148"/>
        <v>20885.760000000002</v>
      </c>
      <c r="W2831" s="48"/>
      <c r="X2831" s="49">
        <v>2017</v>
      </c>
      <c r="Y2831" s="55" t="s">
        <v>12015</v>
      </c>
      <c r="Z2831" s="51">
        <f t="shared" si="149"/>
        <v>51.8</v>
      </c>
      <c r="AA2831" s="16">
        <f t="shared" si="150"/>
        <v>58.016000000000005</v>
      </c>
    </row>
    <row r="2832" spans="2:27" ht="20.25" x14ac:dyDescent="0.3">
      <c r="B2832" s="43" t="s">
        <v>2835</v>
      </c>
      <c r="C2832" s="14" t="s">
        <v>4521</v>
      </c>
      <c r="D2832" s="14" t="s">
        <v>9822</v>
      </c>
      <c r="E2832" s="14" t="s">
        <v>4486</v>
      </c>
      <c r="F2832" s="14" t="s">
        <v>9823</v>
      </c>
      <c r="G2832" s="14" t="s">
        <v>11398</v>
      </c>
      <c r="H2832" s="44" t="s">
        <v>3466</v>
      </c>
      <c r="I2832" s="45">
        <v>0</v>
      </c>
      <c r="J2832" s="14">
        <v>150000000</v>
      </c>
      <c r="K2832" s="14" t="s">
        <v>3458</v>
      </c>
      <c r="L2832" s="46" t="s">
        <v>5087</v>
      </c>
      <c r="M2832" s="14" t="s">
        <v>12072</v>
      </c>
      <c r="N2832" s="14" t="s">
        <v>3833</v>
      </c>
      <c r="O2832" s="14" t="s">
        <v>3468</v>
      </c>
      <c r="P2832" s="14" t="s">
        <v>12071</v>
      </c>
      <c r="Q2832" s="44" t="s">
        <v>8224</v>
      </c>
      <c r="R2832" s="44" t="s">
        <v>8203</v>
      </c>
      <c r="S2832" s="14">
        <v>8</v>
      </c>
      <c r="T2832" s="5">
        <v>7400</v>
      </c>
      <c r="U2832" s="5">
        <f t="shared" si="147"/>
        <v>59200</v>
      </c>
      <c r="V2832" s="47">
        <f t="shared" si="148"/>
        <v>66304</v>
      </c>
      <c r="W2832" s="48"/>
      <c r="X2832" s="49">
        <v>2017</v>
      </c>
      <c r="Y2832" s="55" t="s">
        <v>12015</v>
      </c>
      <c r="Z2832" s="51">
        <f t="shared" si="149"/>
        <v>164.44444444444446</v>
      </c>
      <c r="AA2832" s="16">
        <f t="shared" si="150"/>
        <v>184.17777777777778</v>
      </c>
    </row>
    <row r="2833" spans="2:27" ht="20.25" x14ac:dyDescent="0.3">
      <c r="B2833" s="43" t="s">
        <v>2836</v>
      </c>
      <c r="C2833" s="14" t="s">
        <v>4521</v>
      </c>
      <c r="D2833" s="14" t="s">
        <v>9623</v>
      </c>
      <c r="E2833" s="14" t="s">
        <v>4486</v>
      </c>
      <c r="F2833" s="14" t="s">
        <v>4412</v>
      </c>
      <c r="G2833" s="14" t="s">
        <v>11399</v>
      </c>
      <c r="H2833" s="44" t="s">
        <v>3466</v>
      </c>
      <c r="I2833" s="45">
        <v>0</v>
      </c>
      <c r="J2833" s="14">
        <v>150000000</v>
      </c>
      <c r="K2833" s="14" t="s">
        <v>3458</v>
      </c>
      <c r="L2833" s="46" t="s">
        <v>5087</v>
      </c>
      <c r="M2833" s="14" t="s">
        <v>12072</v>
      </c>
      <c r="N2833" s="14" t="s">
        <v>3833</v>
      </c>
      <c r="O2833" s="14" t="s">
        <v>3468</v>
      </c>
      <c r="P2833" s="14" t="s">
        <v>12071</v>
      </c>
      <c r="Q2833" s="44" t="s">
        <v>8234</v>
      </c>
      <c r="R2833" s="44" t="s">
        <v>8211</v>
      </c>
      <c r="S2833" s="14">
        <v>8</v>
      </c>
      <c r="T2833" s="5">
        <v>6147</v>
      </c>
      <c r="U2833" s="5">
        <f t="shared" si="147"/>
        <v>49176</v>
      </c>
      <c r="V2833" s="47">
        <f t="shared" si="148"/>
        <v>55077.120000000003</v>
      </c>
      <c r="W2833" s="48"/>
      <c r="X2833" s="49">
        <v>2017</v>
      </c>
      <c r="Y2833" s="55" t="s">
        <v>12015</v>
      </c>
      <c r="Z2833" s="51">
        <f t="shared" si="149"/>
        <v>136.6</v>
      </c>
      <c r="AA2833" s="16">
        <f t="shared" si="150"/>
        <v>152.99200000000002</v>
      </c>
    </row>
    <row r="2834" spans="2:27" ht="20.25" x14ac:dyDescent="0.3">
      <c r="B2834" s="43" t="s">
        <v>2837</v>
      </c>
      <c r="C2834" s="14" t="s">
        <v>4521</v>
      </c>
      <c r="D2834" s="14" t="s">
        <v>9623</v>
      </c>
      <c r="E2834" s="14" t="s">
        <v>4486</v>
      </c>
      <c r="F2834" s="14" t="s">
        <v>4412</v>
      </c>
      <c r="G2834" s="14" t="s">
        <v>11400</v>
      </c>
      <c r="H2834" s="44" t="s">
        <v>3466</v>
      </c>
      <c r="I2834" s="45">
        <v>0</v>
      </c>
      <c r="J2834" s="14">
        <v>150000000</v>
      </c>
      <c r="K2834" s="14" t="s">
        <v>3458</v>
      </c>
      <c r="L2834" s="46" t="s">
        <v>5087</v>
      </c>
      <c r="M2834" s="14" t="s">
        <v>12072</v>
      </c>
      <c r="N2834" s="14" t="s">
        <v>3833</v>
      </c>
      <c r="O2834" s="14" t="s">
        <v>3468</v>
      </c>
      <c r="P2834" s="14" t="s">
        <v>12071</v>
      </c>
      <c r="Q2834" s="44" t="s">
        <v>8234</v>
      </c>
      <c r="R2834" s="44" t="s">
        <v>8211</v>
      </c>
      <c r="S2834" s="14">
        <v>8</v>
      </c>
      <c r="T2834" s="5">
        <v>6147</v>
      </c>
      <c r="U2834" s="5">
        <f t="shared" si="147"/>
        <v>49176</v>
      </c>
      <c r="V2834" s="47">
        <f t="shared" si="148"/>
        <v>55077.120000000003</v>
      </c>
      <c r="W2834" s="48"/>
      <c r="X2834" s="49">
        <v>2017</v>
      </c>
      <c r="Y2834" s="55" t="s">
        <v>12015</v>
      </c>
      <c r="Z2834" s="51">
        <f t="shared" si="149"/>
        <v>136.6</v>
      </c>
      <c r="AA2834" s="16">
        <f t="shared" si="150"/>
        <v>152.99200000000002</v>
      </c>
    </row>
    <row r="2835" spans="2:27" ht="20.25" x14ac:dyDescent="0.3">
      <c r="B2835" s="43" t="s">
        <v>2838</v>
      </c>
      <c r="C2835" s="14" t="s">
        <v>4521</v>
      </c>
      <c r="D2835" s="14" t="s">
        <v>9802</v>
      </c>
      <c r="E2835" s="14" t="s">
        <v>9803</v>
      </c>
      <c r="F2835" s="14" t="s">
        <v>9804</v>
      </c>
      <c r="G2835" s="14" t="s">
        <v>11401</v>
      </c>
      <c r="H2835" s="44" t="s">
        <v>3466</v>
      </c>
      <c r="I2835" s="45">
        <v>0</v>
      </c>
      <c r="J2835" s="14">
        <v>150000000</v>
      </c>
      <c r="K2835" s="14" t="s">
        <v>3458</v>
      </c>
      <c r="L2835" s="46" t="s">
        <v>5087</v>
      </c>
      <c r="M2835" s="14" t="s">
        <v>12072</v>
      </c>
      <c r="N2835" s="14" t="s">
        <v>3833</v>
      </c>
      <c r="O2835" s="14" t="s">
        <v>3468</v>
      </c>
      <c r="P2835" s="14" t="s">
        <v>12071</v>
      </c>
      <c r="Q2835" s="44" t="s">
        <v>8224</v>
      </c>
      <c r="R2835" s="44" t="s">
        <v>8203</v>
      </c>
      <c r="S2835" s="14">
        <v>24</v>
      </c>
      <c r="T2835" s="5">
        <v>2698</v>
      </c>
      <c r="U2835" s="5">
        <f t="shared" si="147"/>
        <v>64752</v>
      </c>
      <c r="V2835" s="47">
        <f t="shared" si="148"/>
        <v>72522.240000000005</v>
      </c>
      <c r="W2835" s="48"/>
      <c r="X2835" s="49">
        <v>2017</v>
      </c>
      <c r="Y2835" s="55" t="s">
        <v>12015</v>
      </c>
      <c r="Z2835" s="51">
        <f t="shared" si="149"/>
        <v>179.86666666666667</v>
      </c>
      <c r="AA2835" s="16">
        <f t="shared" si="150"/>
        <v>201.45066666666668</v>
      </c>
    </row>
    <row r="2836" spans="2:27" ht="20.25" x14ac:dyDescent="0.3">
      <c r="B2836" s="43" t="s">
        <v>2839</v>
      </c>
      <c r="C2836" s="14" t="s">
        <v>4521</v>
      </c>
      <c r="D2836" s="14" t="s">
        <v>9826</v>
      </c>
      <c r="E2836" s="14" t="s">
        <v>4395</v>
      </c>
      <c r="F2836" s="14" t="s">
        <v>9827</v>
      </c>
      <c r="G2836" s="14" t="s">
        <v>11402</v>
      </c>
      <c r="H2836" s="44" t="s">
        <v>3466</v>
      </c>
      <c r="I2836" s="45">
        <v>0</v>
      </c>
      <c r="J2836" s="14">
        <v>150000000</v>
      </c>
      <c r="K2836" s="14" t="s">
        <v>3458</v>
      </c>
      <c r="L2836" s="46" t="s">
        <v>5087</v>
      </c>
      <c r="M2836" s="14" t="s">
        <v>12072</v>
      </c>
      <c r="N2836" s="14" t="s">
        <v>3833</v>
      </c>
      <c r="O2836" s="14" t="s">
        <v>3468</v>
      </c>
      <c r="P2836" s="14" t="s">
        <v>12071</v>
      </c>
      <c r="Q2836" s="44" t="s">
        <v>8224</v>
      </c>
      <c r="R2836" s="44" t="s">
        <v>8203</v>
      </c>
      <c r="S2836" s="14">
        <v>4</v>
      </c>
      <c r="T2836" s="5">
        <v>197321</v>
      </c>
      <c r="U2836" s="5">
        <f t="shared" si="147"/>
        <v>789284</v>
      </c>
      <c r="V2836" s="47">
        <f t="shared" si="148"/>
        <v>883998.08000000007</v>
      </c>
      <c r="W2836" s="48"/>
      <c r="X2836" s="49">
        <v>2017</v>
      </c>
      <c r="Y2836" s="55" t="s">
        <v>12015</v>
      </c>
      <c r="Z2836" s="51">
        <f t="shared" si="149"/>
        <v>2192.4555555555557</v>
      </c>
      <c r="AA2836" s="16">
        <f t="shared" si="150"/>
        <v>2455.5502222222226</v>
      </c>
    </row>
    <row r="2837" spans="2:27" ht="20.25" x14ac:dyDescent="0.3">
      <c r="B2837" s="43" t="s">
        <v>2840</v>
      </c>
      <c r="C2837" s="14" t="s">
        <v>4521</v>
      </c>
      <c r="D2837" s="14" t="s">
        <v>4273</v>
      </c>
      <c r="E2837" s="14" t="s">
        <v>4274</v>
      </c>
      <c r="F2837" s="14" t="s">
        <v>4275</v>
      </c>
      <c r="G2837" s="14" t="s">
        <v>11403</v>
      </c>
      <c r="H2837" s="44" t="s">
        <v>3466</v>
      </c>
      <c r="I2837" s="45">
        <v>0</v>
      </c>
      <c r="J2837" s="14">
        <v>150000000</v>
      </c>
      <c r="K2837" s="14" t="s">
        <v>3458</v>
      </c>
      <c r="L2837" s="46" t="s">
        <v>5087</v>
      </c>
      <c r="M2837" s="14" t="s">
        <v>12072</v>
      </c>
      <c r="N2837" s="14" t="s">
        <v>3833</v>
      </c>
      <c r="O2837" s="14" t="s">
        <v>3468</v>
      </c>
      <c r="P2837" s="14" t="s">
        <v>12071</v>
      </c>
      <c r="Q2837" s="44" t="s">
        <v>8224</v>
      </c>
      <c r="R2837" s="44" t="s">
        <v>8203</v>
      </c>
      <c r="S2837" s="14">
        <v>4</v>
      </c>
      <c r="T2837" s="5">
        <v>4533</v>
      </c>
      <c r="U2837" s="5">
        <f t="shared" si="147"/>
        <v>18132</v>
      </c>
      <c r="V2837" s="47">
        <f t="shared" si="148"/>
        <v>20307.84</v>
      </c>
      <c r="W2837" s="48"/>
      <c r="X2837" s="49">
        <v>2017</v>
      </c>
      <c r="Y2837" s="55" t="s">
        <v>12015</v>
      </c>
      <c r="Z2837" s="51">
        <f t="shared" si="149"/>
        <v>50.366666666666667</v>
      </c>
      <c r="AA2837" s="16">
        <f t="shared" si="150"/>
        <v>56.410666666666664</v>
      </c>
    </row>
    <row r="2838" spans="2:27" ht="20.25" x14ac:dyDescent="0.3">
      <c r="B2838" s="43" t="s">
        <v>2841</v>
      </c>
      <c r="C2838" s="14" t="s">
        <v>4521</v>
      </c>
      <c r="D2838" s="14" t="s">
        <v>9848</v>
      </c>
      <c r="E2838" s="14" t="s">
        <v>4486</v>
      </c>
      <c r="F2838" s="14" t="s">
        <v>9849</v>
      </c>
      <c r="G2838" s="14" t="s">
        <v>11404</v>
      </c>
      <c r="H2838" s="44" t="s">
        <v>3466</v>
      </c>
      <c r="I2838" s="45">
        <v>0</v>
      </c>
      <c r="J2838" s="14">
        <v>150000000</v>
      </c>
      <c r="K2838" s="14" t="s">
        <v>3458</v>
      </c>
      <c r="L2838" s="46" t="s">
        <v>5087</v>
      </c>
      <c r="M2838" s="14" t="s">
        <v>12072</v>
      </c>
      <c r="N2838" s="14" t="s">
        <v>3833</v>
      </c>
      <c r="O2838" s="14" t="s">
        <v>3468</v>
      </c>
      <c r="P2838" s="14" t="s">
        <v>12071</v>
      </c>
      <c r="Q2838" s="44" t="s">
        <v>8224</v>
      </c>
      <c r="R2838" s="44" t="s">
        <v>8203</v>
      </c>
      <c r="S2838" s="14">
        <v>4</v>
      </c>
      <c r="T2838" s="5">
        <v>3912</v>
      </c>
      <c r="U2838" s="5">
        <f t="shared" si="147"/>
        <v>15648</v>
      </c>
      <c r="V2838" s="47">
        <f t="shared" si="148"/>
        <v>17525.760000000002</v>
      </c>
      <c r="W2838" s="48"/>
      <c r="X2838" s="49">
        <v>2017</v>
      </c>
      <c r="Y2838" s="55" t="s">
        <v>12015</v>
      </c>
      <c r="Z2838" s="51">
        <f t="shared" si="149"/>
        <v>43.466666666666669</v>
      </c>
      <c r="AA2838" s="16">
        <f t="shared" si="150"/>
        <v>48.68266666666667</v>
      </c>
    </row>
    <row r="2839" spans="2:27" ht="20.25" x14ac:dyDescent="0.3">
      <c r="B2839" s="43" t="s">
        <v>2842</v>
      </c>
      <c r="C2839" s="14" t="s">
        <v>4521</v>
      </c>
      <c r="D2839" s="14" t="s">
        <v>4273</v>
      </c>
      <c r="E2839" s="14" t="s">
        <v>4274</v>
      </c>
      <c r="F2839" s="14" t="s">
        <v>4275</v>
      </c>
      <c r="G2839" s="14" t="s">
        <v>11405</v>
      </c>
      <c r="H2839" s="44" t="s">
        <v>3466</v>
      </c>
      <c r="I2839" s="45">
        <v>0</v>
      </c>
      <c r="J2839" s="14">
        <v>150000000</v>
      </c>
      <c r="K2839" s="14" t="s">
        <v>3458</v>
      </c>
      <c r="L2839" s="46" t="s">
        <v>5087</v>
      </c>
      <c r="M2839" s="14" t="s">
        <v>12072</v>
      </c>
      <c r="N2839" s="14" t="s">
        <v>3833</v>
      </c>
      <c r="O2839" s="14" t="s">
        <v>3468</v>
      </c>
      <c r="P2839" s="14" t="s">
        <v>12071</v>
      </c>
      <c r="Q2839" s="44" t="s">
        <v>8224</v>
      </c>
      <c r="R2839" s="44" t="s">
        <v>8203</v>
      </c>
      <c r="S2839" s="14">
        <v>4</v>
      </c>
      <c r="T2839" s="5">
        <v>34517</v>
      </c>
      <c r="U2839" s="5">
        <f t="shared" si="147"/>
        <v>138068</v>
      </c>
      <c r="V2839" s="47">
        <f t="shared" si="148"/>
        <v>154636.16</v>
      </c>
      <c r="W2839" s="48"/>
      <c r="X2839" s="49">
        <v>2017</v>
      </c>
      <c r="Y2839" s="55" t="s">
        <v>12015</v>
      </c>
      <c r="Z2839" s="51">
        <f t="shared" si="149"/>
        <v>383.52222222222224</v>
      </c>
      <c r="AA2839" s="16">
        <f t="shared" si="150"/>
        <v>429.54488888888892</v>
      </c>
    </row>
    <row r="2840" spans="2:27" ht="20.25" x14ac:dyDescent="0.3">
      <c r="B2840" s="43" t="s">
        <v>2843</v>
      </c>
      <c r="C2840" s="14" t="s">
        <v>4521</v>
      </c>
      <c r="D2840" s="14" t="s">
        <v>9800</v>
      </c>
      <c r="E2840" s="14" t="s">
        <v>7671</v>
      </c>
      <c r="F2840" s="14" t="s">
        <v>9801</v>
      </c>
      <c r="G2840" s="14" t="s">
        <v>11406</v>
      </c>
      <c r="H2840" s="44" t="s">
        <v>3466</v>
      </c>
      <c r="I2840" s="45">
        <v>0</v>
      </c>
      <c r="J2840" s="14">
        <v>150000000</v>
      </c>
      <c r="K2840" s="14" t="s">
        <v>3458</v>
      </c>
      <c r="L2840" s="46" t="s">
        <v>5087</v>
      </c>
      <c r="M2840" s="14" t="s">
        <v>12072</v>
      </c>
      <c r="N2840" s="14" t="s">
        <v>3833</v>
      </c>
      <c r="O2840" s="14" t="s">
        <v>3468</v>
      </c>
      <c r="P2840" s="14" t="s">
        <v>12071</v>
      </c>
      <c r="Q2840" s="44" t="s">
        <v>8224</v>
      </c>
      <c r="R2840" s="44" t="s">
        <v>8203</v>
      </c>
      <c r="S2840" s="14">
        <v>2</v>
      </c>
      <c r="T2840" s="5">
        <v>813</v>
      </c>
      <c r="U2840" s="5">
        <f t="shared" si="147"/>
        <v>1626</v>
      </c>
      <c r="V2840" s="47">
        <f t="shared" si="148"/>
        <v>1821.1200000000001</v>
      </c>
      <c r="W2840" s="48"/>
      <c r="X2840" s="49">
        <v>2017</v>
      </c>
      <c r="Y2840" s="55" t="s">
        <v>12015</v>
      </c>
      <c r="Z2840" s="51">
        <f t="shared" si="149"/>
        <v>4.5166666666666666</v>
      </c>
      <c r="AA2840" s="16">
        <f t="shared" si="150"/>
        <v>5.0586666666666673</v>
      </c>
    </row>
    <row r="2841" spans="2:27" ht="20.25" x14ac:dyDescent="0.3">
      <c r="B2841" s="43" t="s">
        <v>2844</v>
      </c>
      <c r="C2841" s="14" t="s">
        <v>4521</v>
      </c>
      <c r="D2841" s="14" t="s">
        <v>5159</v>
      </c>
      <c r="E2841" s="14" t="s">
        <v>5062</v>
      </c>
      <c r="F2841" s="14" t="s">
        <v>4412</v>
      </c>
      <c r="G2841" s="14" t="s">
        <v>11407</v>
      </c>
      <c r="H2841" s="44" t="s">
        <v>3466</v>
      </c>
      <c r="I2841" s="45">
        <v>0</v>
      </c>
      <c r="J2841" s="14">
        <v>150000000</v>
      </c>
      <c r="K2841" s="14" t="s">
        <v>3458</v>
      </c>
      <c r="L2841" s="46" t="s">
        <v>5087</v>
      </c>
      <c r="M2841" s="14" t="s">
        <v>12072</v>
      </c>
      <c r="N2841" s="14" t="s">
        <v>3833</v>
      </c>
      <c r="O2841" s="14" t="s">
        <v>3468</v>
      </c>
      <c r="P2841" s="14" t="s">
        <v>12071</v>
      </c>
      <c r="Q2841" s="44" t="s">
        <v>8224</v>
      </c>
      <c r="R2841" s="44" t="s">
        <v>8203</v>
      </c>
      <c r="S2841" s="14">
        <v>2</v>
      </c>
      <c r="T2841" s="5">
        <v>5929.77</v>
      </c>
      <c r="U2841" s="5">
        <f t="shared" si="147"/>
        <v>11859.54</v>
      </c>
      <c r="V2841" s="47">
        <f t="shared" si="148"/>
        <v>13282.684800000003</v>
      </c>
      <c r="W2841" s="48"/>
      <c r="X2841" s="49">
        <v>2017</v>
      </c>
      <c r="Y2841" s="55" t="s">
        <v>12015</v>
      </c>
      <c r="Z2841" s="51">
        <f t="shared" si="149"/>
        <v>32.94316666666667</v>
      </c>
      <c r="AA2841" s="16">
        <f t="shared" si="150"/>
        <v>36.896346666666673</v>
      </c>
    </row>
    <row r="2842" spans="2:27" ht="20.25" x14ac:dyDescent="0.3">
      <c r="B2842" s="43" t="s">
        <v>2845</v>
      </c>
      <c r="C2842" s="14" t="s">
        <v>4521</v>
      </c>
      <c r="D2842" s="14" t="s">
        <v>9476</v>
      </c>
      <c r="E2842" s="14" t="s">
        <v>7596</v>
      </c>
      <c r="F2842" s="14" t="s">
        <v>9477</v>
      </c>
      <c r="G2842" s="14" t="s">
        <v>11408</v>
      </c>
      <c r="H2842" s="44" t="s">
        <v>3466</v>
      </c>
      <c r="I2842" s="45">
        <v>0</v>
      </c>
      <c r="J2842" s="14">
        <v>150000000</v>
      </c>
      <c r="K2842" s="14" t="s">
        <v>3458</v>
      </c>
      <c r="L2842" s="46" t="s">
        <v>5087</v>
      </c>
      <c r="M2842" s="14" t="s">
        <v>12072</v>
      </c>
      <c r="N2842" s="14" t="s">
        <v>3833</v>
      </c>
      <c r="O2842" s="14" t="s">
        <v>3468</v>
      </c>
      <c r="P2842" s="14" t="s">
        <v>12071</v>
      </c>
      <c r="Q2842" s="44" t="s">
        <v>8224</v>
      </c>
      <c r="R2842" s="44" t="s">
        <v>8203</v>
      </c>
      <c r="S2842" s="14">
        <v>2</v>
      </c>
      <c r="T2842" s="5">
        <v>115552</v>
      </c>
      <c r="U2842" s="5">
        <f t="shared" si="147"/>
        <v>231104</v>
      </c>
      <c r="V2842" s="47">
        <f t="shared" si="148"/>
        <v>258836.48000000001</v>
      </c>
      <c r="W2842" s="48"/>
      <c r="X2842" s="49">
        <v>2017</v>
      </c>
      <c r="Y2842" s="55" t="s">
        <v>12015</v>
      </c>
      <c r="Z2842" s="51">
        <f t="shared" si="149"/>
        <v>641.95555555555552</v>
      </c>
      <c r="AA2842" s="16">
        <f t="shared" si="150"/>
        <v>718.9902222222222</v>
      </c>
    </row>
    <row r="2843" spans="2:27" ht="20.25" x14ac:dyDescent="0.3">
      <c r="B2843" s="43" t="s">
        <v>2846</v>
      </c>
      <c r="C2843" s="14" t="s">
        <v>4521</v>
      </c>
      <c r="D2843" s="14" t="s">
        <v>9812</v>
      </c>
      <c r="E2843" s="14" t="s">
        <v>4446</v>
      </c>
      <c r="F2843" s="14" t="s">
        <v>9813</v>
      </c>
      <c r="G2843" s="14" t="s">
        <v>11409</v>
      </c>
      <c r="H2843" s="44" t="s">
        <v>3466</v>
      </c>
      <c r="I2843" s="45">
        <v>0</v>
      </c>
      <c r="J2843" s="14">
        <v>150000000</v>
      </c>
      <c r="K2843" s="14" t="s">
        <v>3458</v>
      </c>
      <c r="L2843" s="46" t="s">
        <v>5087</v>
      </c>
      <c r="M2843" s="14" t="s">
        <v>12072</v>
      </c>
      <c r="N2843" s="14" t="s">
        <v>3833</v>
      </c>
      <c r="O2843" s="14" t="s">
        <v>3468</v>
      </c>
      <c r="P2843" s="14" t="s">
        <v>12071</v>
      </c>
      <c r="Q2843" s="44" t="s">
        <v>8224</v>
      </c>
      <c r="R2843" s="44" t="s">
        <v>8203</v>
      </c>
      <c r="S2843" s="14">
        <v>62</v>
      </c>
      <c r="T2843" s="5">
        <v>5894.84</v>
      </c>
      <c r="U2843" s="5">
        <f t="shared" si="147"/>
        <v>365480.08</v>
      </c>
      <c r="V2843" s="47">
        <f t="shared" si="148"/>
        <v>409337.68960000004</v>
      </c>
      <c r="W2843" s="48"/>
      <c r="X2843" s="49">
        <v>2017</v>
      </c>
      <c r="Y2843" s="55" t="s">
        <v>12015</v>
      </c>
      <c r="Z2843" s="51">
        <f t="shared" si="149"/>
        <v>1015.2224444444445</v>
      </c>
      <c r="AA2843" s="16">
        <f t="shared" si="150"/>
        <v>1137.0491377777778</v>
      </c>
    </row>
    <row r="2844" spans="2:27" ht="20.25" x14ac:dyDescent="0.3">
      <c r="B2844" s="43" t="s">
        <v>2847</v>
      </c>
      <c r="C2844" s="14" t="s">
        <v>4521</v>
      </c>
      <c r="D2844" s="14" t="s">
        <v>9818</v>
      </c>
      <c r="E2844" s="14" t="s">
        <v>9819</v>
      </c>
      <c r="F2844" s="14" t="s">
        <v>4412</v>
      </c>
      <c r="G2844" s="14" t="s">
        <v>11410</v>
      </c>
      <c r="H2844" s="44" t="s">
        <v>3457</v>
      </c>
      <c r="I2844" s="45">
        <v>0</v>
      </c>
      <c r="J2844" s="14">
        <v>150000000</v>
      </c>
      <c r="K2844" s="14" t="s">
        <v>3458</v>
      </c>
      <c r="L2844" s="46" t="s">
        <v>5087</v>
      </c>
      <c r="M2844" s="14" t="s">
        <v>12072</v>
      </c>
      <c r="N2844" s="14" t="s">
        <v>3833</v>
      </c>
      <c r="O2844" s="14" t="s">
        <v>12117</v>
      </c>
      <c r="P2844" s="14" t="s">
        <v>12071</v>
      </c>
      <c r="Q2844" s="44" t="s">
        <v>8224</v>
      </c>
      <c r="R2844" s="44" t="s">
        <v>8203</v>
      </c>
      <c r="S2844" s="14">
        <v>24</v>
      </c>
      <c r="T2844" s="5">
        <v>412205</v>
      </c>
      <c r="U2844" s="5">
        <f t="shared" si="147"/>
        <v>9892920</v>
      </c>
      <c r="V2844" s="47">
        <f t="shared" si="148"/>
        <v>11080070.4</v>
      </c>
      <c r="W2844" s="48"/>
      <c r="X2844" s="49">
        <v>2017</v>
      </c>
      <c r="Y2844" s="55" t="s">
        <v>12015</v>
      </c>
      <c r="Z2844" s="51">
        <f t="shared" si="149"/>
        <v>27480.333333333332</v>
      </c>
      <c r="AA2844" s="16">
        <f t="shared" si="150"/>
        <v>30777.973333333335</v>
      </c>
    </row>
    <row r="2845" spans="2:27" ht="20.25" x14ac:dyDescent="0.3">
      <c r="B2845" s="43" t="s">
        <v>2848</v>
      </c>
      <c r="C2845" s="14" t="s">
        <v>4521</v>
      </c>
      <c r="D2845" s="14" t="s">
        <v>9814</v>
      </c>
      <c r="E2845" s="14" t="s">
        <v>9163</v>
      </c>
      <c r="F2845" s="14" t="s">
        <v>9815</v>
      </c>
      <c r="G2845" s="14" t="s">
        <v>11411</v>
      </c>
      <c r="H2845" s="44" t="s">
        <v>3466</v>
      </c>
      <c r="I2845" s="45">
        <v>0</v>
      </c>
      <c r="J2845" s="14">
        <v>150000000</v>
      </c>
      <c r="K2845" s="14" t="s">
        <v>3458</v>
      </c>
      <c r="L2845" s="46" t="s">
        <v>5087</v>
      </c>
      <c r="M2845" s="14" t="s">
        <v>12072</v>
      </c>
      <c r="N2845" s="14" t="s">
        <v>3833</v>
      </c>
      <c r="O2845" s="14" t="s">
        <v>12116</v>
      </c>
      <c r="P2845" s="14" t="s">
        <v>12071</v>
      </c>
      <c r="Q2845" s="44" t="s">
        <v>8224</v>
      </c>
      <c r="R2845" s="44" t="s">
        <v>8203</v>
      </c>
      <c r="S2845" s="14">
        <v>2</v>
      </c>
      <c r="T2845" s="5">
        <v>17496.57</v>
      </c>
      <c r="U2845" s="5">
        <f t="shared" si="147"/>
        <v>34993.14</v>
      </c>
      <c r="V2845" s="47">
        <f t="shared" si="148"/>
        <v>39192.316800000001</v>
      </c>
      <c r="W2845" s="48"/>
      <c r="X2845" s="49">
        <v>2017</v>
      </c>
      <c r="Y2845" s="55" t="s">
        <v>12015</v>
      </c>
      <c r="Z2845" s="51">
        <f t="shared" si="149"/>
        <v>97.203166666666661</v>
      </c>
      <c r="AA2845" s="16">
        <f t="shared" si="150"/>
        <v>108.86754666666667</v>
      </c>
    </row>
    <row r="2846" spans="2:27" ht="20.25" x14ac:dyDescent="0.3">
      <c r="B2846" s="43" t="s">
        <v>2849</v>
      </c>
      <c r="C2846" s="14" t="s">
        <v>4521</v>
      </c>
      <c r="D2846" s="14" t="s">
        <v>9814</v>
      </c>
      <c r="E2846" s="14" t="s">
        <v>9163</v>
      </c>
      <c r="F2846" s="14" t="s">
        <v>9815</v>
      </c>
      <c r="G2846" s="14" t="s">
        <v>11412</v>
      </c>
      <c r="H2846" s="44" t="s">
        <v>3466</v>
      </c>
      <c r="I2846" s="45">
        <v>0</v>
      </c>
      <c r="J2846" s="14">
        <v>150000000</v>
      </c>
      <c r="K2846" s="14" t="s">
        <v>3458</v>
      </c>
      <c r="L2846" s="46" t="s">
        <v>5087</v>
      </c>
      <c r="M2846" s="14" t="s">
        <v>12072</v>
      </c>
      <c r="N2846" s="14" t="s">
        <v>3833</v>
      </c>
      <c r="O2846" s="14" t="s">
        <v>12118</v>
      </c>
      <c r="P2846" s="14" t="s">
        <v>12071</v>
      </c>
      <c r="Q2846" s="44" t="s">
        <v>8224</v>
      </c>
      <c r="R2846" s="44" t="s">
        <v>8203</v>
      </c>
      <c r="S2846" s="14">
        <v>52</v>
      </c>
      <c r="T2846" s="5">
        <v>39616.29</v>
      </c>
      <c r="U2846" s="5">
        <f t="shared" si="147"/>
        <v>2060047.08</v>
      </c>
      <c r="V2846" s="47">
        <f t="shared" si="148"/>
        <v>2307252.7296000002</v>
      </c>
      <c r="W2846" s="48"/>
      <c r="X2846" s="49">
        <v>2017</v>
      </c>
      <c r="Y2846" s="55" t="s">
        <v>12015</v>
      </c>
      <c r="Z2846" s="51">
        <f t="shared" si="149"/>
        <v>5722.3530000000001</v>
      </c>
      <c r="AA2846" s="16">
        <f t="shared" si="150"/>
        <v>6409.0353600000008</v>
      </c>
    </row>
    <row r="2847" spans="2:27" ht="20.25" x14ac:dyDescent="0.3">
      <c r="B2847" s="43" t="s">
        <v>2850</v>
      </c>
      <c r="C2847" s="14" t="s">
        <v>4521</v>
      </c>
      <c r="D2847" s="14" t="s">
        <v>9808</v>
      </c>
      <c r="E2847" s="14" t="s">
        <v>4299</v>
      </c>
      <c r="F2847" s="14" t="s">
        <v>9809</v>
      </c>
      <c r="G2847" s="14" t="s">
        <v>11413</v>
      </c>
      <c r="H2847" s="44" t="s">
        <v>3466</v>
      </c>
      <c r="I2847" s="45">
        <v>0</v>
      </c>
      <c r="J2847" s="14">
        <v>150000000</v>
      </c>
      <c r="K2847" s="14" t="s">
        <v>3458</v>
      </c>
      <c r="L2847" s="46" t="s">
        <v>5087</v>
      </c>
      <c r="M2847" s="14" t="s">
        <v>12072</v>
      </c>
      <c r="N2847" s="14" t="s">
        <v>3833</v>
      </c>
      <c r="O2847" s="14" t="s">
        <v>12119</v>
      </c>
      <c r="P2847" s="14" t="s">
        <v>12071</v>
      </c>
      <c r="Q2847" s="44" t="s">
        <v>8224</v>
      </c>
      <c r="R2847" s="44" t="s">
        <v>8203</v>
      </c>
      <c r="S2847" s="14">
        <v>52</v>
      </c>
      <c r="T2847" s="5">
        <v>49066.080000000002</v>
      </c>
      <c r="U2847" s="5">
        <f t="shared" si="147"/>
        <v>2551436.16</v>
      </c>
      <c r="V2847" s="47">
        <f t="shared" si="148"/>
        <v>2857608.4992000004</v>
      </c>
      <c r="W2847" s="48"/>
      <c r="X2847" s="49">
        <v>2017</v>
      </c>
      <c r="Y2847" s="55" t="s">
        <v>12015</v>
      </c>
      <c r="Z2847" s="51">
        <f t="shared" si="149"/>
        <v>7087.3226666666669</v>
      </c>
      <c r="AA2847" s="16">
        <f t="shared" si="150"/>
        <v>7937.8013866666679</v>
      </c>
    </row>
    <row r="2848" spans="2:27" ht="20.25" x14ac:dyDescent="0.3">
      <c r="B2848" s="43" t="s">
        <v>2851</v>
      </c>
      <c r="C2848" s="14" t="s">
        <v>4521</v>
      </c>
      <c r="D2848" s="14" t="s">
        <v>9810</v>
      </c>
      <c r="E2848" s="14" t="s">
        <v>4446</v>
      </c>
      <c r="F2848" s="14" t="s">
        <v>9811</v>
      </c>
      <c r="G2848" s="14" t="s">
        <v>11414</v>
      </c>
      <c r="H2848" s="44" t="s">
        <v>3466</v>
      </c>
      <c r="I2848" s="45">
        <v>0</v>
      </c>
      <c r="J2848" s="14">
        <v>150000000</v>
      </c>
      <c r="K2848" s="14" t="s">
        <v>3458</v>
      </c>
      <c r="L2848" s="46" t="s">
        <v>5087</v>
      </c>
      <c r="M2848" s="14" t="s">
        <v>12072</v>
      </c>
      <c r="N2848" s="14" t="s">
        <v>3833</v>
      </c>
      <c r="O2848" s="14" t="s">
        <v>12120</v>
      </c>
      <c r="P2848" s="14" t="s">
        <v>12071</v>
      </c>
      <c r="Q2848" s="44" t="s">
        <v>8224</v>
      </c>
      <c r="R2848" s="44" t="s">
        <v>8203</v>
      </c>
      <c r="S2848" s="14">
        <v>124</v>
      </c>
      <c r="T2848" s="5">
        <v>36700</v>
      </c>
      <c r="U2848" s="5">
        <f t="shared" si="147"/>
        <v>4550800</v>
      </c>
      <c r="V2848" s="47">
        <f t="shared" si="148"/>
        <v>5096896.0000000009</v>
      </c>
      <c r="W2848" s="48"/>
      <c r="X2848" s="49">
        <v>2017</v>
      </c>
      <c r="Y2848" s="55" t="s">
        <v>12015</v>
      </c>
      <c r="Z2848" s="51">
        <f t="shared" si="149"/>
        <v>12641.111111111111</v>
      </c>
      <c r="AA2848" s="16">
        <f t="shared" si="150"/>
        <v>14158.044444444447</v>
      </c>
    </row>
    <row r="2849" spans="2:27" ht="20.25" x14ac:dyDescent="0.3">
      <c r="B2849" s="43" t="s">
        <v>2852</v>
      </c>
      <c r="C2849" s="14" t="s">
        <v>4521</v>
      </c>
      <c r="D2849" s="14" t="s">
        <v>9818</v>
      </c>
      <c r="E2849" s="14" t="s">
        <v>9819</v>
      </c>
      <c r="F2849" s="14" t="s">
        <v>4412</v>
      </c>
      <c r="G2849" s="14" t="s">
        <v>11415</v>
      </c>
      <c r="H2849" s="44" t="s">
        <v>3466</v>
      </c>
      <c r="I2849" s="45">
        <v>0</v>
      </c>
      <c r="J2849" s="14">
        <v>150000000</v>
      </c>
      <c r="K2849" s="14" t="s">
        <v>3458</v>
      </c>
      <c r="L2849" s="46" t="s">
        <v>5087</v>
      </c>
      <c r="M2849" s="14" t="s">
        <v>12072</v>
      </c>
      <c r="N2849" s="14" t="s">
        <v>3833</v>
      </c>
      <c r="O2849" s="14" t="s">
        <v>12121</v>
      </c>
      <c r="P2849" s="14" t="s">
        <v>12071</v>
      </c>
      <c r="Q2849" s="44" t="s">
        <v>8224</v>
      </c>
      <c r="R2849" s="44" t="s">
        <v>8203</v>
      </c>
      <c r="S2849" s="14">
        <v>160</v>
      </c>
      <c r="T2849" s="5">
        <v>45454</v>
      </c>
      <c r="U2849" s="5">
        <f t="shared" si="147"/>
        <v>7272640</v>
      </c>
      <c r="V2849" s="47">
        <f t="shared" si="148"/>
        <v>8145356.8000000007</v>
      </c>
      <c r="W2849" s="48"/>
      <c r="X2849" s="49">
        <v>2017</v>
      </c>
      <c r="Y2849" s="55" t="s">
        <v>12015</v>
      </c>
      <c r="Z2849" s="51">
        <f t="shared" si="149"/>
        <v>20201.777777777777</v>
      </c>
      <c r="AA2849" s="16">
        <f t="shared" si="150"/>
        <v>22625.991111111114</v>
      </c>
    </row>
    <row r="2850" spans="2:27" ht="20.25" x14ac:dyDescent="0.3">
      <c r="B2850" s="43" t="s">
        <v>2853</v>
      </c>
      <c r="C2850" s="14" t="s">
        <v>4521</v>
      </c>
      <c r="D2850" s="14" t="s">
        <v>9814</v>
      </c>
      <c r="E2850" s="14" t="s">
        <v>9163</v>
      </c>
      <c r="F2850" s="14" t="s">
        <v>9815</v>
      </c>
      <c r="G2850" s="14" t="s">
        <v>11416</v>
      </c>
      <c r="H2850" s="44" t="s">
        <v>3457</v>
      </c>
      <c r="I2850" s="45">
        <v>0</v>
      </c>
      <c r="J2850" s="14">
        <v>150000000</v>
      </c>
      <c r="K2850" s="14" t="s">
        <v>3458</v>
      </c>
      <c r="L2850" s="46" t="s">
        <v>5087</v>
      </c>
      <c r="M2850" s="14" t="s">
        <v>12072</v>
      </c>
      <c r="N2850" s="14" t="s">
        <v>3833</v>
      </c>
      <c r="O2850" s="14" t="s">
        <v>12122</v>
      </c>
      <c r="P2850" s="14" t="s">
        <v>12071</v>
      </c>
      <c r="Q2850" s="44" t="s">
        <v>8224</v>
      </c>
      <c r="R2850" s="44" t="s">
        <v>8203</v>
      </c>
      <c r="S2850" s="14">
        <v>32</v>
      </c>
      <c r="T2850" s="5">
        <v>562627</v>
      </c>
      <c r="U2850" s="5">
        <f t="shared" ref="U2850:U2913" si="151">S2850*T2850</f>
        <v>18004064</v>
      </c>
      <c r="V2850" s="47">
        <f t="shared" ref="V2850:V2913" si="152">U2850*1.12</f>
        <v>20164551.680000003</v>
      </c>
      <c r="W2850" s="48"/>
      <c r="X2850" s="49">
        <v>2017</v>
      </c>
      <c r="Y2850" s="55" t="s">
        <v>12015</v>
      </c>
      <c r="Z2850" s="51">
        <f t="shared" ref="Z2850:Z2913" si="153">U2850/360</f>
        <v>50011.288888888892</v>
      </c>
      <c r="AA2850" s="16">
        <f t="shared" ref="AA2850:AA2913" si="154">V2850/360</f>
        <v>56012.643555555565</v>
      </c>
    </row>
    <row r="2851" spans="2:27" ht="20.25" x14ac:dyDescent="0.3">
      <c r="B2851" s="43" t="s">
        <v>2854</v>
      </c>
      <c r="C2851" s="14" t="s">
        <v>4521</v>
      </c>
      <c r="D2851" s="14" t="s">
        <v>9808</v>
      </c>
      <c r="E2851" s="14" t="s">
        <v>4299</v>
      </c>
      <c r="F2851" s="14" t="s">
        <v>9809</v>
      </c>
      <c r="G2851" s="14" t="s">
        <v>11417</v>
      </c>
      <c r="H2851" s="44" t="s">
        <v>3466</v>
      </c>
      <c r="I2851" s="45">
        <v>0</v>
      </c>
      <c r="J2851" s="14">
        <v>150000000</v>
      </c>
      <c r="K2851" s="14" t="s">
        <v>3458</v>
      </c>
      <c r="L2851" s="46" t="s">
        <v>5087</v>
      </c>
      <c r="M2851" s="14" t="s">
        <v>12072</v>
      </c>
      <c r="N2851" s="14" t="s">
        <v>3833</v>
      </c>
      <c r="O2851" s="14" t="s">
        <v>3468</v>
      </c>
      <c r="P2851" s="14" t="s">
        <v>12071</v>
      </c>
      <c r="Q2851" s="44" t="s">
        <v>8224</v>
      </c>
      <c r="R2851" s="44" t="s">
        <v>8203</v>
      </c>
      <c r="S2851" s="14">
        <v>6</v>
      </c>
      <c r="T2851" s="5">
        <v>98499.87</v>
      </c>
      <c r="U2851" s="5">
        <f t="shared" si="151"/>
        <v>590999.22</v>
      </c>
      <c r="V2851" s="47">
        <f t="shared" si="152"/>
        <v>661919.12640000007</v>
      </c>
      <c r="W2851" s="48"/>
      <c r="X2851" s="49">
        <v>2017</v>
      </c>
      <c r="Y2851" s="55" t="s">
        <v>12015</v>
      </c>
      <c r="Z2851" s="51">
        <f t="shared" si="153"/>
        <v>1641.6644999999999</v>
      </c>
      <c r="AA2851" s="16">
        <f t="shared" si="154"/>
        <v>1838.6642400000003</v>
      </c>
    </row>
    <row r="2852" spans="2:27" ht="20.25" x14ac:dyDescent="0.3">
      <c r="B2852" s="43" t="s">
        <v>2855</v>
      </c>
      <c r="C2852" s="14" t="s">
        <v>4521</v>
      </c>
      <c r="D2852" s="14" t="s">
        <v>9816</v>
      </c>
      <c r="E2852" s="14" t="s">
        <v>4302</v>
      </c>
      <c r="F2852" s="14" t="s">
        <v>9817</v>
      </c>
      <c r="G2852" s="14" t="s">
        <v>11418</v>
      </c>
      <c r="H2852" s="44" t="s">
        <v>3466</v>
      </c>
      <c r="I2852" s="45">
        <v>0</v>
      </c>
      <c r="J2852" s="14">
        <v>150000000</v>
      </c>
      <c r="K2852" s="14" t="s">
        <v>3458</v>
      </c>
      <c r="L2852" s="46" t="s">
        <v>5087</v>
      </c>
      <c r="M2852" s="14" t="s">
        <v>12072</v>
      </c>
      <c r="N2852" s="14" t="s">
        <v>3833</v>
      </c>
      <c r="O2852" s="14" t="s">
        <v>3468</v>
      </c>
      <c r="P2852" s="14" t="s">
        <v>12071</v>
      </c>
      <c r="Q2852" s="44" t="s">
        <v>8224</v>
      </c>
      <c r="R2852" s="44" t="s">
        <v>8203</v>
      </c>
      <c r="S2852" s="14">
        <v>52</v>
      </c>
      <c r="T2852" s="5">
        <v>1681.47</v>
      </c>
      <c r="U2852" s="5">
        <f t="shared" si="151"/>
        <v>87436.44</v>
      </c>
      <c r="V2852" s="47">
        <f t="shared" si="152"/>
        <v>97928.812800000014</v>
      </c>
      <c r="W2852" s="48"/>
      <c r="X2852" s="49">
        <v>2017</v>
      </c>
      <c r="Y2852" s="55" t="s">
        <v>12015</v>
      </c>
      <c r="Z2852" s="51">
        <f t="shared" si="153"/>
        <v>242.87900000000002</v>
      </c>
      <c r="AA2852" s="16">
        <f t="shared" si="154"/>
        <v>272.02448000000004</v>
      </c>
    </row>
    <row r="2853" spans="2:27" ht="20.25" x14ac:dyDescent="0.3">
      <c r="B2853" s="43" t="s">
        <v>2856</v>
      </c>
      <c r="C2853" s="14" t="s">
        <v>4521</v>
      </c>
      <c r="D2853" s="14" t="s">
        <v>9807</v>
      </c>
      <c r="E2853" s="14" t="s">
        <v>4900</v>
      </c>
      <c r="F2853" s="14" t="s">
        <v>4412</v>
      </c>
      <c r="G2853" s="14" t="s">
        <v>11419</v>
      </c>
      <c r="H2853" s="44" t="s">
        <v>3466</v>
      </c>
      <c r="I2853" s="45">
        <v>0</v>
      </c>
      <c r="J2853" s="14">
        <v>150000000</v>
      </c>
      <c r="K2853" s="14" t="s">
        <v>3458</v>
      </c>
      <c r="L2853" s="46" t="s">
        <v>5087</v>
      </c>
      <c r="M2853" s="14" t="s">
        <v>12072</v>
      </c>
      <c r="N2853" s="14" t="s">
        <v>3833</v>
      </c>
      <c r="O2853" s="14" t="s">
        <v>3468</v>
      </c>
      <c r="P2853" s="14" t="s">
        <v>12071</v>
      </c>
      <c r="Q2853" s="44" t="s">
        <v>8224</v>
      </c>
      <c r="R2853" s="44" t="s">
        <v>8203</v>
      </c>
      <c r="S2853" s="14">
        <v>52</v>
      </c>
      <c r="T2853" s="5">
        <v>28363.65</v>
      </c>
      <c r="U2853" s="5">
        <f t="shared" si="151"/>
        <v>1474909.8</v>
      </c>
      <c r="V2853" s="47">
        <f t="shared" si="152"/>
        <v>1651898.9760000003</v>
      </c>
      <c r="W2853" s="48"/>
      <c r="X2853" s="49">
        <v>2017</v>
      </c>
      <c r="Y2853" s="55" t="s">
        <v>12015</v>
      </c>
      <c r="Z2853" s="51">
        <f t="shared" si="153"/>
        <v>4096.9716666666664</v>
      </c>
      <c r="AA2853" s="16">
        <f t="shared" si="154"/>
        <v>4588.6082666666671</v>
      </c>
    </row>
    <row r="2854" spans="2:27" ht="20.25" x14ac:dyDescent="0.3">
      <c r="B2854" s="43" t="s">
        <v>2857</v>
      </c>
      <c r="C2854" s="14" t="s">
        <v>4521</v>
      </c>
      <c r="D2854" s="14" t="s">
        <v>9822</v>
      </c>
      <c r="E2854" s="14" t="s">
        <v>4486</v>
      </c>
      <c r="F2854" s="14" t="s">
        <v>9823</v>
      </c>
      <c r="G2854" s="14" t="s">
        <v>11420</v>
      </c>
      <c r="H2854" s="44" t="s">
        <v>3466</v>
      </c>
      <c r="I2854" s="45">
        <v>0</v>
      </c>
      <c r="J2854" s="14">
        <v>150000000</v>
      </c>
      <c r="K2854" s="14" t="s">
        <v>3458</v>
      </c>
      <c r="L2854" s="46" t="s">
        <v>5087</v>
      </c>
      <c r="M2854" s="14" t="s">
        <v>12072</v>
      </c>
      <c r="N2854" s="14" t="s">
        <v>3833</v>
      </c>
      <c r="O2854" s="14" t="s">
        <v>3468</v>
      </c>
      <c r="P2854" s="14" t="s">
        <v>12071</v>
      </c>
      <c r="Q2854" s="44" t="s">
        <v>8224</v>
      </c>
      <c r="R2854" s="44" t="s">
        <v>8203</v>
      </c>
      <c r="S2854" s="14">
        <v>52</v>
      </c>
      <c r="T2854" s="5">
        <v>16115</v>
      </c>
      <c r="U2854" s="5">
        <f t="shared" si="151"/>
        <v>837980</v>
      </c>
      <c r="V2854" s="47">
        <f t="shared" si="152"/>
        <v>938537.60000000009</v>
      </c>
      <c r="W2854" s="48"/>
      <c r="X2854" s="49">
        <v>2017</v>
      </c>
      <c r="Y2854" s="55" t="s">
        <v>12015</v>
      </c>
      <c r="Z2854" s="51">
        <f t="shared" si="153"/>
        <v>2327.7222222222222</v>
      </c>
      <c r="AA2854" s="16">
        <f t="shared" si="154"/>
        <v>2607.048888888889</v>
      </c>
    </row>
    <row r="2855" spans="2:27" ht="20.25" x14ac:dyDescent="0.3">
      <c r="B2855" s="43" t="s">
        <v>2858</v>
      </c>
      <c r="C2855" s="14" t="s">
        <v>4521</v>
      </c>
      <c r="D2855" s="14" t="s">
        <v>9616</v>
      </c>
      <c r="E2855" s="14" t="s">
        <v>9617</v>
      </c>
      <c r="F2855" s="14" t="s">
        <v>9618</v>
      </c>
      <c r="G2855" s="14" t="s">
        <v>11421</v>
      </c>
      <c r="H2855" s="44" t="s">
        <v>3457</v>
      </c>
      <c r="I2855" s="45">
        <v>0</v>
      </c>
      <c r="J2855" s="14">
        <v>150000000</v>
      </c>
      <c r="K2855" s="14" t="s">
        <v>3458</v>
      </c>
      <c r="L2855" s="46" t="s">
        <v>5087</v>
      </c>
      <c r="M2855" s="14" t="s">
        <v>12072</v>
      </c>
      <c r="N2855" s="14" t="s">
        <v>3833</v>
      </c>
      <c r="O2855" s="14" t="s">
        <v>3468</v>
      </c>
      <c r="P2855" s="14" t="s">
        <v>12071</v>
      </c>
      <c r="Q2855" s="44" t="s">
        <v>8224</v>
      </c>
      <c r="R2855" s="44" t="s">
        <v>8203</v>
      </c>
      <c r="S2855" s="14">
        <v>104</v>
      </c>
      <c r="T2855" s="5">
        <v>93080</v>
      </c>
      <c r="U2855" s="5">
        <f t="shared" si="151"/>
        <v>9680320</v>
      </c>
      <c r="V2855" s="47">
        <f t="shared" si="152"/>
        <v>10841958.4</v>
      </c>
      <c r="W2855" s="48"/>
      <c r="X2855" s="49">
        <v>2017</v>
      </c>
      <c r="Y2855" s="55" t="s">
        <v>12015</v>
      </c>
      <c r="Z2855" s="51">
        <f t="shared" si="153"/>
        <v>26889.777777777777</v>
      </c>
      <c r="AA2855" s="16">
        <f t="shared" si="154"/>
        <v>30116.551111111112</v>
      </c>
    </row>
    <row r="2856" spans="2:27" ht="20.25" x14ac:dyDescent="0.3">
      <c r="B2856" s="43" t="s">
        <v>2859</v>
      </c>
      <c r="C2856" s="14" t="s">
        <v>4521</v>
      </c>
      <c r="D2856" s="14" t="s">
        <v>9873</v>
      </c>
      <c r="E2856" s="14" t="s">
        <v>4299</v>
      </c>
      <c r="F2856" s="14" t="s">
        <v>9874</v>
      </c>
      <c r="G2856" s="14" t="s">
        <v>11422</v>
      </c>
      <c r="H2856" s="44" t="s">
        <v>3466</v>
      </c>
      <c r="I2856" s="45">
        <v>0</v>
      </c>
      <c r="J2856" s="14">
        <v>150000000</v>
      </c>
      <c r="K2856" s="14" t="s">
        <v>3458</v>
      </c>
      <c r="L2856" s="46" t="s">
        <v>5087</v>
      </c>
      <c r="M2856" s="14" t="s">
        <v>12072</v>
      </c>
      <c r="N2856" s="14" t="s">
        <v>3833</v>
      </c>
      <c r="O2856" s="14" t="s">
        <v>3468</v>
      </c>
      <c r="P2856" s="14" t="s">
        <v>12071</v>
      </c>
      <c r="Q2856" s="44" t="s">
        <v>8224</v>
      </c>
      <c r="R2856" s="44" t="s">
        <v>8203</v>
      </c>
      <c r="S2856" s="14">
        <v>4</v>
      </c>
      <c r="T2856" s="5">
        <v>25087</v>
      </c>
      <c r="U2856" s="5">
        <f t="shared" si="151"/>
        <v>100348</v>
      </c>
      <c r="V2856" s="47">
        <f t="shared" si="152"/>
        <v>112389.76000000001</v>
      </c>
      <c r="W2856" s="48"/>
      <c r="X2856" s="49">
        <v>2017</v>
      </c>
      <c r="Y2856" s="55" t="s">
        <v>12015</v>
      </c>
      <c r="Z2856" s="51">
        <f t="shared" si="153"/>
        <v>278.74444444444447</v>
      </c>
      <c r="AA2856" s="16">
        <f t="shared" si="154"/>
        <v>312.19377777777783</v>
      </c>
    </row>
    <row r="2857" spans="2:27" ht="20.25" x14ac:dyDescent="0.3">
      <c r="B2857" s="43" t="s">
        <v>2860</v>
      </c>
      <c r="C2857" s="14" t="s">
        <v>4521</v>
      </c>
      <c r="D2857" s="14" t="s">
        <v>9812</v>
      </c>
      <c r="E2857" s="14" t="s">
        <v>4446</v>
      </c>
      <c r="F2857" s="14" t="s">
        <v>9813</v>
      </c>
      <c r="G2857" s="14" t="s">
        <v>11423</v>
      </c>
      <c r="H2857" s="44" t="s">
        <v>3466</v>
      </c>
      <c r="I2857" s="45">
        <v>0</v>
      </c>
      <c r="J2857" s="14">
        <v>150000000</v>
      </c>
      <c r="K2857" s="14" t="s">
        <v>3458</v>
      </c>
      <c r="L2857" s="46" t="s">
        <v>5087</v>
      </c>
      <c r="M2857" s="14" t="s">
        <v>12072</v>
      </c>
      <c r="N2857" s="14" t="s">
        <v>3833</v>
      </c>
      <c r="O2857" s="14" t="s">
        <v>3468</v>
      </c>
      <c r="P2857" s="14" t="s">
        <v>12071</v>
      </c>
      <c r="Q2857" s="44" t="s">
        <v>8224</v>
      </c>
      <c r="R2857" s="44" t="s">
        <v>8203</v>
      </c>
      <c r="S2857" s="14">
        <v>6</v>
      </c>
      <c r="T2857" s="5">
        <v>262219.24</v>
      </c>
      <c r="U2857" s="5">
        <f t="shared" si="151"/>
        <v>1573315.44</v>
      </c>
      <c r="V2857" s="47">
        <f t="shared" si="152"/>
        <v>1762113.2928000002</v>
      </c>
      <c r="W2857" s="48"/>
      <c r="X2857" s="49">
        <v>2017</v>
      </c>
      <c r="Y2857" s="55" t="s">
        <v>12015</v>
      </c>
      <c r="Z2857" s="51">
        <f t="shared" si="153"/>
        <v>4370.3206666666665</v>
      </c>
      <c r="AA2857" s="16">
        <f t="shared" si="154"/>
        <v>4894.7591466666672</v>
      </c>
    </row>
    <row r="2858" spans="2:27" ht="20.25" x14ac:dyDescent="0.3">
      <c r="B2858" s="43" t="s">
        <v>2861</v>
      </c>
      <c r="C2858" s="14" t="s">
        <v>4521</v>
      </c>
      <c r="D2858" s="14" t="s">
        <v>9818</v>
      </c>
      <c r="E2858" s="14" t="s">
        <v>9819</v>
      </c>
      <c r="F2858" s="14" t="s">
        <v>4412</v>
      </c>
      <c r="G2858" s="14" t="s">
        <v>11424</v>
      </c>
      <c r="H2858" s="44" t="s">
        <v>3466</v>
      </c>
      <c r="I2858" s="45">
        <v>0</v>
      </c>
      <c r="J2858" s="14">
        <v>150000000</v>
      </c>
      <c r="K2858" s="14" t="s">
        <v>3458</v>
      </c>
      <c r="L2858" s="46" t="s">
        <v>5087</v>
      </c>
      <c r="M2858" s="14" t="s">
        <v>12072</v>
      </c>
      <c r="N2858" s="14" t="s">
        <v>3833</v>
      </c>
      <c r="O2858" s="14" t="s">
        <v>3468</v>
      </c>
      <c r="P2858" s="14" t="s">
        <v>12071</v>
      </c>
      <c r="Q2858" s="44" t="s">
        <v>8224</v>
      </c>
      <c r="R2858" s="44" t="s">
        <v>8203</v>
      </c>
      <c r="S2858" s="14">
        <v>10</v>
      </c>
      <c r="T2858" s="5">
        <v>219865.16</v>
      </c>
      <c r="U2858" s="5">
        <f t="shared" si="151"/>
        <v>2198651.6</v>
      </c>
      <c r="V2858" s="47">
        <f t="shared" si="152"/>
        <v>2462489.7920000004</v>
      </c>
      <c r="W2858" s="48"/>
      <c r="X2858" s="49">
        <v>2017</v>
      </c>
      <c r="Y2858" s="55" t="s">
        <v>12015</v>
      </c>
      <c r="Z2858" s="51">
        <f t="shared" si="153"/>
        <v>6107.3655555555561</v>
      </c>
      <c r="AA2858" s="16">
        <f t="shared" si="154"/>
        <v>6840.2494222222231</v>
      </c>
    </row>
    <row r="2859" spans="2:27" ht="20.25" x14ac:dyDescent="0.3">
      <c r="B2859" s="43" t="s">
        <v>2862</v>
      </c>
      <c r="C2859" s="14" t="s">
        <v>4521</v>
      </c>
      <c r="D2859" s="14" t="s">
        <v>9814</v>
      </c>
      <c r="E2859" s="14" t="s">
        <v>9163</v>
      </c>
      <c r="F2859" s="14" t="s">
        <v>9815</v>
      </c>
      <c r="G2859" s="14" t="s">
        <v>11425</v>
      </c>
      <c r="H2859" s="44" t="s">
        <v>3457</v>
      </c>
      <c r="I2859" s="45">
        <v>0</v>
      </c>
      <c r="J2859" s="14">
        <v>150000000</v>
      </c>
      <c r="K2859" s="14" t="s">
        <v>3458</v>
      </c>
      <c r="L2859" s="46" t="s">
        <v>5087</v>
      </c>
      <c r="M2859" s="14" t="s">
        <v>12072</v>
      </c>
      <c r="N2859" s="14" t="s">
        <v>3833</v>
      </c>
      <c r="O2859" s="14" t="s">
        <v>3468</v>
      </c>
      <c r="P2859" s="14" t="s">
        <v>12071</v>
      </c>
      <c r="Q2859" s="44" t="s">
        <v>8224</v>
      </c>
      <c r="R2859" s="44" t="s">
        <v>8203</v>
      </c>
      <c r="S2859" s="14">
        <v>24</v>
      </c>
      <c r="T2859" s="5">
        <v>548389.96</v>
      </c>
      <c r="U2859" s="5">
        <f t="shared" si="151"/>
        <v>13161359.039999999</v>
      </c>
      <c r="V2859" s="47">
        <f t="shared" si="152"/>
        <v>14740722.1248</v>
      </c>
      <c r="W2859" s="48"/>
      <c r="X2859" s="49">
        <v>2017</v>
      </c>
      <c r="Y2859" s="55" t="s">
        <v>12015</v>
      </c>
      <c r="Z2859" s="51">
        <f t="shared" si="153"/>
        <v>36559.330666666661</v>
      </c>
      <c r="AA2859" s="16">
        <f t="shared" si="154"/>
        <v>40946.450346666665</v>
      </c>
    </row>
    <row r="2860" spans="2:27" ht="20.25" x14ac:dyDescent="0.3">
      <c r="B2860" s="43" t="s">
        <v>2863</v>
      </c>
      <c r="C2860" s="14" t="s">
        <v>4521</v>
      </c>
      <c r="D2860" s="14" t="s">
        <v>9808</v>
      </c>
      <c r="E2860" s="14" t="s">
        <v>4299</v>
      </c>
      <c r="F2860" s="14" t="s">
        <v>9809</v>
      </c>
      <c r="G2860" s="14" t="s">
        <v>11426</v>
      </c>
      <c r="H2860" s="44" t="s">
        <v>3466</v>
      </c>
      <c r="I2860" s="45">
        <v>0</v>
      </c>
      <c r="J2860" s="14">
        <v>150000000</v>
      </c>
      <c r="K2860" s="14" t="s">
        <v>3458</v>
      </c>
      <c r="L2860" s="46" t="s">
        <v>5087</v>
      </c>
      <c r="M2860" s="14" t="s">
        <v>12072</v>
      </c>
      <c r="N2860" s="14" t="s">
        <v>3833</v>
      </c>
      <c r="O2860" s="14" t="s">
        <v>3468</v>
      </c>
      <c r="P2860" s="14" t="s">
        <v>12071</v>
      </c>
      <c r="Q2860" s="44" t="s">
        <v>8224</v>
      </c>
      <c r="R2860" s="44" t="s">
        <v>8203</v>
      </c>
      <c r="S2860" s="14">
        <v>136</v>
      </c>
      <c r="T2860" s="5">
        <v>35440.07</v>
      </c>
      <c r="U2860" s="5">
        <f t="shared" si="151"/>
        <v>4819849.5199999996</v>
      </c>
      <c r="V2860" s="47">
        <f t="shared" si="152"/>
        <v>5398231.4623999996</v>
      </c>
      <c r="W2860" s="48"/>
      <c r="X2860" s="49">
        <v>2017</v>
      </c>
      <c r="Y2860" s="55" t="s">
        <v>12015</v>
      </c>
      <c r="Z2860" s="51">
        <f t="shared" si="153"/>
        <v>13388.470888888887</v>
      </c>
      <c r="AA2860" s="16">
        <f t="shared" si="154"/>
        <v>14995.087395555554</v>
      </c>
    </row>
    <row r="2861" spans="2:27" ht="20.25" x14ac:dyDescent="0.3">
      <c r="B2861" s="43" t="s">
        <v>2864</v>
      </c>
      <c r="C2861" s="14" t="s">
        <v>4521</v>
      </c>
      <c r="D2861" s="14" t="s">
        <v>9810</v>
      </c>
      <c r="E2861" s="14" t="s">
        <v>4446</v>
      </c>
      <c r="F2861" s="14" t="s">
        <v>9811</v>
      </c>
      <c r="G2861" s="14" t="s">
        <v>11427</v>
      </c>
      <c r="H2861" s="44" t="s">
        <v>3466</v>
      </c>
      <c r="I2861" s="45">
        <v>0</v>
      </c>
      <c r="J2861" s="14">
        <v>150000000</v>
      </c>
      <c r="K2861" s="14" t="s">
        <v>3458</v>
      </c>
      <c r="L2861" s="46" t="s">
        <v>5087</v>
      </c>
      <c r="M2861" s="14" t="s">
        <v>12072</v>
      </c>
      <c r="N2861" s="14" t="s">
        <v>3833</v>
      </c>
      <c r="O2861" s="14" t="s">
        <v>3468</v>
      </c>
      <c r="P2861" s="14" t="s">
        <v>12071</v>
      </c>
      <c r="Q2861" s="44" t="s">
        <v>8224</v>
      </c>
      <c r="R2861" s="44" t="s">
        <v>8203</v>
      </c>
      <c r="S2861" s="14">
        <v>110</v>
      </c>
      <c r="T2861" s="5">
        <v>47500</v>
      </c>
      <c r="U2861" s="5">
        <f t="shared" si="151"/>
        <v>5225000</v>
      </c>
      <c r="V2861" s="47">
        <f t="shared" si="152"/>
        <v>5852000.0000000009</v>
      </c>
      <c r="W2861" s="48"/>
      <c r="X2861" s="49">
        <v>2017</v>
      </c>
      <c r="Y2861" s="55" t="s">
        <v>12015</v>
      </c>
      <c r="Z2861" s="51">
        <f t="shared" si="153"/>
        <v>14513.888888888889</v>
      </c>
      <c r="AA2861" s="16">
        <f t="shared" si="154"/>
        <v>16255.555555555558</v>
      </c>
    </row>
    <row r="2862" spans="2:27" ht="20.25" x14ac:dyDescent="0.3">
      <c r="B2862" s="43" t="s">
        <v>2865</v>
      </c>
      <c r="C2862" s="14" t="s">
        <v>4521</v>
      </c>
      <c r="D2862" s="14" t="s">
        <v>9818</v>
      </c>
      <c r="E2862" s="14" t="s">
        <v>9819</v>
      </c>
      <c r="F2862" s="14" t="s">
        <v>4412</v>
      </c>
      <c r="G2862" s="14" t="s">
        <v>11428</v>
      </c>
      <c r="H2862" s="44" t="s">
        <v>3457</v>
      </c>
      <c r="I2862" s="45">
        <v>0</v>
      </c>
      <c r="J2862" s="14">
        <v>150000000</v>
      </c>
      <c r="K2862" s="14" t="s">
        <v>3458</v>
      </c>
      <c r="L2862" s="46" t="s">
        <v>5087</v>
      </c>
      <c r="M2862" s="14" t="s">
        <v>12072</v>
      </c>
      <c r="N2862" s="14" t="s">
        <v>3833</v>
      </c>
      <c r="O2862" s="14" t="s">
        <v>3468</v>
      </c>
      <c r="P2862" s="14" t="s">
        <v>12071</v>
      </c>
      <c r="Q2862" s="44" t="s">
        <v>8224</v>
      </c>
      <c r="R2862" s="44" t="s">
        <v>8203</v>
      </c>
      <c r="S2862" s="14">
        <v>24</v>
      </c>
      <c r="T2862" s="5">
        <v>560000</v>
      </c>
      <c r="U2862" s="5">
        <f t="shared" si="151"/>
        <v>13440000</v>
      </c>
      <c r="V2862" s="47">
        <f t="shared" si="152"/>
        <v>15052800.000000002</v>
      </c>
      <c r="W2862" s="48"/>
      <c r="X2862" s="49">
        <v>2017</v>
      </c>
      <c r="Y2862" s="55" t="s">
        <v>12015</v>
      </c>
      <c r="Z2862" s="51">
        <f t="shared" si="153"/>
        <v>37333.333333333336</v>
      </c>
      <c r="AA2862" s="16">
        <f t="shared" si="154"/>
        <v>41813.333333333336</v>
      </c>
    </row>
    <row r="2863" spans="2:27" ht="20.25" x14ac:dyDescent="0.3">
      <c r="B2863" s="43" t="s">
        <v>2866</v>
      </c>
      <c r="C2863" s="14" t="s">
        <v>4521</v>
      </c>
      <c r="D2863" s="14" t="s">
        <v>9808</v>
      </c>
      <c r="E2863" s="14" t="s">
        <v>4299</v>
      </c>
      <c r="F2863" s="14" t="s">
        <v>9809</v>
      </c>
      <c r="G2863" s="14" t="s">
        <v>11429</v>
      </c>
      <c r="H2863" s="44" t="s">
        <v>3466</v>
      </c>
      <c r="I2863" s="45">
        <v>0</v>
      </c>
      <c r="J2863" s="14">
        <v>150000000</v>
      </c>
      <c r="K2863" s="14" t="s">
        <v>3458</v>
      </c>
      <c r="L2863" s="46" t="s">
        <v>5087</v>
      </c>
      <c r="M2863" s="14" t="s">
        <v>12072</v>
      </c>
      <c r="N2863" s="14" t="s">
        <v>3833</v>
      </c>
      <c r="O2863" s="14" t="s">
        <v>3468</v>
      </c>
      <c r="P2863" s="14" t="s">
        <v>12071</v>
      </c>
      <c r="Q2863" s="44" t="s">
        <v>8224</v>
      </c>
      <c r="R2863" s="44" t="s">
        <v>8203</v>
      </c>
      <c r="S2863" s="14">
        <v>96</v>
      </c>
      <c r="T2863" s="5">
        <v>78200</v>
      </c>
      <c r="U2863" s="5">
        <f t="shared" si="151"/>
        <v>7507200</v>
      </c>
      <c r="V2863" s="47">
        <f t="shared" si="152"/>
        <v>8408064</v>
      </c>
      <c r="W2863" s="48"/>
      <c r="X2863" s="49">
        <v>2017</v>
      </c>
      <c r="Y2863" s="55" t="s">
        <v>12015</v>
      </c>
      <c r="Z2863" s="51">
        <f t="shared" si="153"/>
        <v>20853.333333333332</v>
      </c>
      <c r="AA2863" s="16">
        <f t="shared" si="154"/>
        <v>23355.733333333334</v>
      </c>
    </row>
    <row r="2864" spans="2:27" ht="20.25" x14ac:dyDescent="0.3">
      <c r="B2864" s="43" t="s">
        <v>2867</v>
      </c>
      <c r="C2864" s="14" t="s">
        <v>4521</v>
      </c>
      <c r="D2864" s="14" t="s">
        <v>9812</v>
      </c>
      <c r="E2864" s="14" t="s">
        <v>4446</v>
      </c>
      <c r="F2864" s="14" t="s">
        <v>9813</v>
      </c>
      <c r="G2864" s="14" t="s">
        <v>11430</v>
      </c>
      <c r="H2864" s="44" t="s">
        <v>3466</v>
      </c>
      <c r="I2864" s="45">
        <v>0</v>
      </c>
      <c r="J2864" s="14">
        <v>150000000</v>
      </c>
      <c r="K2864" s="14" t="s">
        <v>3458</v>
      </c>
      <c r="L2864" s="46" t="s">
        <v>5087</v>
      </c>
      <c r="M2864" s="14" t="s">
        <v>12072</v>
      </c>
      <c r="N2864" s="14" t="s">
        <v>3833</v>
      </c>
      <c r="O2864" s="14" t="s">
        <v>3468</v>
      </c>
      <c r="P2864" s="14" t="s">
        <v>12071</v>
      </c>
      <c r="Q2864" s="44" t="s">
        <v>8224</v>
      </c>
      <c r="R2864" s="44" t="s">
        <v>8203</v>
      </c>
      <c r="S2864" s="14">
        <v>8</v>
      </c>
      <c r="T2864" s="5">
        <v>221994.76</v>
      </c>
      <c r="U2864" s="5">
        <f t="shared" si="151"/>
        <v>1775958.08</v>
      </c>
      <c r="V2864" s="47">
        <f t="shared" si="152"/>
        <v>1989073.0496000003</v>
      </c>
      <c r="W2864" s="48"/>
      <c r="X2864" s="49">
        <v>2017</v>
      </c>
      <c r="Y2864" s="55" t="s">
        <v>12015</v>
      </c>
      <c r="Z2864" s="51">
        <f t="shared" si="153"/>
        <v>4933.2168888888891</v>
      </c>
      <c r="AA2864" s="16">
        <f t="shared" si="154"/>
        <v>5525.2029155555565</v>
      </c>
    </row>
    <row r="2865" spans="2:27" ht="20.25" x14ac:dyDescent="0.3">
      <c r="B2865" s="43" t="s">
        <v>2868</v>
      </c>
      <c r="C2865" s="14" t="s">
        <v>4521</v>
      </c>
      <c r="D2865" s="14" t="s">
        <v>9818</v>
      </c>
      <c r="E2865" s="14" t="s">
        <v>9819</v>
      </c>
      <c r="F2865" s="14" t="s">
        <v>4412</v>
      </c>
      <c r="G2865" s="14" t="s">
        <v>11431</v>
      </c>
      <c r="H2865" s="44" t="s">
        <v>3466</v>
      </c>
      <c r="I2865" s="45">
        <v>0</v>
      </c>
      <c r="J2865" s="14">
        <v>150000000</v>
      </c>
      <c r="K2865" s="14" t="s">
        <v>3458</v>
      </c>
      <c r="L2865" s="46" t="s">
        <v>5087</v>
      </c>
      <c r="M2865" s="14" t="s">
        <v>12072</v>
      </c>
      <c r="N2865" s="14" t="s">
        <v>3833</v>
      </c>
      <c r="O2865" s="14" t="s">
        <v>3468</v>
      </c>
      <c r="P2865" s="14" t="s">
        <v>12071</v>
      </c>
      <c r="Q2865" s="44" t="s">
        <v>8224</v>
      </c>
      <c r="R2865" s="44" t="s">
        <v>8203</v>
      </c>
      <c r="S2865" s="14">
        <v>14</v>
      </c>
      <c r="T2865" s="5">
        <v>84254.17</v>
      </c>
      <c r="U2865" s="5">
        <f t="shared" si="151"/>
        <v>1179558.3799999999</v>
      </c>
      <c r="V2865" s="47">
        <f t="shared" si="152"/>
        <v>1321105.3855999999</v>
      </c>
      <c r="W2865" s="48"/>
      <c r="X2865" s="49">
        <v>2017</v>
      </c>
      <c r="Y2865" s="55" t="s">
        <v>12015</v>
      </c>
      <c r="Z2865" s="51">
        <f t="shared" si="153"/>
        <v>3276.5510555555552</v>
      </c>
      <c r="AA2865" s="16">
        <f t="shared" si="154"/>
        <v>3669.7371822222221</v>
      </c>
    </row>
    <row r="2866" spans="2:27" ht="20.25" x14ac:dyDescent="0.3">
      <c r="B2866" s="43" t="s">
        <v>2869</v>
      </c>
      <c r="C2866" s="14" t="s">
        <v>4521</v>
      </c>
      <c r="D2866" s="14" t="s">
        <v>9814</v>
      </c>
      <c r="E2866" s="14" t="s">
        <v>9163</v>
      </c>
      <c r="F2866" s="14" t="s">
        <v>9815</v>
      </c>
      <c r="G2866" s="14" t="s">
        <v>11432</v>
      </c>
      <c r="H2866" s="44" t="s">
        <v>3466</v>
      </c>
      <c r="I2866" s="45">
        <v>0</v>
      </c>
      <c r="J2866" s="14">
        <v>150000000</v>
      </c>
      <c r="K2866" s="14" t="s">
        <v>3458</v>
      </c>
      <c r="L2866" s="46" t="s">
        <v>5087</v>
      </c>
      <c r="M2866" s="14" t="s">
        <v>12072</v>
      </c>
      <c r="N2866" s="14" t="s">
        <v>3833</v>
      </c>
      <c r="O2866" s="14" t="s">
        <v>3468</v>
      </c>
      <c r="P2866" s="14" t="s">
        <v>12071</v>
      </c>
      <c r="Q2866" s="44" t="s">
        <v>8224</v>
      </c>
      <c r="R2866" s="44" t="s">
        <v>8203</v>
      </c>
      <c r="S2866" s="14">
        <v>52</v>
      </c>
      <c r="T2866" s="5">
        <v>9824.64</v>
      </c>
      <c r="U2866" s="5">
        <f t="shared" si="151"/>
        <v>510881.27999999997</v>
      </c>
      <c r="V2866" s="47">
        <f t="shared" si="152"/>
        <v>572187.03359999997</v>
      </c>
      <c r="W2866" s="48"/>
      <c r="X2866" s="49">
        <v>2017</v>
      </c>
      <c r="Y2866" s="55" t="s">
        <v>12015</v>
      </c>
      <c r="Z2866" s="51">
        <f t="shared" si="153"/>
        <v>1419.1146666666666</v>
      </c>
      <c r="AA2866" s="16">
        <f t="shared" si="154"/>
        <v>1589.4084266666666</v>
      </c>
    </row>
    <row r="2867" spans="2:27" ht="20.25" x14ac:dyDescent="0.3">
      <c r="B2867" s="43" t="s">
        <v>2870</v>
      </c>
      <c r="C2867" s="14" t="s">
        <v>4521</v>
      </c>
      <c r="D2867" s="14" t="s">
        <v>9816</v>
      </c>
      <c r="E2867" s="14" t="s">
        <v>4302</v>
      </c>
      <c r="F2867" s="14" t="s">
        <v>9817</v>
      </c>
      <c r="G2867" s="14" t="s">
        <v>11433</v>
      </c>
      <c r="H2867" s="44" t="s">
        <v>3466</v>
      </c>
      <c r="I2867" s="45">
        <v>0</v>
      </c>
      <c r="J2867" s="14">
        <v>150000000</v>
      </c>
      <c r="K2867" s="14" t="s">
        <v>3458</v>
      </c>
      <c r="L2867" s="46" t="s">
        <v>5087</v>
      </c>
      <c r="M2867" s="14" t="s">
        <v>12072</v>
      </c>
      <c r="N2867" s="14" t="s">
        <v>3833</v>
      </c>
      <c r="O2867" s="14" t="s">
        <v>3468</v>
      </c>
      <c r="P2867" s="14" t="s">
        <v>12071</v>
      </c>
      <c r="Q2867" s="44" t="s">
        <v>8224</v>
      </c>
      <c r="R2867" s="44" t="s">
        <v>8203</v>
      </c>
      <c r="S2867" s="14">
        <v>1280</v>
      </c>
      <c r="T2867" s="5">
        <v>1017.45</v>
      </c>
      <c r="U2867" s="5">
        <f t="shared" si="151"/>
        <v>1302336</v>
      </c>
      <c r="V2867" s="47">
        <f t="shared" si="152"/>
        <v>1458616.3200000001</v>
      </c>
      <c r="W2867" s="48"/>
      <c r="X2867" s="49">
        <v>2017</v>
      </c>
      <c r="Y2867" s="55" t="s">
        <v>12015</v>
      </c>
      <c r="Z2867" s="51">
        <f t="shared" si="153"/>
        <v>3617.6</v>
      </c>
      <c r="AA2867" s="16">
        <f t="shared" si="154"/>
        <v>4051.712</v>
      </c>
    </row>
    <row r="2868" spans="2:27" ht="20.25" x14ac:dyDescent="0.3">
      <c r="B2868" s="43" t="s">
        <v>2871</v>
      </c>
      <c r="C2868" s="14" t="s">
        <v>4521</v>
      </c>
      <c r="D2868" s="14" t="s">
        <v>9808</v>
      </c>
      <c r="E2868" s="14" t="s">
        <v>4299</v>
      </c>
      <c r="F2868" s="14" t="s">
        <v>9809</v>
      </c>
      <c r="G2868" s="14" t="s">
        <v>11434</v>
      </c>
      <c r="H2868" s="44" t="s">
        <v>3466</v>
      </c>
      <c r="I2868" s="45">
        <v>0</v>
      </c>
      <c r="J2868" s="14">
        <v>150000000</v>
      </c>
      <c r="K2868" s="14" t="s">
        <v>3458</v>
      </c>
      <c r="L2868" s="46" t="s">
        <v>5087</v>
      </c>
      <c r="M2868" s="14" t="s">
        <v>12072</v>
      </c>
      <c r="N2868" s="14" t="s">
        <v>3833</v>
      </c>
      <c r="O2868" s="14" t="s">
        <v>3468</v>
      </c>
      <c r="P2868" s="14" t="s">
        <v>12071</v>
      </c>
      <c r="Q2868" s="44" t="s">
        <v>8224</v>
      </c>
      <c r="R2868" s="44" t="s">
        <v>8203</v>
      </c>
      <c r="S2868" s="14">
        <v>3200</v>
      </c>
      <c r="T2868" s="5">
        <v>1520</v>
      </c>
      <c r="U2868" s="5">
        <f t="shared" si="151"/>
        <v>4864000</v>
      </c>
      <c r="V2868" s="47">
        <f t="shared" si="152"/>
        <v>5447680.0000000009</v>
      </c>
      <c r="W2868" s="48"/>
      <c r="X2868" s="49">
        <v>2017</v>
      </c>
      <c r="Y2868" s="55" t="s">
        <v>12015</v>
      </c>
      <c r="Z2868" s="51">
        <f t="shared" si="153"/>
        <v>13511.111111111111</v>
      </c>
      <c r="AA2868" s="16">
        <f t="shared" si="154"/>
        <v>15132.444444444447</v>
      </c>
    </row>
    <row r="2869" spans="2:27" ht="20.25" x14ac:dyDescent="0.3">
      <c r="B2869" s="43" t="s">
        <v>2872</v>
      </c>
      <c r="C2869" s="14" t="s">
        <v>4521</v>
      </c>
      <c r="D2869" s="14" t="s">
        <v>9810</v>
      </c>
      <c r="E2869" s="14" t="s">
        <v>4446</v>
      </c>
      <c r="F2869" s="14" t="s">
        <v>9811</v>
      </c>
      <c r="G2869" s="14" t="s">
        <v>11435</v>
      </c>
      <c r="H2869" s="44" t="s">
        <v>3466</v>
      </c>
      <c r="I2869" s="45">
        <v>0</v>
      </c>
      <c r="J2869" s="14">
        <v>150000000</v>
      </c>
      <c r="K2869" s="14" t="s">
        <v>3458</v>
      </c>
      <c r="L2869" s="46" t="s">
        <v>5087</v>
      </c>
      <c r="M2869" s="14" t="s">
        <v>12072</v>
      </c>
      <c r="N2869" s="14" t="s">
        <v>3833</v>
      </c>
      <c r="O2869" s="14" t="s">
        <v>3468</v>
      </c>
      <c r="P2869" s="14" t="s">
        <v>12071</v>
      </c>
      <c r="Q2869" s="44" t="s">
        <v>8224</v>
      </c>
      <c r="R2869" s="44" t="s">
        <v>8203</v>
      </c>
      <c r="S2869" s="14">
        <v>3400</v>
      </c>
      <c r="T2869" s="5">
        <v>1520</v>
      </c>
      <c r="U2869" s="5">
        <f t="shared" si="151"/>
        <v>5168000</v>
      </c>
      <c r="V2869" s="47">
        <f t="shared" si="152"/>
        <v>5788160.0000000009</v>
      </c>
      <c r="W2869" s="48"/>
      <c r="X2869" s="49">
        <v>2017</v>
      </c>
      <c r="Y2869" s="55" t="s">
        <v>12015</v>
      </c>
      <c r="Z2869" s="51">
        <f t="shared" si="153"/>
        <v>14355.555555555555</v>
      </c>
      <c r="AA2869" s="16">
        <f t="shared" si="154"/>
        <v>16078.222222222224</v>
      </c>
    </row>
    <row r="2870" spans="2:27" ht="20.25" x14ac:dyDescent="0.3">
      <c r="B2870" s="43" t="s">
        <v>2873</v>
      </c>
      <c r="C2870" s="14" t="s">
        <v>4521</v>
      </c>
      <c r="D2870" s="14" t="s">
        <v>9818</v>
      </c>
      <c r="E2870" s="14" t="s">
        <v>9819</v>
      </c>
      <c r="F2870" s="14" t="s">
        <v>4412</v>
      </c>
      <c r="G2870" s="14" t="s">
        <v>11436</v>
      </c>
      <c r="H2870" s="44" t="s">
        <v>3466</v>
      </c>
      <c r="I2870" s="45">
        <v>0</v>
      </c>
      <c r="J2870" s="14">
        <v>150000000</v>
      </c>
      <c r="K2870" s="14" t="s">
        <v>3458</v>
      </c>
      <c r="L2870" s="46" t="s">
        <v>5087</v>
      </c>
      <c r="M2870" s="14" t="s">
        <v>12072</v>
      </c>
      <c r="N2870" s="14" t="s">
        <v>3833</v>
      </c>
      <c r="O2870" s="14" t="s">
        <v>3468</v>
      </c>
      <c r="P2870" s="14" t="s">
        <v>12071</v>
      </c>
      <c r="Q2870" s="44" t="s">
        <v>8224</v>
      </c>
      <c r="R2870" s="44" t="s">
        <v>8203</v>
      </c>
      <c r="S2870" s="14">
        <v>104</v>
      </c>
      <c r="T2870" s="5">
        <v>19030.349999999999</v>
      </c>
      <c r="U2870" s="5">
        <f t="shared" si="151"/>
        <v>1979156.4</v>
      </c>
      <c r="V2870" s="47">
        <f t="shared" si="152"/>
        <v>2216655.1680000001</v>
      </c>
      <c r="W2870" s="48"/>
      <c r="X2870" s="49">
        <v>2017</v>
      </c>
      <c r="Y2870" s="55" t="s">
        <v>12015</v>
      </c>
      <c r="Z2870" s="51">
        <f t="shared" si="153"/>
        <v>5497.6566666666668</v>
      </c>
      <c r="AA2870" s="16">
        <f t="shared" si="154"/>
        <v>6157.3754666666664</v>
      </c>
    </row>
    <row r="2871" spans="2:27" ht="20.25" x14ac:dyDescent="0.3">
      <c r="B2871" s="43" t="s">
        <v>2874</v>
      </c>
      <c r="C2871" s="14" t="s">
        <v>4521</v>
      </c>
      <c r="D2871" s="14" t="s">
        <v>9814</v>
      </c>
      <c r="E2871" s="14" t="s">
        <v>9163</v>
      </c>
      <c r="F2871" s="14" t="s">
        <v>9815</v>
      </c>
      <c r="G2871" s="14" t="s">
        <v>11437</v>
      </c>
      <c r="H2871" s="44" t="s">
        <v>3466</v>
      </c>
      <c r="I2871" s="45">
        <v>0</v>
      </c>
      <c r="J2871" s="14">
        <v>150000000</v>
      </c>
      <c r="K2871" s="14" t="s">
        <v>3458</v>
      </c>
      <c r="L2871" s="46" t="s">
        <v>5087</v>
      </c>
      <c r="M2871" s="14" t="s">
        <v>12072</v>
      </c>
      <c r="N2871" s="14" t="s">
        <v>3833</v>
      </c>
      <c r="O2871" s="14" t="s">
        <v>3468</v>
      </c>
      <c r="P2871" s="14" t="s">
        <v>12071</v>
      </c>
      <c r="Q2871" s="44" t="s">
        <v>8224</v>
      </c>
      <c r="R2871" s="44" t="s">
        <v>8203</v>
      </c>
      <c r="S2871" s="14">
        <v>10</v>
      </c>
      <c r="T2871" s="5">
        <v>199210.84</v>
      </c>
      <c r="U2871" s="5">
        <f t="shared" si="151"/>
        <v>1992108.4</v>
      </c>
      <c r="V2871" s="47">
        <f t="shared" si="152"/>
        <v>2231161.4080000003</v>
      </c>
      <c r="W2871" s="48"/>
      <c r="X2871" s="49">
        <v>2017</v>
      </c>
      <c r="Y2871" s="55" t="s">
        <v>12015</v>
      </c>
      <c r="Z2871" s="51">
        <f t="shared" si="153"/>
        <v>5533.6344444444439</v>
      </c>
      <c r="AA2871" s="16">
        <f t="shared" si="154"/>
        <v>6197.6705777777788</v>
      </c>
    </row>
    <row r="2872" spans="2:27" ht="20.25" x14ac:dyDescent="0.3">
      <c r="B2872" s="43" t="s">
        <v>2875</v>
      </c>
      <c r="C2872" s="14" t="s">
        <v>4521</v>
      </c>
      <c r="D2872" s="14" t="s">
        <v>9808</v>
      </c>
      <c r="E2872" s="14" t="s">
        <v>4299</v>
      </c>
      <c r="F2872" s="14" t="s">
        <v>9809</v>
      </c>
      <c r="G2872" s="14" t="s">
        <v>11438</v>
      </c>
      <c r="H2872" s="44" t="s">
        <v>3466</v>
      </c>
      <c r="I2872" s="45">
        <v>0</v>
      </c>
      <c r="J2872" s="14">
        <v>150000000</v>
      </c>
      <c r="K2872" s="14" t="s">
        <v>3458</v>
      </c>
      <c r="L2872" s="46" t="s">
        <v>5087</v>
      </c>
      <c r="M2872" s="14" t="s">
        <v>12072</v>
      </c>
      <c r="N2872" s="14" t="s">
        <v>3833</v>
      </c>
      <c r="O2872" s="14" t="s">
        <v>3468</v>
      </c>
      <c r="P2872" s="14" t="s">
        <v>12071</v>
      </c>
      <c r="Q2872" s="44" t="s">
        <v>8224</v>
      </c>
      <c r="R2872" s="44" t="s">
        <v>8203</v>
      </c>
      <c r="S2872" s="14">
        <v>12</v>
      </c>
      <c r="T2872" s="5">
        <v>91200.95</v>
      </c>
      <c r="U2872" s="5">
        <f t="shared" si="151"/>
        <v>1094411.3999999999</v>
      </c>
      <c r="V2872" s="47">
        <f t="shared" si="152"/>
        <v>1225740.7679999999</v>
      </c>
      <c r="W2872" s="48"/>
      <c r="X2872" s="49">
        <v>2017</v>
      </c>
      <c r="Y2872" s="55" t="s">
        <v>12015</v>
      </c>
      <c r="Z2872" s="51">
        <f t="shared" si="153"/>
        <v>3040.0316666666663</v>
      </c>
      <c r="AA2872" s="16">
        <f t="shared" si="154"/>
        <v>3404.8354666666664</v>
      </c>
    </row>
    <row r="2873" spans="2:27" ht="20.25" x14ac:dyDescent="0.3">
      <c r="B2873" s="43" t="s">
        <v>2876</v>
      </c>
      <c r="C2873" s="14" t="s">
        <v>4521</v>
      </c>
      <c r="D2873" s="14" t="s">
        <v>9616</v>
      </c>
      <c r="E2873" s="14" t="s">
        <v>9617</v>
      </c>
      <c r="F2873" s="14" t="s">
        <v>9618</v>
      </c>
      <c r="G2873" s="14" t="s">
        <v>11439</v>
      </c>
      <c r="H2873" s="44" t="s">
        <v>3466</v>
      </c>
      <c r="I2873" s="45">
        <v>0</v>
      </c>
      <c r="J2873" s="14">
        <v>150000000</v>
      </c>
      <c r="K2873" s="14" t="s">
        <v>3458</v>
      </c>
      <c r="L2873" s="46" t="s">
        <v>5087</v>
      </c>
      <c r="M2873" s="14" t="s">
        <v>12072</v>
      </c>
      <c r="N2873" s="14" t="s">
        <v>3833</v>
      </c>
      <c r="O2873" s="14" t="s">
        <v>3468</v>
      </c>
      <c r="P2873" s="14" t="s">
        <v>12071</v>
      </c>
      <c r="Q2873" s="44" t="s">
        <v>8224</v>
      </c>
      <c r="R2873" s="44" t="s">
        <v>8203</v>
      </c>
      <c r="S2873" s="14">
        <v>52</v>
      </c>
      <c r="T2873" s="5">
        <v>14604.37</v>
      </c>
      <c r="U2873" s="5">
        <f t="shared" si="151"/>
        <v>759427.24</v>
      </c>
      <c r="V2873" s="47">
        <f t="shared" si="152"/>
        <v>850558.50880000007</v>
      </c>
      <c r="W2873" s="48"/>
      <c r="X2873" s="49">
        <v>2017</v>
      </c>
      <c r="Y2873" s="55" t="s">
        <v>12015</v>
      </c>
      <c r="Z2873" s="51">
        <f t="shared" si="153"/>
        <v>2109.520111111111</v>
      </c>
      <c r="AA2873" s="16">
        <f t="shared" si="154"/>
        <v>2362.6625244444444</v>
      </c>
    </row>
    <row r="2874" spans="2:27" ht="20.25" x14ac:dyDescent="0.3">
      <c r="B2874" s="43" t="s">
        <v>2877</v>
      </c>
      <c r="C2874" s="14" t="s">
        <v>4521</v>
      </c>
      <c r="D2874" s="14" t="s">
        <v>9812</v>
      </c>
      <c r="E2874" s="14" t="s">
        <v>4446</v>
      </c>
      <c r="F2874" s="14" t="s">
        <v>9813</v>
      </c>
      <c r="G2874" s="14" t="s">
        <v>11440</v>
      </c>
      <c r="H2874" s="44" t="s">
        <v>3466</v>
      </c>
      <c r="I2874" s="45">
        <v>0</v>
      </c>
      <c r="J2874" s="14">
        <v>150000000</v>
      </c>
      <c r="K2874" s="14" t="s">
        <v>3458</v>
      </c>
      <c r="L2874" s="46" t="s">
        <v>5087</v>
      </c>
      <c r="M2874" s="14" t="s">
        <v>12072</v>
      </c>
      <c r="N2874" s="14" t="s">
        <v>3833</v>
      </c>
      <c r="O2874" s="14" t="s">
        <v>3468</v>
      </c>
      <c r="P2874" s="14" t="s">
        <v>12071</v>
      </c>
      <c r="Q2874" s="44" t="s">
        <v>8224</v>
      </c>
      <c r="R2874" s="44" t="s">
        <v>8203</v>
      </c>
      <c r="S2874" s="14">
        <v>104</v>
      </c>
      <c r="T2874" s="5">
        <v>29687.57</v>
      </c>
      <c r="U2874" s="5">
        <f t="shared" si="151"/>
        <v>3087507.28</v>
      </c>
      <c r="V2874" s="47">
        <f t="shared" si="152"/>
        <v>3458008.1536000003</v>
      </c>
      <c r="W2874" s="48"/>
      <c r="X2874" s="49">
        <v>2017</v>
      </c>
      <c r="Y2874" s="55" t="s">
        <v>12015</v>
      </c>
      <c r="Z2874" s="51">
        <f t="shared" si="153"/>
        <v>8576.4091111111102</v>
      </c>
      <c r="AA2874" s="16">
        <f t="shared" si="154"/>
        <v>9605.5782044444459</v>
      </c>
    </row>
    <row r="2875" spans="2:27" ht="20.25" x14ac:dyDescent="0.3">
      <c r="B2875" s="43" t="s">
        <v>2878</v>
      </c>
      <c r="C2875" s="14" t="s">
        <v>4521</v>
      </c>
      <c r="D2875" s="14" t="s">
        <v>9818</v>
      </c>
      <c r="E2875" s="14" t="s">
        <v>9819</v>
      </c>
      <c r="F2875" s="14" t="s">
        <v>4412</v>
      </c>
      <c r="G2875" s="14" t="s">
        <v>11441</v>
      </c>
      <c r="H2875" s="44" t="s">
        <v>3457</v>
      </c>
      <c r="I2875" s="45">
        <v>0</v>
      </c>
      <c r="J2875" s="14">
        <v>150000000</v>
      </c>
      <c r="K2875" s="14" t="s">
        <v>3458</v>
      </c>
      <c r="L2875" s="46" t="s">
        <v>5087</v>
      </c>
      <c r="M2875" s="14" t="s">
        <v>12072</v>
      </c>
      <c r="N2875" s="14" t="s">
        <v>3833</v>
      </c>
      <c r="O2875" s="14" t="s">
        <v>3468</v>
      </c>
      <c r="P2875" s="14" t="s">
        <v>12071</v>
      </c>
      <c r="Q2875" s="44" t="s">
        <v>8224</v>
      </c>
      <c r="R2875" s="44" t="s">
        <v>8203</v>
      </c>
      <c r="S2875" s="14">
        <v>24</v>
      </c>
      <c r="T2875" s="5">
        <v>360709</v>
      </c>
      <c r="U2875" s="5">
        <f t="shared" si="151"/>
        <v>8657016</v>
      </c>
      <c r="V2875" s="47">
        <f t="shared" si="152"/>
        <v>9695857.9200000018</v>
      </c>
      <c r="W2875" s="48"/>
      <c r="X2875" s="49">
        <v>2017</v>
      </c>
      <c r="Y2875" s="55" t="s">
        <v>12015</v>
      </c>
      <c r="Z2875" s="51">
        <f t="shared" si="153"/>
        <v>24047.266666666666</v>
      </c>
      <c r="AA2875" s="16">
        <f t="shared" si="154"/>
        <v>26932.938666666672</v>
      </c>
    </row>
    <row r="2876" spans="2:27" ht="20.25" x14ac:dyDescent="0.3">
      <c r="B2876" s="43" t="s">
        <v>2879</v>
      </c>
      <c r="C2876" s="14" t="s">
        <v>4521</v>
      </c>
      <c r="D2876" s="14" t="s">
        <v>9816</v>
      </c>
      <c r="E2876" s="14" t="s">
        <v>4302</v>
      </c>
      <c r="F2876" s="14" t="s">
        <v>9817</v>
      </c>
      <c r="G2876" s="14" t="s">
        <v>11442</v>
      </c>
      <c r="H2876" s="44" t="s">
        <v>3466</v>
      </c>
      <c r="I2876" s="45">
        <v>0</v>
      </c>
      <c r="J2876" s="14">
        <v>150000000</v>
      </c>
      <c r="K2876" s="14" t="s">
        <v>3458</v>
      </c>
      <c r="L2876" s="46" t="s">
        <v>5087</v>
      </c>
      <c r="M2876" s="14" t="s">
        <v>12072</v>
      </c>
      <c r="N2876" s="14" t="s">
        <v>3833</v>
      </c>
      <c r="O2876" s="14" t="s">
        <v>12117</v>
      </c>
      <c r="P2876" s="14" t="s">
        <v>12071</v>
      </c>
      <c r="Q2876" s="44" t="s">
        <v>8224</v>
      </c>
      <c r="R2876" s="44" t="s">
        <v>8203</v>
      </c>
      <c r="S2876" s="14">
        <v>6</v>
      </c>
      <c r="T2876" s="5">
        <v>104747</v>
      </c>
      <c r="U2876" s="5">
        <f t="shared" si="151"/>
        <v>628482</v>
      </c>
      <c r="V2876" s="47">
        <f t="shared" si="152"/>
        <v>703899.84000000008</v>
      </c>
      <c r="W2876" s="48"/>
      <c r="X2876" s="49">
        <v>2017</v>
      </c>
      <c r="Y2876" s="55" t="s">
        <v>12015</v>
      </c>
      <c r="Z2876" s="51">
        <f t="shared" si="153"/>
        <v>1745.7833333333333</v>
      </c>
      <c r="AA2876" s="16">
        <f t="shared" si="154"/>
        <v>1955.2773333333337</v>
      </c>
    </row>
    <row r="2877" spans="2:27" ht="20.25" x14ac:dyDescent="0.3">
      <c r="B2877" s="43" t="s">
        <v>2880</v>
      </c>
      <c r="C2877" s="14" t="s">
        <v>4521</v>
      </c>
      <c r="D2877" s="14" t="s">
        <v>9814</v>
      </c>
      <c r="E2877" s="14" t="s">
        <v>9163</v>
      </c>
      <c r="F2877" s="14" t="s">
        <v>9815</v>
      </c>
      <c r="G2877" s="14" t="s">
        <v>11443</v>
      </c>
      <c r="H2877" s="44" t="s">
        <v>3466</v>
      </c>
      <c r="I2877" s="45">
        <v>0</v>
      </c>
      <c r="J2877" s="14">
        <v>150000000</v>
      </c>
      <c r="K2877" s="14" t="s">
        <v>3458</v>
      </c>
      <c r="L2877" s="46" t="s">
        <v>5087</v>
      </c>
      <c r="M2877" s="14" t="s">
        <v>12072</v>
      </c>
      <c r="N2877" s="14" t="s">
        <v>3833</v>
      </c>
      <c r="O2877" s="14" t="s">
        <v>12116</v>
      </c>
      <c r="P2877" s="14" t="s">
        <v>12071</v>
      </c>
      <c r="Q2877" s="44" t="s">
        <v>8224</v>
      </c>
      <c r="R2877" s="44" t="s">
        <v>8203</v>
      </c>
      <c r="S2877" s="14">
        <v>52</v>
      </c>
      <c r="T2877" s="5">
        <v>9838.1200000000008</v>
      </c>
      <c r="U2877" s="5">
        <f t="shared" si="151"/>
        <v>511582.24000000005</v>
      </c>
      <c r="V2877" s="47">
        <f t="shared" si="152"/>
        <v>572972.10880000016</v>
      </c>
      <c r="W2877" s="48"/>
      <c r="X2877" s="49">
        <v>2017</v>
      </c>
      <c r="Y2877" s="55" t="s">
        <v>12015</v>
      </c>
      <c r="Z2877" s="51">
        <f t="shared" si="153"/>
        <v>1421.0617777777779</v>
      </c>
      <c r="AA2877" s="16">
        <f t="shared" si="154"/>
        <v>1591.5891911111116</v>
      </c>
    </row>
    <row r="2878" spans="2:27" ht="20.25" x14ac:dyDescent="0.3">
      <c r="B2878" s="43" t="s">
        <v>2881</v>
      </c>
      <c r="C2878" s="14" t="s">
        <v>4521</v>
      </c>
      <c r="D2878" s="14" t="s">
        <v>9808</v>
      </c>
      <c r="E2878" s="14" t="s">
        <v>4299</v>
      </c>
      <c r="F2878" s="14" t="s">
        <v>9809</v>
      </c>
      <c r="G2878" s="14" t="s">
        <v>11444</v>
      </c>
      <c r="H2878" s="44" t="s">
        <v>3466</v>
      </c>
      <c r="I2878" s="45">
        <v>0</v>
      </c>
      <c r="J2878" s="14">
        <v>150000000</v>
      </c>
      <c r="K2878" s="14" t="s">
        <v>3458</v>
      </c>
      <c r="L2878" s="46" t="s">
        <v>5087</v>
      </c>
      <c r="M2878" s="14" t="s">
        <v>12072</v>
      </c>
      <c r="N2878" s="14" t="s">
        <v>3833</v>
      </c>
      <c r="O2878" s="14" t="s">
        <v>12118</v>
      </c>
      <c r="P2878" s="14" t="s">
        <v>12071</v>
      </c>
      <c r="Q2878" s="44" t="s">
        <v>8224</v>
      </c>
      <c r="R2878" s="44" t="s">
        <v>8203</v>
      </c>
      <c r="S2878" s="14">
        <v>3400</v>
      </c>
      <c r="T2878" s="5">
        <v>1885</v>
      </c>
      <c r="U2878" s="5">
        <f t="shared" si="151"/>
        <v>6409000</v>
      </c>
      <c r="V2878" s="47">
        <f t="shared" si="152"/>
        <v>7178080.0000000009</v>
      </c>
      <c r="W2878" s="48"/>
      <c r="X2878" s="49">
        <v>2017</v>
      </c>
      <c r="Y2878" s="55" t="s">
        <v>12015</v>
      </c>
      <c r="Z2878" s="51">
        <f t="shared" si="153"/>
        <v>17802.777777777777</v>
      </c>
      <c r="AA2878" s="16">
        <f t="shared" si="154"/>
        <v>19939.111111111113</v>
      </c>
    </row>
    <row r="2879" spans="2:27" ht="20.25" x14ac:dyDescent="0.3">
      <c r="B2879" s="43" t="s">
        <v>2882</v>
      </c>
      <c r="C2879" s="14" t="s">
        <v>4521</v>
      </c>
      <c r="D2879" s="14" t="s">
        <v>9810</v>
      </c>
      <c r="E2879" s="14" t="s">
        <v>4446</v>
      </c>
      <c r="F2879" s="14" t="s">
        <v>9811</v>
      </c>
      <c r="G2879" s="14" t="s">
        <v>11445</v>
      </c>
      <c r="H2879" s="44" t="s">
        <v>3466</v>
      </c>
      <c r="I2879" s="45">
        <v>0</v>
      </c>
      <c r="J2879" s="14">
        <v>150000000</v>
      </c>
      <c r="K2879" s="14" t="s">
        <v>3458</v>
      </c>
      <c r="L2879" s="46" t="s">
        <v>5087</v>
      </c>
      <c r="M2879" s="14" t="s">
        <v>12072</v>
      </c>
      <c r="N2879" s="14" t="s">
        <v>3833</v>
      </c>
      <c r="O2879" s="14" t="s">
        <v>12119</v>
      </c>
      <c r="P2879" s="14" t="s">
        <v>12071</v>
      </c>
      <c r="Q2879" s="44" t="s">
        <v>8224</v>
      </c>
      <c r="R2879" s="44" t="s">
        <v>8203</v>
      </c>
      <c r="S2879" s="14">
        <v>116</v>
      </c>
      <c r="T2879" s="5">
        <v>21364</v>
      </c>
      <c r="U2879" s="5">
        <f t="shared" si="151"/>
        <v>2478224</v>
      </c>
      <c r="V2879" s="47">
        <f t="shared" si="152"/>
        <v>2775610.8800000004</v>
      </c>
      <c r="W2879" s="48"/>
      <c r="X2879" s="49">
        <v>2017</v>
      </c>
      <c r="Y2879" s="55" t="s">
        <v>12015</v>
      </c>
      <c r="Z2879" s="51">
        <f t="shared" si="153"/>
        <v>6883.9555555555553</v>
      </c>
      <c r="AA2879" s="16">
        <f t="shared" si="154"/>
        <v>7710.0302222222235</v>
      </c>
    </row>
    <row r="2880" spans="2:27" ht="20.25" x14ac:dyDescent="0.3">
      <c r="B2880" s="43" t="s">
        <v>2883</v>
      </c>
      <c r="C2880" s="14" t="s">
        <v>4521</v>
      </c>
      <c r="D2880" s="14" t="s">
        <v>9818</v>
      </c>
      <c r="E2880" s="14" t="s">
        <v>9819</v>
      </c>
      <c r="F2880" s="14" t="s">
        <v>4412</v>
      </c>
      <c r="G2880" s="14" t="s">
        <v>11446</v>
      </c>
      <c r="H2880" s="44" t="s">
        <v>3466</v>
      </c>
      <c r="I2880" s="45">
        <v>0</v>
      </c>
      <c r="J2880" s="14">
        <v>150000000</v>
      </c>
      <c r="K2880" s="14" t="s">
        <v>3458</v>
      </c>
      <c r="L2880" s="46" t="s">
        <v>5087</v>
      </c>
      <c r="M2880" s="14" t="s">
        <v>12072</v>
      </c>
      <c r="N2880" s="14" t="s">
        <v>3833</v>
      </c>
      <c r="O2880" s="14" t="s">
        <v>12120</v>
      </c>
      <c r="P2880" s="14" t="s">
        <v>12071</v>
      </c>
      <c r="Q2880" s="44" t="s">
        <v>8224</v>
      </c>
      <c r="R2880" s="44" t="s">
        <v>8203</v>
      </c>
      <c r="S2880" s="14">
        <v>110</v>
      </c>
      <c r="T2880" s="5">
        <v>31784</v>
      </c>
      <c r="U2880" s="5">
        <f t="shared" si="151"/>
        <v>3496240</v>
      </c>
      <c r="V2880" s="47">
        <f t="shared" si="152"/>
        <v>3915788.8000000003</v>
      </c>
      <c r="W2880" s="48"/>
      <c r="X2880" s="49">
        <v>2017</v>
      </c>
      <c r="Y2880" s="55" t="s">
        <v>12015</v>
      </c>
      <c r="Z2880" s="51">
        <f t="shared" si="153"/>
        <v>9711.7777777777774</v>
      </c>
      <c r="AA2880" s="16">
        <f t="shared" si="154"/>
        <v>10877.191111111111</v>
      </c>
    </row>
    <row r="2881" spans="2:27" ht="20.25" x14ac:dyDescent="0.3">
      <c r="B2881" s="43" t="s">
        <v>2884</v>
      </c>
      <c r="C2881" s="14" t="s">
        <v>4521</v>
      </c>
      <c r="D2881" s="14" t="s">
        <v>9808</v>
      </c>
      <c r="E2881" s="14" t="s">
        <v>4299</v>
      </c>
      <c r="F2881" s="14" t="s">
        <v>9809</v>
      </c>
      <c r="G2881" s="14" t="s">
        <v>11447</v>
      </c>
      <c r="H2881" s="44" t="s">
        <v>3457</v>
      </c>
      <c r="I2881" s="45">
        <v>0</v>
      </c>
      <c r="J2881" s="14">
        <v>150000000</v>
      </c>
      <c r="K2881" s="14" t="s">
        <v>3458</v>
      </c>
      <c r="L2881" s="46" t="s">
        <v>5087</v>
      </c>
      <c r="M2881" s="14" t="s">
        <v>12072</v>
      </c>
      <c r="N2881" s="14" t="s">
        <v>3833</v>
      </c>
      <c r="O2881" s="14" t="s">
        <v>12121</v>
      </c>
      <c r="P2881" s="14" t="s">
        <v>12071</v>
      </c>
      <c r="Q2881" s="44" t="s">
        <v>8224</v>
      </c>
      <c r="R2881" s="44" t="s">
        <v>8203</v>
      </c>
      <c r="S2881" s="14">
        <v>24</v>
      </c>
      <c r="T2881" s="5">
        <v>376220.25</v>
      </c>
      <c r="U2881" s="5">
        <f t="shared" si="151"/>
        <v>9029286</v>
      </c>
      <c r="V2881" s="47">
        <f t="shared" si="152"/>
        <v>10112800.32</v>
      </c>
      <c r="W2881" s="48"/>
      <c r="X2881" s="49">
        <v>2017</v>
      </c>
      <c r="Y2881" s="55" t="s">
        <v>12015</v>
      </c>
      <c r="Z2881" s="51">
        <f t="shared" si="153"/>
        <v>25081.35</v>
      </c>
      <c r="AA2881" s="16">
        <f t="shared" si="154"/>
        <v>28091.112000000001</v>
      </c>
    </row>
    <row r="2882" spans="2:27" ht="20.25" x14ac:dyDescent="0.3">
      <c r="B2882" s="43" t="s">
        <v>2885</v>
      </c>
      <c r="C2882" s="14" t="s">
        <v>4521</v>
      </c>
      <c r="D2882" s="14" t="s">
        <v>9616</v>
      </c>
      <c r="E2882" s="14" t="s">
        <v>9617</v>
      </c>
      <c r="F2882" s="14" t="s">
        <v>9618</v>
      </c>
      <c r="G2882" s="14" t="s">
        <v>11448</v>
      </c>
      <c r="H2882" s="44" t="s">
        <v>3466</v>
      </c>
      <c r="I2882" s="45">
        <v>0</v>
      </c>
      <c r="J2882" s="14">
        <v>150000000</v>
      </c>
      <c r="K2882" s="14" t="s">
        <v>3458</v>
      </c>
      <c r="L2882" s="46" t="s">
        <v>5087</v>
      </c>
      <c r="M2882" s="14" t="s">
        <v>12072</v>
      </c>
      <c r="N2882" s="14" t="s">
        <v>3833</v>
      </c>
      <c r="O2882" s="14" t="s">
        <v>12122</v>
      </c>
      <c r="P2882" s="14" t="s">
        <v>12071</v>
      </c>
      <c r="Q2882" s="44" t="s">
        <v>8224</v>
      </c>
      <c r="R2882" s="44" t="s">
        <v>8203</v>
      </c>
      <c r="S2882" s="14">
        <v>10</v>
      </c>
      <c r="T2882" s="5">
        <v>119736</v>
      </c>
      <c r="U2882" s="5">
        <f t="shared" si="151"/>
        <v>1197360</v>
      </c>
      <c r="V2882" s="47">
        <f t="shared" si="152"/>
        <v>1341043.2000000002</v>
      </c>
      <c r="W2882" s="48"/>
      <c r="X2882" s="49">
        <v>2017</v>
      </c>
      <c r="Y2882" s="55" t="s">
        <v>12015</v>
      </c>
      <c r="Z2882" s="51">
        <f t="shared" si="153"/>
        <v>3326</v>
      </c>
      <c r="AA2882" s="16">
        <f t="shared" si="154"/>
        <v>3725.1200000000003</v>
      </c>
    </row>
    <row r="2883" spans="2:27" ht="20.25" x14ac:dyDescent="0.3">
      <c r="B2883" s="43" t="s">
        <v>2886</v>
      </c>
      <c r="C2883" s="14" t="s">
        <v>4521</v>
      </c>
      <c r="D2883" s="14" t="s">
        <v>9831</v>
      </c>
      <c r="E2883" s="14" t="s">
        <v>3781</v>
      </c>
      <c r="F2883" s="14" t="s">
        <v>9832</v>
      </c>
      <c r="G2883" s="14" t="s">
        <v>11449</v>
      </c>
      <c r="H2883" s="44" t="s">
        <v>3466</v>
      </c>
      <c r="I2883" s="45">
        <v>0</v>
      </c>
      <c r="J2883" s="14">
        <v>150000000</v>
      </c>
      <c r="K2883" s="14" t="s">
        <v>3458</v>
      </c>
      <c r="L2883" s="46" t="s">
        <v>5087</v>
      </c>
      <c r="M2883" s="14" t="s">
        <v>12072</v>
      </c>
      <c r="N2883" s="14" t="s">
        <v>3833</v>
      </c>
      <c r="O2883" s="14" t="s">
        <v>3468</v>
      </c>
      <c r="P2883" s="14" t="s">
        <v>12071</v>
      </c>
      <c r="Q2883" s="44" t="s">
        <v>8234</v>
      </c>
      <c r="R2883" s="44" t="s">
        <v>8211</v>
      </c>
      <c r="S2883" s="14">
        <v>104</v>
      </c>
      <c r="T2883" s="5">
        <v>48800</v>
      </c>
      <c r="U2883" s="5">
        <f t="shared" si="151"/>
        <v>5075200</v>
      </c>
      <c r="V2883" s="47">
        <f t="shared" si="152"/>
        <v>5684224.0000000009</v>
      </c>
      <c r="W2883" s="48"/>
      <c r="X2883" s="49">
        <v>2017</v>
      </c>
      <c r="Y2883" s="55" t="s">
        <v>12015</v>
      </c>
      <c r="Z2883" s="51">
        <f t="shared" si="153"/>
        <v>14097.777777777777</v>
      </c>
      <c r="AA2883" s="16">
        <f t="shared" si="154"/>
        <v>15789.511111111115</v>
      </c>
    </row>
    <row r="2884" spans="2:27" ht="20.25" x14ac:dyDescent="0.3">
      <c r="B2884" s="43" t="s">
        <v>2887</v>
      </c>
      <c r="C2884" s="14" t="s">
        <v>4521</v>
      </c>
      <c r="D2884" s="14" t="s">
        <v>4445</v>
      </c>
      <c r="E2884" s="14" t="s">
        <v>4446</v>
      </c>
      <c r="F2884" s="14" t="s">
        <v>4447</v>
      </c>
      <c r="G2884" s="14" t="s">
        <v>11450</v>
      </c>
      <c r="H2884" s="44" t="s">
        <v>3466</v>
      </c>
      <c r="I2884" s="45">
        <v>0</v>
      </c>
      <c r="J2884" s="14">
        <v>150000000</v>
      </c>
      <c r="K2884" s="14" t="s">
        <v>3458</v>
      </c>
      <c r="L2884" s="46" t="s">
        <v>5087</v>
      </c>
      <c r="M2884" s="14" t="s">
        <v>12072</v>
      </c>
      <c r="N2884" s="14" t="s">
        <v>3833</v>
      </c>
      <c r="O2884" s="14" t="s">
        <v>3468</v>
      </c>
      <c r="P2884" s="14" t="s">
        <v>12071</v>
      </c>
      <c r="Q2884" s="44" t="s">
        <v>8224</v>
      </c>
      <c r="R2884" s="44" t="s">
        <v>8203</v>
      </c>
      <c r="S2884" s="14">
        <v>4</v>
      </c>
      <c r="T2884" s="5">
        <v>149793.57999999999</v>
      </c>
      <c r="U2884" s="5">
        <f t="shared" si="151"/>
        <v>599174.31999999995</v>
      </c>
      <c r="V2884" s="47">
        <f t="shared" si="152"/>
        <v>671075.23840000003</v>
      </c>
      <c r="W2884" s="48"/>
      <c r="X2884" s="49">
        <v>2017</v>
      </c>
      <c r="Y2884" s="55" t="s">
        <v>12015</v>
      </c>
      <c r="Z2884" s="51">
        <f t="shared" si="153"/>
        <v>1664.373111111111</v>
      </c>
      <c r="AA2884" s="16">
        <f t="shared" si="154"/>
        <v>1864.0978844444446</v>
      </c>
    </row>
    <row r="2885" spans="2:27" ht="20.25" x14ac:dyDescent="0.3">
      <c r="B2885" s="43" t="s">
        <v>2888</v>
      </c>
      <c r="C2885" s="14" t="s">
        <v>4521</v>
      </c>
      <c r="D2885" s="14" t="s">
        <v>9807</v>
      </c>
      <c r="E2885" s="14" t="s">
        <v>4900</v>
      </c>
      <c r="F2885" s="14" t="s">
        <v>4412</v>
      </c>
      <c r="G2885" s="14" t="s">
        <v>11451</v>
      </c>
      <c r="H2885" s="44" t="s">
        <v>3466</v>
      </c>
      <c r="I2885" s="45">
        <v>0</v>
      </c>
      <c r="J2885" s="14">
        <v>150000000</v>
      </c>
      <c r="K2885" s="14" t="s">
        <v>3458</v>
      </c>
      <c r="L2885" s="46" t="s">
        <v>5087</v>
      </c>
      <c r="M2885" s="14" t="s">
        <v>12072</v>
      </c>
      <c r="N2885" s="14" t="s">
        <v>3833</v>
      </c>
      <c r="O2885" s="14" t="s">
        <v>3468</v>
      </c>
      <c r="P2885" s="14" t="s">
        <v>12071</v>
      </c>
      <c r="Q2885" s="44" t="s">
        <v>8224</v>
      </c>
      <c r="R2885" s="44" t="s">
        <v>8203</v>
      </c>
      <c r="S2885" s="14">
        <v>16</v>
      </c>
      <c r="T2885" s="5">
        <v>62613.73</v>
      </c>
      <c r="U2885" s="5">
        <f t="shared" si="151"/>
        <v>1001819.68</v>
      </c>
      <c r="V2885" s="47">
        <f t="shared" si="152"/>
        <v>1122038.0416000001</v>
      </c>
      <c r="W2885" s="48"/>
      <c r="X2885" s="49">
        <v>2017</v>
      </c>
      <c r="Y2885" s="55" t="s">
        <v>12015</v>
      </c>
      <c r="Z2885" s="51">
        <f t="shared" si="153"/>
        <v>2782.8324444444447</v>
      </c>
      <c r="AA2885" s="16">
        <f t="shared" si="154"/>
        <v>3116.7723377777779</v>
      </c>
    </row>
    <row r="2886" spans="2:27" ht="20.25" x14ac:dyDescent="0.3">
      <c r="B2886" s="43" t="s">
        <v>2889</v>
      </c>
      <c r="C2886" s="14" t="s">
        <v>4521</v>
      </c>
      <c r="D2886" s="14" t="s">
        <v>9807</v>
      </c>
      <c r="E2886" s="14" t="s">
        <v>4900</v>
      </c>
      <c r="F2886" s="14" t="s">
        <v>4412</v>
      </c>
      <c r="G2886" s="14" t="s">
        <v>11452</v>
      </c>
      <c r="H2886" s="44" t="s">
        <v>3466</v>
      </c>
      <c r="I2886" s="45">
        <v>0</v>
      </c>
      <c r="J2886" s="14">
        <v>150000000</v>
      </c>
      <c r="K2886" s="14" t="s">
        <v>3458</v>
      </c>
      <c r="L2886" s="46" t="s">
        <v>5087</v>
      </c>
      <c r="M2886" s="14" t="s">
        <v>12072</v>
      </c>
      <c r="N2886" s="14" t="s">
        <v>3833</v>
      </c>
      <c r="O2886" s="14" t="s">
        <v>3468</v>
      </c>
      <c r="P2886" s="14" t="s">
        <v>12071</v>
      </c>
      <c r="Q2886" s="44" t="s">
        <v>8224</v>
      </c>
      <c r="R2886" s="44" t="s">
        <v>8203</v>
      </c>
      <c r="S2886" s="14">
        <v>2</v>
      </c>
      <c r="T2886" s="5">
        <v>1802.79</v>
      </c>
      <c r="U2886" s="5">
        <f t="shared" si="151"/>
        <v>3605.58</v>
      </c>
      <c r="V2886" s="47">
        <f t="shared" si="152"/>
        <v>4038.2496000000001</v>
      </c>
      <c r="W2886" s="48"/>
      <c r="X2886" s="49">
        <v>2017</v>
      </c>
      <c r="Y2886" s="55" t="s">
        <v>12015</v>
      </c>
      <c r="Z2886" s="51">
        <f t="shared" si="153"/>
        <v>10.015499999999999</v>
      </c>
      <c r="AA2886" s="16">
        <f t="shared" si="154"/>
        <v>11.217360000000001</v>
      </c>
    </row>
    <row r="2887" spans="2:27" ht="20.25" x14ac:dyDescent="0.3">
      <c r="B2887" s="43" t="s">
        <v>2890</v>
      </c>
      <c r="C2887" s="14" t="s">
        <v>4521</v>
      </c>
      <c r="D2887" s="14" t="s">
        <v>5159</v>
      </c>
      <c r="E2887" s="14" t="s">
        <v>5062</v>
      </c>
      <c r="F2887" s="14" t="s">
        <v>4412</v>
      </c>
      <c r="G2887" s="14" t="s">
        <v>11453</v>
      </c>
      <c r="H2887" s="44" t="s">
        <v>3466</v>
      </c>
      <c r="I2887" s="45">
        <v>0</v>
      </c>
      <c r="J2887" s="14">
        <v>150000000</v>
      </c>
      <c r="K2887" s="14" t="s">
        <v>3458</v>
      </c>
      <c r="L2887" s="46" t="s">
        <v>5087</v>
      </c>
      <c r="M2887" s="14" t="s">
        <v>12072</v>
      </c>
      <c r="N2887" s="14" t="s">
        <v>3833</v>
      </c>
      <c r="O2887" s="14" t="s">
        <v>3468</v>
      </c>
      <c r="P2887" s="14" t="s">
        <v>12071</v>
      </c>
      <c r="Q2887" s="44" t="s">
        <v>8224</v>
      </c>
      <c r="R2887" s="44" t="s">
        <v>8203</v>
      </c>
      <c r="S2887" s="14">
        <v>5</v>
      </c>
      <c r="T2887" s="5">
        <v>37549.69</v>
      </c>
      <c r="U2887" s="5">
        <f t="shared" si="151"/>
        <v>187748.45</v>
      </c>
      <c r="V2887" s="47">
        <f t="shared" si="152"/>
        <v>210278.26400000002</v>
      </c>
      <c r="W2887" s="48"/>
      <c r="X2887" s="49">
        <v>2017</v>
      </c>
      <c r="Y2887" s="55" t="s">
        <v>12015</v>
      </c>
      <c r="Z2887" s="51">
        <f t="shared" si="153"/>
        <v>521.52347222222227</v>
      </c>
      <c r="AA2887" s="16">
        <f t="shared" si="154"/>
        <v>584.10628888888891</v>
      </c>
    </row>
    <row r="2888" spans="2:27" ht="20.25" x14ac:dyDescent="0.3">
      <c r="B2888" s="43" t="s">
        <v>2891</v>
      </c>
      <c r="C2888" s="14" t="s">
        <v>4521</v>
      </c>
      <c r="D2888" s="14" t="s">
        <v>9476</v>
      </c>
      <c r="E2888" s="14" t="s">
        <v>7596</v>
      </c>
      <c r="F2888" s="14" t="s">
        <v>9477</v>
      </c>
      <c r="G2888" s="14" t="s">
        <v>11454</v>
      </c>
      <c r="H2888" s="44" t="s">
        <v>3466</v>
      </c>
      <c r="I2888" s="45">
        <v>0</v>
      </c>
      <c r="J2888" s="14">
        <v>150000000</v>
      </c>
      <c r="K2888" s="14" t="s">
        <v>3458</v>
      </c>
      <c r="L2888" s="46" t="s">
        <v>5087</v>
      </c>
      <c r="M2888" s="14" t="s">
        <v>12072</v>
      </c>
      <c r="N2888" s="14" t="s">
        <v>3833</v>
      </c>
      <c r="O2888" s="14" t="s">
        <v>3468</v>
      </c>
      <c r="P2888" s="14" t="s">
        <v>12071</v>
      </c>
      <c r="Q2888" s="44" t="s">
        <v>8224</v>
      </c>
      <c r="R2888" s="44" t="s">
        <v>8203</v>
      </c>
      <c r="S2888" s="14">
        <v>6</v>
      </c>
      <c r="T2888" s="5">
        <v>5195.49</v>
      </c>
      <c r="U2888" s="5">
        <f t="shared" si="151"/>
        <v>31172.94</v>
      </c>
      <c r="V2888" s="47">
        <f t="shared" si="152"/>
        <v>34913.692800000004</v>
      </c>
      <c r="W2888" s="48"/>
      <c r="X2888" s="49">
        <v>2017</v>
      </c>
      <c r="Y2888" s="55" t="s">
        <v>12015</v>
      </c>
      <c r="Z2888" s="51">
        <f t="shared" si="153"/>
        <v>86.591499999999996</v>
      </c>
      <c r="AA2888" s="16">
        <f t="shared" si="154"/>
        <v>96.98248000000001</v>
      </c>
    </row>
    <row r="2889" spans="2:27" ht="20.25" x14ac:dyDescent="0.3">
      <c r="B2889" s="43" t="s">
        <v>2892</v>
      </c>
      <c r="C2889" s="14" t="s">
        <v>4521</v>
      </c>
      <c r="D2889" s="14" t="s">
        <v>4770</v>
      </c>
      <c r="E2889" s="14" t="s">
        <v>7823</v>
      </c>
      <c r="F2889" s="14" t="s">
        <v>4779</v>
      </c>
      <c r="G2889" s="14" t="s">
        <v>11455</v>
      </c>
      <c r="H2889" s="44" t="s">
        <v>3466</v>
      </c>
      <c r="I2889" s="45">
        <v>0</v>
      </c>
      <c r="J2889" s="14">
        <v>150000000</v>
      </c>
      <c r="K2889" s="14" t="s">
        <v>3458</v>
      </c>
      <c r="L2889" s="46" t="s">
        <v>5087</v>
      </c>
      <c r="M2889" s="14" t="s">
        <v>12072</v>
      </c>
      <c r="N2889" s="14" t="s">
        <v>3833</v>
      </c>
      <c r="O2889" s="14" t="s">
        <v>3468</v>
      </c>
      <c r="P2889" s="14" t="s">
        <v>12071</v>
      </c>
      <c r="Q2889" s="44" t="s">
        <v>8224</v>
      </c>
      <c r="R2889" s="44" t="s">
        <v>8203</v>
      </c>
      <c r="S2889" s="14">
        <v>3</v>
      </c>
      <c r="T2889" s="5">
        <v>104988.05</v>
      </c>
      <c r="U2889" s="5">
        <f t="shared" si="151"/>
        <v>314964.15000000002</v>
      </c>
      <c r="V2889" s="47">
        <f t="shared" si="152"/>
        <v>352759.84800000006</v>
      </c>
      <c r="W2889" s="48"/>
      <c r="X2889" s="49">
        <v>2017</v>
      </c>
      <c r="Y2889" s="55" t="s">
        <v>12015</v>
      </c>
      <c r="Z2889" s="51">
        <f t="shared" si="153"/>
        <v>874.90041666666673</v>
      </c>
      <c r="AA2889" s="16">
        <f t="shared" si="154"/>
        <v>979.88846666666677</v>
      </c>
    </row>
    <row r="2890" spans="2:27" ht="20.25" x14ac:dyDescent="0.3">
      <c r="B2890" s="43" t="s">
        <v>2893</v>
      </c>
      <c r="C2890" s="14" t="s">
        <v>4521</v>
      </c>
      <c r="D2890" s="14" t="s">
        <v>9883</v>
      </c>
      <c r="E2890" s="14" t="s">
        <v>9884</v>
      </c>
      <c r="F2890" s="14" t="s">
        <v>4412</v>
      </c>
      <c r="G2890" s="14" t="s">
        <v>11456</v>
      </c>
      <c r="H2890" s="44" t="s">
        <v>3457</v>
      </c>
      <c r="I2890" s="45">
        <v>0</v>
      </c>
      <c r="J2890" s="14">
        <v>150000000</v>
      </c>
      <c r="K2890" s="14" t="s">
        <v>3458</v>
      </c>
      <c r="L2890" s="46" t="s">
        <v>5087</v>
      </c>
      <c r="M2890" s="14" t="s">
        <v>12072</v>
      </c>
      <c r="N2890" s="14" t="s">
        <v>3833</v>
      </c>
      <c r="O2890" s="14" t="s">
        <v>3489</v>
      </c>
      <c r="P2890" s="14" t="s">
        <v>12071</v>
      </c>
      <c r="Q2890" s="44" t="s">
        <v>8224</v>
      </c>
      <c r="R2890" s="44" t="s">
        <v>8203</v>
      </c>
      <c r="S2890" s="14">
        <v>1</v>
      </c>
      <c r="T2890" s="5">
        <v>26779349.699999999</v>
      </c>
      <c r="U2890" s="5">
        <f t="shared" si="151"/>
        <v>26779349.699999999</v>
      </c>
      <c r="V2890" s="47">
        <f t="shared" si="152"/>
        <v>29992871.664000001</v>
      </c>
      <c r="W2890" s="48"/>
      <c r="X2890" s="49">
        <v>2017</v>
      </c>
      <c r="Y2890" s="55" t="s">
        <v>12015</v>
      </c>
      <c r="Z2890" s="51">
        <f t="shared" si="153"/>
        <v>74387.082500000004</v>
      </c>
      <c r="AA2890" s="16">
        <f t="shared" si="154"/>
        <v>83313.532399999996</v>
      </c>
    </row>
    <row r="2891" spans="2:27" ht="20.25" x14ac:dyDescent="0.3">
      <c r="B2891" s="43" t="s">
        <v>2894</v>
      </c>
      <c r="C2891" s="14" t="s">
        <v>4521</v>
      </c>
      <c r="D2891" s="14" t="s">
        <v>4770</v>
      </c>
      <c r="E2891" s="14" t="s">
        <v>7823</v>
      </c>
      <c r="F2891" s="14" t="s">
        <v>4779</v>
      </c>
      <c r="G2891" s="14" t="s">
        <v>11393</v>
      </c>
      <c r="H2891" s="44" t="s">
        <v>3466</v>
      </c>
      <c r="I2891" s="45">
        <v>0</v>
      </c>
      <c r="J2891" s="14">
        <v>150000000</v>
      </c>
      <c r="K2891" s="14" t="s">
        <v>3458</v>
      </c>
      <c r="L2891" s="46" t="s">
        <v>5087</v>
      </c>
      <c r="M2891" s="14" t="s">
        <v>12072</v>
      </c>
      <c r="N2891" s="14" t="s">
        <v>3833</v>
      </c>
      <c r="O2891" s="14" t="s">
        <v>3468</v>
      </c>
      <c r="P2891" s="14" t="s">
        <v>12071</v>
      </c>
      <c r="Q2891" s="44" t="s">
        <v>8224</v>
      </c>
      <c r="R2891" s="44" t="s">
        <v>8203</v>
      </c>
      <c r="S2891" s="14">
        <v>3</v>
      </c>
      <c r="T2891" s="5">
        <v>239524.82</v>
      </c>
      <c r="U2891" s="5">
        <f t="shared" si="151"/>
        <v>718574.46</v>
      </c>
      <c r="V2891" s="47">
        <f t="shared" si="152"/>
        <v>804803.39520000003</v>
      </c>
      <c r="W2891" s="48"/>
      <c r="X2891" s="49">
        <v>2017</v>
      </c>
      <c r="Y2891" s="55" t="s">
        <v>12015</v>
      </c>
      <c r="Z2891" s="51">
        <f t="shared" si="153"/>
        <v>1996.0401666666667</v>
      </c>
      <c r="AA2891" s="16">
        <f t="shared" si="154"/>
        <v>2235.5649866666668</v>
      </c>
    </row>
    <row r="2892" spans="2:27" ht="20.25" x14ac:dyDescent="0.3">
      <c r="B2892" s="43" t="s">
        <v>2895</v>
      </c>
      <c r="C2892" s="14" t="s">
        <v>4521</v>
      </c>
      <c r="D2892" s="14" t="s">
        <v>9826</v>
      </c>
      <c r="E2892" s="14" t="s">
        <v>4395</v>
      </c>
      <c r="F2892" s="14" t="s">
        <v>9827</v>
      </c>
      <c r="G2892" s="14" t="s">
        <v>11457</v>
      </c>
      <c r="H2892" s="44" t="s">
        <v>3466</v>
      </c>
      <c r="I2892" s="45">
        <v>0</v>
      </c>
      <c r="J2892" s="14">
        <v>150000000</v>
      </c>
      <c r="K2892" s="14" t="s">
        <v>3458</v>
      </c>
      <c r="L2892" s="46" t="s">
        <v>5087</v>
      </c>
      <c r="M2892" s="14" t="s">
        <v>12072</v>
      </c>
      <c r="N2892" s="14" t="s">
        <v>3833</v>
      </c>
      <c r="O2892" s="14" t="s">
        <v>3468</v>
      </c>
      <c r="P2892" s="14" t="s">
        <v>12071</v>
      </c>
      <c r="Q2892" s="44" t="s">
        <v>8224</v>
      </c>
      <c r="R2892" s="44" t="s">
        <v>8203</v>
      </c>
      <c r="S2892" s="14">
        <v>1</v>
      </c>
      <c r="T2892" s="5">
        <v>1394819.27</v>
      </c>
      <c r="U2892" s="5">
        <f t="shared" si="151"/>
        <v>1394819.27</v>
      </c>
      <c r="V2892" s="47">
        <f t="shared" si="152"/>
        <v>1562197.5824000002</v>
      </c>
      <c r="W2892" s="48"/>
      <c r="X2892" s="49">
        <v>2017</v>
      </c>
      <c r="Y2892" s="55" t="s">
        <v>12015</v>
      </c>
      <c r="Z2892" s="51">
        <f t="shared" si="153"/>
        <v>3874.4979722222224</v>
      </c>
      <c r="AA2892" s="16">
        <f t="shared" si="154"/>
        <v>4339.4377288888891</v>
      </c>
    </row>
    <row r="2893" spans="2:27" ht="20.25" x14ac:dyDescent="0.3">
      <c r="B2893" s="43" t="s">
        <v>2896</v>
      </c>
      <c r="C2893" s="14" t="s">
        <v>4521</v>
      </c>
      <c r="D2893" s="14" t="s">
        <v>9798</v>
      </c>
      <c r="E2893" s="14" t="s">
        <v>4427</v>
      </c>
      <c r="F2893" s="14" t="s">
        <v>9799</v>
      </c>
      <c r="G2893" s="14" t="s">
        <v>11458</v>
      </c>
      <c r="H2893" s="44" t="s">
        <v>3466</v>
      </c>
      <c r="I2893" s="45">
        <v>0</v>
      </c>
      <c r="J2893" s="14">
        <v>150000000</v>
      </c>
      <c r="K2893" s="14" t="s">
        <v>3458</v>
      </c>
      <c r="L2893" s="46" t="s">
        <v>5087</v>
      </c>
      <c r="M2893" s="14" t="s">
        <v>12072</v>
      </c>
      <c r="N2893" s="14" t="s">
        <v>3833</v>
      </c>
      <c r="O2893" s="14" t="s">
        <v>3468</v>
      </c>
      <c r="P2893" s="14" t="s">
        <v>12071</v>
      </c>
      <c r="Q2893" s="44" t="s">
        <v>8224</v>
      </c>
      <c r="R2893" s="44" t="s">
        <v>8203</v>
      </c>
      <c r="S2893" s="14">
        <v>3</v>
      </c>
      <c r="T2893" s="5">
        <v>683267</v>
      </c>
      <c r="U2893" s="5">
        <f t="shared" si="151"/>
        <v>2049801</v>
      </c>
      <c r="V2893" s="47">
        <f t="shared" si="152"/>
        <v>2295777.12</v>
      </c>
      <c r="W2893" s="48"/>
      <c r="X2893" s="49">
        <v>2017</v>
      </c>
      <c r="Y2893" s="55" t="s">
        <v>12015</v>
      </c>
      <c r="Z2893" s="51">
        <f t="shared" si="153"/>
        <v>5693.8916666666664</v>
      </c>
      <c r="AA2893" s="16">
        <f t="shared" si="154"/>
        <v>6377.1586666666672</v>
      </c>
    </row>
    <row r="2894" spans="2:27" ht="20.25" x14ac:dyDescent="0.3">
      <c r="B2894" s="43" t="s">
        <v>2897</v>
      </c>
      <c r="C2894" s="14" t="s">
        <v>4521</v>
      </c>
      <c r="D2894" s="14" t="s">
        <v>9802</v>
      </c>
      <c r="E2894" s="14" t="s">
        <v>9803</v>
      </c>
      <c r="F2894" s="14" t="s">
        <v>9804</v>
      </c>
      <c r="G2894" s="14" t="s">
        <v>11459</v>
      </c>
      <c r="H2894" s="44" t="s">
        <v>3466</v>
      </c>
      <c r="I2894" s="45">
        <v>0</v>
      </c>
      <c r="J2894" s="14">
        <v>150000000</v>
      </c>
      <c r="K2894" s="14" t="s">
        <v>3458</v>
      </c>
      <c r="L2894" s="46" t="s">
        <v>5087</v>
      </c>
      <c r="M2894" s="14" t="s">
        <v>12072</v>
      </c>
      <c r="N2894" s="14" t="s">
        <v>3833</v>
      </c>
      <c r="O2894" s="14" t="s">
        <v>3468</v>
      </c>
      <c r="P2894" s="14" t="s">
        <v>12071</v>
      </c>
      <c r="Q2894" s="44" t="s">
        <v>8224</v>
      </c>
      <c r="R2894" s="44" t="s">
        <v>8203</v>
      </c>
      <c r="S2894" s="14">
        <v>1</v>
      </c>
      <c r="T2894" s="5">
        <v>130134.5</v>
      </c>
      <c r="U2894" s="5">
        <f t="shared" si="151"/>
        <v>130134.5</v>
      </c>
      <c r="V2894" s="47">
        <f t="shared" si="152"/>
        <v>145750.64000000001</v>
      </c>
      <c r="W2894" s="48"/>
      <c r="X2894" s="49">
        <v>2017</v>
      </c>
      <c r="Y2894" s="55" t="s">
        <v>12015</v>
      </c>
      <c r="Z2894" s="51">
        <f t="shared" si="153"/>
        <v>361.48472222222222</v>
      </c>
      <c r="AA2894" s="16">
        <f t="shared" si="154"/>
        <v>404.8628888888889</v>
      </c>
    </row>
    <row r="2895" spans="2:27" ht="20.25" x14ac:dyDescent="0.3">
      <c r="B2895" s="43" t="s">
        <v>2898</v>
      </c>
      <c r="C2895" s="14" t="s">
        <v>4521</v>
      </c>
      <c r="D2895" s="14" t="s">
        <v>9885</v>
      </c>
      <c r="E2895" s="14" t="s">
        <v>7553</v>
      </c>
      <c r="F2895" s="14" t="s">
        <v>9886</v>
      </c>
      <c r="G2895" s="14" t="s">
        <v>11460</v>
      </c>
      <c r="H2895" s="44" t="s">
        <v>3466</v>
      </c>
      <c r="I2895" s="45">
        <v>0</v>
      </c>
      <c r="J2895" s="14">
        <v>150000000</v>
      </c>
      <c r="K2895" s="14" t="s">
        <v>3458</v>
      </c>
      <c r="L2895" s="46" t="s">
        <v>5087</v>
      </c>
      <c r="M2895" s="14" t="s">
        <v>12072</v>
      </c>
      <c r="N2895" s="14" t="s">
        <v>3833</v>
      </c>
      <c r="O2895" s="14" t="s">
        <v>3489</v>
      </c>
      <c r="P2895" s="14" t="s">
        <v>12071</v>
      </c>
      <c r="Q2895" s="44" t="s">
        <v>8224</v>
      </c>
      <c r="R2895" s="44" t="s">
        <v>8203</v>
      </c>
      <c r="S2895" s="14">
        <v>1</v>
      </c>
      <c r="T2895" s="5">
        <v>83076.34</v>
      </c>
      <c r="U2895" s="5">
        <f t="shared" si="151"/>
        <v>83076.34</v>
      </c>
      <c r="V2895" s="47">
        <f t="shared" si="152"/>
        <v>93045.500800000009</v>
      </c>
      <c r="W2895" s="48"/>
      <c r="X2895" s="49">
        <v>2017</v>
      </c>
      <c r="Y2895" s="55" t="s">
        <v>12015</v>
      </c>
      <c r="Z2895" s="51">
        <f t="shared" si="153"/>
        <v>230.76761111111111</v>
      </c>
      <c r="AA2895" s="16">
        <f t="shared" si="154"/>
        <v>258.45972444444448</v>
      </c>
    </row>
    <row r="2896" spans="2:27" ht="20.25" x14ac:dyDescent="0.3">
      <c r="B2896" s="43" t="s">
        <v>2899</v>
      </c>
      <c r="C2896" s="14" t="s">
        <v>4521</v>
      </c>
      <c r="D2896" s="14" t="s">
        <v>9802</v>
      </c>
      <c r="E2896" s="14" t="s">
        <v>9803</v>
      </c>
      <c r="F2896" s="14" t="s">
        <v>9804</v>
      </c>
      <c r="G2896" s="14" t="s">
        <v>11461</v>
      </c>
      <c r="H2896" s="44" t="s">
        <v>3466</v>
      </c>
      <c r="I2896" s="45">
        <v>0</v>
      </c>
      <c r="J2896" s="14">
        <v>150000000</v>
      </c>
      <c r="K2896" s="14" t="s">
        <v>3458</v>
      </c>
      <c r="L2896" s="46" t="s">
        <v>5087</v>
      </c>
      <c r="M2896" s="14" t="s">
        <v>12072</v>
      </c>
      <c r="N2896" s="14" t="s">
        <v>3833</v>
      </c>
      <c r="O2896" s="14" t="s">
        <v>3489</v>
      </c>
      <c r="P2896" s="14" t="s">
        <v>12071</v>
      </c>
      <c r="Q2896" s="44" t="s">
        <v>8224</v>
      </c>
      <c r="R2896" s="44" t="s">
        <v>8203</v>
      </c>
      <c r="S2896" s="14">
        <v>1</v>
      </c>
      <c r="T2896" s="5">
        <v>115094.02</v>
      </c>
      <c r="U2896" s="5">
        <f t="shared" si="151"/>
        <v>115094.02</v>
      </c>
      <c r="V2896" s="47">
        <f t="shared" si="152"/>
        <v>128905.30240000002</v>
      </c>
      <c r="W2896" s="48"/>
      <c r="X2896" s="49">
        <v>2017</v>
      </c>
      <c r="Y2896" s="55" t="s">
        <v>12015</v>
      </c>
      <c r="Z2896" s="51">
        <f t="shared" si="153"/>
        <v>319.70561111111112</v>
      </c>
      <c r="AA2896" s="16">
        <f t="shared" si="154"/>
        <v>358.0702844444445</v>
      </c>
    </row>
    <row r="2897" spans="2:27" ht="20.25" x14ac:dyDescent="0.3">
      <c r="B2897" s="43" t="s">
        <v>2900</v>
      </c>
      <c r="C2897" s="14" t="s">
        <v>4521</v>
      </c>
      <c r="D2897" s="14" t="s">
        <v>9807</v>
      </c>
      <c r="E2897" s="14" t="s">
        <v>4900</v>
      </c>
      <c r="F2897" s="14" t="s">
        <v>4412</v>
      </c>
      <c r="G2897" s="14" t="s">
        <v>11462</v>
      </c>
      <c r="H2897" s="44" t="s">
        <v>3466</v>
      </c>
      <c r="I2897" s="45">
        <v>0</v>
      </c>
      <c r="J2897" s="14">
        <v>150000000</v>
      </c>
      <c r="K2897" s="14" t="s">
        <v>3458</v>
      </c>
      <c r="L2897" s="46" t="s">
        <v>5087</v>
      </c>
      <c r="M2897" s="14" t="s">
        <v>12072</v>
      </c>
      <c r="N2897" s="14" t="s">
        <v>3833</v>
      </c>
      <c r="O2897" s="14" t="s">
        <v>3489</v>
      </c>
      <c r="P2897" s="14" t="s">
        <v>12071</v>
      </c>
      <c r="Q2897" s="44" t="s">
        <v>8224</v>
      </c>
      <c r="R2897" s="44" t="s">
        <v>8203</v>
      </c>
      <c r="S2897" s="14">
        <v>12</v>
      </c>
      <c r="T2897" s="5">
        <v>112792.82</v>
      </c>
      <c r="U2897" s="5">
        <f t="shared" si="151"/>
        <v>1353513.84</v>
      </c>
      <c r="V2897" s="47">
        <f t="shared" si="152"/>
        <v>1515935.5008000003</v>
      </c>
      <c r="W2897" s="48"/>
      <c r="X2897" s="49">
        <v>2017</v>
      </c>
      <c r="Y2897" s="55" t="s">
        <v>12015</v>
      </c>
      <c r="Z2897" s="51">
        <f t="shared" si="153"/>
        <v>3759.760666666667</v>
      </c>
      <c r="AA2897" s="16">
        <f t="shared" si="154"/>
        <v>4210.9319466666675</v>
      </c>
    </row>
    <row r="2898" spans="2:27" ht="20.25" x14ac:dyDescent="0.3">
      <c r="B2898" s="43" t="s">
        <v>2901</v>
      </c>
      <c r="C2898" s="14" t="s">
        <v>4521</v>
      </c>
      <c r="D2898" s="14" t="s">
        <v>9807</v>
      </c>
      <c r="E2898" s="14" t="s">
        <v>4900</v>
      </c>
      <c r="F2898" s="14" t="s">
        <v>4412</v>
      </c>
      <c r="G2898" s="14" t="s">
        <v>11463</v>
      </c>
      <c r="H2898" s="44" t="s">
        <v>3466</v>
      </c>
      <c r="I2898" s="45">
        <v>0</v>
      </c>
      <c r="J2898" s="14">
        <v>150000000</v>
      </c>
      <c r="K2898" s="14" t="s">
        <v>3458</v>
      </c>
      <c r="L2898" s="46" t="s">
        <v>5087</v>
      </c>
      <c r="M2898" s="14" t="s">
        <v>12072</v>
      </c>
      <c r="N2898" s="14" t="s">
        <v>3833</v>
      </c>
      <c r="O2898" s="14" t="s">
        <v>3489</v>
      </c>
      <c r="P2898" s="14" t="s">
        <v>12071</v>
      </c>
      <c r="Q2898" s="44" t="s">
        <v>8224</v>
      </c>
      <c r="R2898" s="44" t="s">
        <v>8203</v>
      </c>
      <c r="S2898" s="14">
        <v>8</v>
      </c>
      <c r="T2898" s="5">
        <v>14177.59</v>
      </c>
      <c r="U2898" s="5">
        <f t="shared" si="151"/>
        <v>113420.72</v>
      </c>
      <c r="V2898" s="47">
        <f t="shared" si="152"/>
        <v>127031.20640000001</v>
      </c>
      <c r="W2898" s="48"/>
      <c r="X2898" s="49">
        <v>2017</v>
      </c>
      <c r="Y2898" s="55" t="s">
        <v>12015</v>
      </c>
      <c r="Z2898" s="51">
        <f t="shared" si="153"/>
        <v>315.05755555555555</v>
      </c>
      <c r="AA2898" s="16">
        <f t="shared" si="154"/>
        <v>352.86446222222224</v>
      </c>
    </row>
    <row r="2899" spans="2:27" ht="20.25" x14ac:dyDescent="0.3">
      <c r="B2899" s="43" t="s">
        <v>2902</v>
      </c>
      <c r="C2899" s="14" t="s">
        <v>4521</v>
      </c>
      <c r="D2899" s="14" t="s">
        <v>9807</v>
      </c>
      <c r="E2899" s="14" t="s">
        <v>4900</v>
      </c>
      <c r="F2899" s="14" t="s">
        <v>4412</v>
      </c>
      <c r="G2899" s="14" t="s">
        <v>11464</v>
      </c>
      <c r="H2899" s="44" t="s">
        <v>3466</v>
      </c>
      <c r="I2899" s="45">
        <v>0</v>
      </c>
      <c r="J2899" s="14">
        <v>150000000</v>
      </c>
      <c r="K2899" s="14" t="s">
        <v>3458</v>
      </c>
      <c r="L2899" s="46" t="s">
        <v>5087</v>
      </c>
      <c r="M2899" s="14" t="s">
        <v>12072</v>
      </c>
      <c r="N2899" s="14" t="s">
        <v>3833</v>
      </c>
      <c r="O2899" s="14" t="s">
        <v>3489</v>
      </c>
      <c r="P2899" s="14" t="s">
        <v>12071</v>
      </c>
      <c r="Q2899" s="44" t="s">
        <v>8224</v>
      </c>
      <c r="R2899" s="44" t="s">
        <v>8203</v>
      </c>
      <c r="S2899" s="14">
        <v>16</v>
      </c>
      <c r="T2899" s="5">
        <v>23621.97</v>
      </c>
      <c r="U2899" s="5">
        <f t="shared" si="151"/>
        <v>377951.52</v>
      </c>
      <c r="V2899" s="47">
        <f t="shared" si="152"/>
        <v>423305.70240000007</v>
      </c>
      <c r="W2899" s="48"/>
      <c r="X2899" s="49">
        <v>2017</v>
      </c>
      <c r="Y2899" s="55" t="s">
        <v>12015</v>
      </c>
      <c r="Z2899" s="51">
        <f t="shared" si="153"/>
        <v>1049.8653333333334</v>
      </c>
      <c r="AA2899" s="16">
        <f t="shared" si="154"/>
        <v>1175.8491733333335</v>
      </c>
    </row>
    <row r="2900" spans="2:27" ht="20.25" x14ac:dyDescent="0.3">
      <c r="B2900" s="43" t="s">
        <v>2903</v>
      </c>
      <c r="C2900" s="14" t="s">
        <v>4521</v>
      </c>
      <c r="D2900" s="14" t="s">
        <v>9807</v>
      </c>
      <c r="E2900" s="14" t="s">
        <v>4900</v>
      </c>
      <c r="F2900" s="14" t="s">
        <v>4412</v>
      </c>
      <c r="G2900" s="14" t="s">
        <v>11465</v>
      </c>
      <c r="H2900" s="44" t="s">
        <v>3466</v>
      </c>
      <c r="I2900" s="45">
        <v>0</v>
      </c>
      <c r="J2900" s="14">
        <v>150000000</v>
      </c>
      <c r="K2900" s="14" t="s">
        <v>3458</v>
      </c>
      <c r="L2900" s="46" t="s">
        <v>5087</v>
      </c>
      <c r="M2900" s="14" t="s">
        <v>12072</v>
      </c>
      <c r="N2900" s="14" t="s">
        <v>3833</v>
      </c>
      <c r="O2900" s="14" t="s">
        <v>3489</v>
      </c>
      <c r="P2900" s="14" t="s">
        <v>12071</v>
      </c>
      <c r="Q2900" s="44" t="s">
        <v>8224</v>
      </c>
      <c r="R2900" s="44" t="s">
        <v>8203</v>
      </c>
      <c r="S2900" s="14">
        <v>16</v>
      </c>
      <c r="T2900" s="5">
        <v>14177.59</v>
      </c>
      <c r="U2900" s="5">
        <f t="shared" si="151"/>
        <v>226841.44</v>
      </c>
      <c r="V2900" s="47">
        <f t="shared" si="152"/>
        <v>254062.41280000002</v>
      </c>
      <c r="W2900" s="48"/>
      <c r="X2900" s="49">
        <v>2017</v>
      </c>
      <c r="Y2900" s="55" t="s">
        <v>12015</v>
      </c>
      <c r="Z2900" s="51">
        <f t="shared" si="153"/>
        <v>630.1151111111111</v>
      </c>
      <c r="AA2900" s="16">
        <f t="shared" si="154"/>
        <v>705.72892444444449</v>
      </c>
    </row>
    <row r="2901" spans="2:27" ht="20.25" x14ac:dyDescent="0.3">
      <c r="B2901" s="43" t="s">
        <v>2904</v>
      </c>
      <c r="C2901" s="14" t="s">
        <v>4521</v>
      </c>
      <c r="D2901" s="14" t="s">
        <v>9807</v>
      </c>
      <c r="E2901" s="14" t="s">
        <v>4900</v>
      </c>
      <c r="F2901" s="14" t="s">
        <v>4412</v>
      </c>
      <c r="G2901" s="14" t="s">
        <v>11466</v>
      </c>
      <c r="H2901" s="44" t="s">
        <v>3466</v>
      </c>
      <c r="I2901" s="45">
        <v>0</v>
      </c>
      <c r="J2901" s="14">
        <v>150000000</v>
      </c>
      <c r="K2901" s="14" t="s">
        <v>3458</v>
      </c>
      <c r="L2901" s="46" t="s">
        <v>5087</v>
      </c>
      <c r="M2901" s="14" t="s">
        <v>12072</v>
      </c>
      <c r="N2901" s="14" t="s">
        <v>3833</v>
      </c>
      <c r="O2901" s="14" t="s">
        <v>3489</v>
      </c>
      <c r="P2901" s="14" t="s">
        <v>12071</v>
      </c>
      <c r="Q2901" s="44" t="s">
        <v>8224</v>
      </c>
      <c r="R2901" s="44" t="s">
        <v>8203</v>
      </c>
      <c r="S2901" s="14">
        <v>16</v>
      </c>
      <c r="T2901" s="5">
        <v>14177.59</v>
      </c>
      <c r="U2901" s="5">
        <f t="shared" si="151"/>
        <v>226841.44</v>
      </c>
      <c r="V2901" s="47">
        <f t="shared" si="152"/>
        <v>254062.41280000002</v>
      </c>
      <c r="W2901" s="48"/>
      <c r="X2901" s="49">
        <v>2017</v>
      </c>
      <c r="Y2901" s="55" t="s">
        <v>12015</v>
      </c>
      <c r="Z2901" s="51">
        <f t="shared" si="153"/>
        <v>630.1151111111111</v>
      </c>
      <c r="AA2901" s="16">
        <f t="shared" si="154"/>
        <v>705.72892444444449</v>
      </c>
    </row>
    <row r="2902" spans="2:27" ht="20.25" x14ac:dyDescent="0.3">
      <c r="B2902" s="43" t="s">
        <v>2905</v>
      </c>
      <c r="C2902" s="14" t="s">
        <v>4521</v>
      </c>
      <c r="D2902" s="14" t="s">
        <v>9887</v>
      </c>
      <c r="E2902" s="14" t="s">
        <v>9888</v>
      </c>
      <c r="F2902" s="14" t="s">
        <v>9889</v>
      </c>
      <c r="G2902" s="14" t="s">
        <v>11467</v>
      </c>
      <c r="H2902" s="44" t="s">
        <v>3466</v>
      </c>
      <c r="I2902" s="45">
        <v>0</v>
      </c>
      <c r="J2902" s="14">
        <v>150000000</v>
      </c>
      <c r="K2902" s="14" t="s">
        <v>3458</v>
      </c>
      <c r="L2902" s="46" t="s">
        <v>5087</v>
      </c>
      <c r="M2902" s="14" t="s">
        <v>12072</v>
      </c>
      <c r="N2902" s="14" t="s">
        <v>3833</v>
      </c>
      <c r="O2902" s="14" t="s">
        <v>3489</v>
      </c>
      <c r="P2902" s="14" t="s">
        <v>12071</v>
      </c>
      <c r="Q2902" s="44" t="s">
        <v>8224</v>
      </c>
      <c r="R2902" s="44" t="s">
        <v>8203</v>
      </c>
      <c r="S2902" s="14">
        <v>24</v>
      </c>
      <c r="T2902" s="5">
        <v>7285.24</v>
      </c>
      <c r="U2902" s="5">
        <f t="shared" si="151"/>
        <v>174845.76</v>
      </c>
      <c r="V2902" s="47">
        <f t="shared" si="152"/>
        <v>195827.25120000003</v>
      </c>
      <c r="W2902" s="48"/>
      <c r="X2902" s="49">
        <v>2017</v>
      </c>
      <c r="Y2902" s="55" t="s">
        <v>12015</v>
      </c>
      <c r="Z2902" s="51">
        <f t="shared" si="153"/>
        <v>485.68266666666671</v>
      </c>
      <c r="AA2902" s="16">
        <f t="shared" si="154"/>
        <v>543.96458666666672</v>
      </c>
    </row>
    <row r="2903" spans="2:27" ht="20.25" x14ac:dyDescent="0.3">
      <c r="B2903" s="43" t="s">
        <v>2906</v>
      </c>
      <c r="C2903" s="14" t="s">
        <v>4521</v>
      </c>
      <c r="D2903" s="14" t="s">
        <v>9890</v>
      </c>
      <c r="E2903" s="14" t="s">
        <v>7543</v>
      </c>
      <c r="F2903" s="14" t="s">
        <v>9891</v>
      </c>
      <c r="G2903" s="14" t="s">
        <v>11468</v>
      </c>
      <c r="H2903" s="44" t="s">
        <v>3466</v>
      </c>
      <c r="I2903" s="45">
        <v>0</v>
      </c>
      <c r="J2903" s="14">
        <v>150000000</v>
      </c>
      <c r="K2903" s="14" t="s">
        <v>3458</v>
      </c>
      <c r="L2903" s="46" t="s">
        <v>5087</v>
      </c>
      <c r="M2903" s="14" t="s">
        <v>12072</v>
      </c>
      <c r="N2903" s="14" t="s">
        <v>3833</v>
      </c>
      <c r="O2903" s="14" t="s">
        <v>3489</v>
      </c>
      <c r="P2903" s="14" t="s">
        <v>12071</v>
      </c>
      <c r="Q2903" s="44" t="s">
        <v>8224</v>
      </c>
      <c r="R2903" s="44" t="s">
        <v>8203</v>
      </c>
      <c r="S2903" s="14">
        <v>200</v>
      </c>
      <c r="T2903" s="5">
        <v>1046.52</v>
      </c>
      <c r="U2903" s="5">
        <f t="shared" si="151"/>
        <v>209304</v>
      </c>
      <c r="V2903" s="47">
        <f t="shared" si="152"/>
        <v>234420.48000000001</v>
      </c>
      <c r="W2903" s="48"/>
      <c r="X2903" s="49">
        <v>2017</v>
      </c>
      <c r="Y2903" s="55" t="s">
        <v>12015</v>
      </c>
      <c r="Z2903" s="51">
        <f t="shared" si="153"/>
        <v>581.4</v>
      </c>
      <c r="AA2903" s="16">
        <f t="shared" si="154"/>
        <v>651.16800000000001</v>
      </c>
    </row>
    <row r="2904" spans="2:27" ht="20.25" x14ac:dyDescent="0.3">
      <c r="B2904" s="43" t="s">
        <v>2907</v>
      </c>
      <c r="C2904" s="14" t="s">
        <v>4521</v>
      </c>
      <c r="D2904" s="14" t="s">
        <v>9760</v>
      </c>
      <c r="E2904" s="14" t="s">
        <v>9761</v>
      </c>
      <c r="F2904" s="14" t="s">
        <v>9762</v>
      </c>
      <c r="G2904" s="14" t="s">
        <v>11469</v>
      </c>
      <c r="H2904" s="44" t="s">
        <v>3466</v>
      </c>
      <c r="I2904" s="45">
        <v>0</v>
      </c>
      <c r="J2904" s="14">
        <v>150000000</v>
      </c>
      <c r="K2904" s="14" t="s">
        <v>3458</v>
      </c>
      <c r="L2904" s="46" t="s">
        <v>5087</v>
      </c>
      <c r="M2904" s="14" t="s">
        <v>12072</v>
      </c>
      <c r="N2904" s="14" t="s">
        <v>3833</v>
      </c>
      <c r="O2904" s="14" t="s">
        <v>3489</v>
      </c>
      <c r="P2904" s="14" t="s">
        <v>12071</v>
      </c>
      <c r="Q2904" s="44" t="s">
        <v>8224</v>
      </c>
      <c r="R2904" s="44" t="s">
        <v>8203</v>
      </c>
      <c r="S2904" s="14">
        <v>205</v>
      </c>
      <c r="T2904" s="5">
        <v>17904</v>
      </c>
      <c r="U2904" s="5">
        <f t="shared" si="151"/>
        <v>3670320</v>
      </c>
      <c r="V2904" s="47">
        <f t="shared" si="152"/>
        <v>4110758.4000000004</v>
      </c>
      <c r="W2904" s="48"/>
      <c r="X2904" s="49">
        <v>2017</v>
      </c>
      <c r="Y2904" s="55" t="s">
        <v>12015</v>
      </c>
      <c r="Z2904" s="51">
        <f t="shared" si="153"/>
        <v>10195.333333333334</v>
      </c>
      <c r="AA2904" s="16">
        <f t="shared" si="154"/>
        <v>11418.773333333334</v>
      </c>
    </row>
    <row r="2905" spans="2:27" ht="20.25" x14ac:dyDescent="0.3">
      <c r="B2905" s="43" t="s">
        <v>2908</v>
      </c>
      <c r="C2905" s="14" t="s">
        <v>4521</v>
      </c>
      <c r="D2905" s="14" t="s">
        <v>9822</v>
      </c>
      <c r="E2905" s="14" t="s">
        <v>4486</v>
      </c>
      <c r="F2905" s="14" t="s">
        <v>9823</v>
      </c>
      <c r="G2905" s="14" t="s">
        <v>11470</v>
      </c>
      <c r="H2905" s="44" t="s">
        <v>3466</v>
      </c>
      <c r="I2905" s="45">
        <v>0</v>
      </c>
      <c r="J2905" s="14">
        <v>150000000</v>
      </c>
      <c r="K2905" s="14" t="s">
        <v>3458</v>
      </c>
      <c r="L2905" s="46" t="s">
        <v>5087</v>
      </c>
      <c r="M2905" s="14" t="s">
        <v>12072</v>
      </c>
      <c r="N2905" s="14" t="s">
        <v>3833</v>
      </c>
      <c r="O2905" s="14" t="s">
        <v>3489</v>
      </c>
      <c r="P2905" s="14" t="s">
        <v>12071</v>
      </c>
      <c r="Q2905" s="44" t="s">
        <v>8224</v>
      </c>
      <c r="R2905" s="44" t="s">
        <v>8203</v>
      </c>
      <c r="S2905" s="14">
        <v>32</v>
      </c>
      <c r="T2905" s="5">
        <v>17904</v>
      </c>
      <c r="U2905" s="5">
        <f t="shared" si="151"/>
        <v>572928</v>
      </c>
      <c r="V2905" s="47">
        <f t="shared" si="152"/>
        <v>641679.3600000001</v>
      </c>
      <c r="W2905" s="48"/>
      <c r="X2905" s="49">
        <v>2017</v>
      </c>
      <c r="Y2905" s="55" t="s">
        <v>12015</v>
      </c>
      <c r="Z2905" s="51">
        <f t="shared" si="153"/>
        <v>1591.4666666666667</v>
      </c>
      <c r="AA2905" s="16">
        <f t="shared" si="154"/>
        <v>1782.442666666667</v>
      </c>
    </row>
    <row r="2906" spans="2:27" ht="20.25" x14ac:dyDescent="0.3">
      <c r="B2906" s="43" t="s">
        <v>2909</v>
      </c>
      <c r="C2906" s="14" t="s">
        <v>4521</v>
      </c>
      <c r="D2906" s="14" t="s">
        <v>9822</v>
      </c>
      <c r="E2906" s="14" t="s">
        <v>4486</v>
      </c>
      <c r="F2906" s="14" t="s">
        <v>9823</v>
      </c>
      <c r="G2906" s="14" t="s">
        <v>11471</v>
      </c>
      <c r="H2906" s="44" t="s">
        <v>3466</v>
      </c>
      <c r="I2906" s="45">
        <v>0</v>
      </c>
      <c r="J2906" s="14">
        <v>150000000</v>
      </c>
      <c r="K2906" s="14" t="s">
        <v>3458</v>
      </c>
      <c r="L2906" s="46" t="s">
        <v>5087</v>
      </c>
      <c r="M2906" s="14" t="s">
        <v>12072</v>
      </c>
      <c r="N2906" s="14" t="s">
        <v>3833</v>
      </c>
      <c r="O2906" s="14" t="s">
        <v>3489</v>
      </c>
      <c r="P2906" s="14" t="s">
        <v>12071</v>
      </c>
      <c r="Q2906" s="44" t="s">
        <v>8224</v>
      </c>
      <c r="R2906" s="44" t="s">
        <v>8203</v>
      </c>
      <c r="S2906" s="14">
        <v>20</v>
      </c>
      <c r="T2906" s="5">
        <v>61178.36</v>
      </c>
      <c r="U2906" s="5">
        <f t="shared" si="151"/>
        <v>1223567.2</v>
      </c>
      <c r="V2906" s="47">
        <f t="shared" si="152"/>
        <v>1370395.264</v>
      </c>
      <c r="W2906" s="48"/>
      <c r="X2906" s="49">
        <v>2017</v>
      </c>
      <c r="Y2906" s="55" t="s">
        <v>12015</v>
      </c>
      <c r="Z2906" s="51">
        <f t="shared" si="153"/>
        <v>3398.7977777777778</v>
      </c>
      <c r="AA2906" s="16">
        <f t="shared" si="154"/>
        <v>3806.6535111111111</v>
      </c>
    </row>
    <row r="2907" spans="2:27" ht="20.25" x14ac:dyDescent="0.3">
      <c r="B2907" s="43" t="s">
        <v>2910</v>
      </c>
      <c r="C2907" s="14" t="s">
        <v>4521</v>
      </c>
      <c r="D2907" s="14" t="s">
        <v>9822</v>
      </c>
      <c r="E2907" s="14" t="s">
        <v>4486</v>
      </c>
      <c r="F2907" s="14" t="s">
        <v>9823</v>
      </c>
      <c r="G2907" s="14" t="s">
        <v>11472</v>
      </c>
      <c r="H2907" s="44" t="s">
        <v>3466</v>
      </c>
      <c r="I2907" s="45">
        <v>0</v>
      </c>
      <c r="J2907" s="14">
        <v>150000000</v>
      </c>
      <c r="K2907" s="14" t="s">
        <v>3458</v>
      </c>
      <c r="L2907" s="46" t="s">
        <v>5087</v>
      </c>
      <c r="M2907" s="14" t="s">
        <v>12072</v>
      </c>
      <c r="N2907" s="14" t="s">
        <v>3833</v>
      </c>
      <c r="O2907" s="14" t="s">
        <v>3489</v>
      </c>
      <c r="P2907" s="14" t="s">
        <v>12071</v>
      </c>
      <c r="Q2907" s="44" t="s">
        <v>8224</v>
      </c>
      <c r="R2907" s="44" t="s">
        <v>8203</v>
      </c>
      <c r="S2907" s="14">
        <v>8</v>
      </c>
      <c r="T2907" s="5">
        <v>139910.82</v>
      </c>
      <c r="U2907" s="5">
        <f t="shared" si="151"/>
        <v>1119286.56</v>
      </c>
      <c r="V2907" s="47">
        <f t="shared" si="152"/>
        <v>1253600.9472000003</v>
      </c>
      <c r="W2907" s="48"/>
      <c r="X2907" s="49">
        <v>2017</v>
      </c>
      <c r="Y2907" s="55" t="s">
        <v>12015</v>
      </c>
      <c r="Z2907" s="51">
        <f t="shared" si="153"/>
        <v>3109.1293333333333</v>
      </c>
      <c r="AA2907" s="16">
        <f t="shared" si="154"/>
        <v>3482.2248533333341</v>
      </c>
    </row>
    <row r="2908" spans="2:27" ht="20.25" x14ac:dyDescent="0.3">
      <c r="B2908" s="43" t="s">
        <v>2911</v>
      </c>
      <c r="C2908" s="14" t="s">
        <v>4521</v>
      </c>
      <c r="D2908" s="14" t="s">
        <v>9807</v>
      </c>
      <c r="E2908" s="14" t="s">
        <v>4900</v>
      </c>
      <c r="F2908" s="14" t="s">
        <v>4412</v>
      </c>
      <c r="G2908" s="14" t="s">
        <v>11473</v>
      </c>
      <c r="H2908" s="44" t="s">
        <v>3466</v>
      </c>
      <c r="I2908" s="45">
        <v>0</v>
      </c>
      <c r="J2908" s="14">
        <v>150000000</v>
      </c>
      <c r="K2908" s="14" t="s">
        <v>3458</v>
      </c>
      <c r="L2908" s="46" t="s">
        <v>5087</v>
      </c>
      <c r="M2908" s="14" t="s">
        <v>12072</v>
      </c>
      <c r="N2908" s="14" t="s">
        <v>3833</v>
      </c>
      <c r="O2908" s="14" t="s">
        <v>3489</v>
      </c>
      <c r="P2908" s="14" t="s">
        <v>12071</v>
      </c>
      <c r="Q2908" s="44" t="s">
        <v>8224</v>
      </c>
      <c r="R2908" s="44" t="s">
        <v>8203</v>
      </c>
      <c r="S2908" s="14">
        <v>8</v>
      </c>
      <c r="T2908" s="5">
        <v>9458</v>
      </c>
      <c r="U2908" s="5">
        <f t="shared" si="151"/>
        <v>75664</v>
      </c>
      <c r="V2908" s="47">
        <f t="shared" si="152"/>
        <v>84743.680000000008</v>
      </c>
      <c r="W2908" s="48"/>
      <c r="X2908" s="49">
        <v>2017</v>
      </c>
      <c r="Y2908" s="55" t="s">
        <v>12015</v>
      </c>
      <c r="Z2908" s="51">
        <f t="shared" si="153"/>
        <v>210.17777777777778</v>
      </c>
      <c r="AA2908" s="16">
        <f t="shared" si="154"/>
        <v>235.39911111111113</v>
      </c>
    </row>
    <row r="2909" spans="2:27" ht="20.25" x14ac:dyDescent="0.3">
      <c r="B2909" s="43" t="s">
        <v>2912</v>
      </c>
      <c r="C2909" s="14" t="s">
        <v>4521</v>
      </c>
      <c r="D2909" s="14" t="s">
        <v>9807</v>
      </c>
      <c r="E2909" s="14" t="s">
        <v>4900</v>
      </c>
      <c r="F2909" s="14" t="s">
        <v>4412</v>
      </c>
      <c r="G2909" s="14" t="s">
        <v>11474</v>
      </c>
      <c r="H2909" s="44" t="s">
        <v>3466</v>
      </c>
      <c r="I2909" s="45">
        <v>0</v>
      </c>
      <c r="J2909" s="14">
        <v>150000000</v>
      </c>
      <c r="K2909" s="14" t="s">
        <v>3458</v>
      </c>
      <c r="L2909" s="46" t="s">
        <v>5087</v>
      </c>
      <c r="M2909" s="14" t="s">
        <v>12072</v>
      </c>
      <c r="N2909" s="14" t="s">
        <v>3833</v>
      </c>
      <c r="O2909" s="14" t="s">
        <v>3489</v>
      </c>
      <c r="P2909" s="14" t="s">
        <v>12071</v>
      </c>
      <c r="Q2909" s="44" t="s">
        <v>8224</v>
      </c>
      <c r="R2909" s="44" t="s">
        <v>8203</v>
      </c>
      <c r="S2909" s="14">
        <v>16</v>
      </c>
      <c r="T2909" s="5">
        <v>11471.32</v>
      </c>
      <c r="U2909" s="5">
        <f t="shared" si="151"/>
        <v>183541.12</v>
      </c>
      <c r="V2909" s="47">
        <f t="shared" si="152"/>
        <v>205566.05440000002</v>
      </c>
      <c r="W2909" s="48"/>
      <c r="X2909" s="49">
        <v>2017</v>
      </c>
      <c r="Y2909" s="55" t="s">
        <v>12015</v>
      </c>
      <c r="Z2909" s="51">
        <f t="shared" si="153"/>
        <v>509.83644444444445</v>
      </c>
      <c r="AA2909" s="16">
        <f t="shared" si="154"/>
        <v>571.01681777777787</v>
      </c>
    </row>
    <row r="2910" spans="2:27" ht="20.25" x14ac:dyDescent="0.3">
      <c r="B2910" s="43" t="s">
        <v>2913</v>
      </c>
      <c r="C2910" s="14" t="s">
        <v>4521</v>
      </c>
      <c r="D2910" s="14" t="s">
        <v>9892</v>
      </c>
      <c r="E2910" s="14" t="s">
        <v>4488</v>
      </c>
      <c r="F2910" s="14" t="s">
        <v>9893</v>
      </c>
      <c r="G2910" s="14" t="s">
        <v>11475</v>
      </c>
      <c r="H2910" s="44" t="s">
        <v>3466</v>
      </c>
      <c r="I2910" s="45">
        <v>0</v>
      </c>
      <c r="J2910" s="14">
        <v>150000000</v>
      </c>
      <c r="K2910" s="14" t="s">
        <v>3458</v>
      </c>
      <c r="L2910" s="46" t="s">
        <v>5087</v>
      </c>
      <c r="M2910" s="14" t="s">
        <v>12072</v>
      </c>
      <c r="N2910" s="14" t="s">
        <v>3833</v>
      </c>
      <c r="O2910" s="14" t="s">
        <v>3489</v>
      </c>
      <c r="P2910" s="14" t="s">
        <v>12071</v>
      </c>
      <c r="Q2910" s="44" t="s">
        <v>8224</v>
      </c>
      <c r="R2910" s="44" t="s">
        <v>8203</v>
      </c>
      <c r="S2910" s="14">
        <v>8</v>
      </c>
      <c r="T2910" s="5">
        <v>164519</v>
      </c>
      <c r="U2910" s="5">
        <f t="shared" si="151"/>
        <v>1316152</v>
      </c>
      <c r="V2910" s="47">
        <f t="shared" si="152"/>
        <v>1474090.2400000002</v>
      </c>
      <c r="W2910" s="48"/>
      <c r="X2910" s="49">
        <v>2017</v>
      </c>
      <c r="Y2910" s="55" t="s">
        <v>12015</v>
      </c>
      <c r="Z2910" s="51">
        <f t="shared" si="153"/>
        <v>3655.9777777777776</v>
      </c>
      <c r="AA2910" s="16">
        <f t="shared" si="154"/>
        <v>4094.6951111111116</v>
      </c>
    </row>
    <row r="2911" spans="2:27" ht="20.25" x14ac:dyDescent="0.3">
      <c r="B2911" s="43" t="s">
        <v>2914</v>
      </c>
      <c r="C2911" s="14" t="s">
        <v>4521</v>
      </c>
      <c r="D2911" s="14" t="s">
        <v>9894</v>
      </c>
      <c r="E2911" s="14" t="s">
        <v>4411</v>
      </c>
      <c r="F2911" s="14" t="s">
        <v>9895</v>
      </c>
      <c r="G2911" s="14" t="s">
        <v>11476</v>
      </c>
      <c r="H2911" s="44" t="s">
        <v>3466</v>
      </c>
      <c r="I2911" s="45">
        <v>0</v>
      </c>
      <c r="J2911" s="14">
        <v>150000000</v>
      </c>
      <c r="K2911" s="14" t="s">
        <v>3458</v>
      </c>
      <c r="L2911" s="46" t="s">
        <v>5087</v>
      </c>
      <c r="M2911" s="14" t="s">
        <v>12072</v>
      </c>
      <c r="N2911" s="14" t="s">
        <v>3833</v>
      </c>
      <c r="O2911" s="14" t="s">
        <v>3489</v>
      </c>
      <c r="P2911" s="14" t="s">
        <v>12071</v>
      </c>
      <c r="Q2911" s="44" t="s">
        <v>8224</v>
      </c>
      <c r="R2911" s="44" t="s">
        <v>8203</v>
      </c>
      <c r="S2911" s="14">
        <v>4</v>
      </c>
      <c r="T2911" s="5">
        <v>158761</v>
      </c>
      <c r="U2911" s="5">
        <f t="shared" si="151"/>
        <v>635044</v>
      </c>
      <c r="V2911" s="47">
        <f t="shared" si="152"/>
        <v>711249.28</v>
      </c>
      <c r="W2911" s="48"/>
      <c r="X2911" s="49">
        <v>2017</v>
      </c>
      <c r="Y2911" s="55" t="s">
        <v>12015</v>
      </c>
      <c r="Z2911" s="51">
        <f t="shared" si="153"/>
        <v>1764.0111111111112</v>
      </c>
      <c r="AA2911" s="16">
        <f t="shared" si="154"/>
        <v>1975.6924444444446</v>
      </c>
    </row>
    <row r="2912" spans="2:27" ht="20.25" x14ac:dyDescent="0.3">
      <c r="B2912" s="43" t="s">
        <v>2915</v>
      </c>
      <c r="C2912" s="14" t="s">
        <v>4521</v>
      </c>
      <c r="D2912" s="14" t="s">
        <v>9894</v>
      </c>
      <c r="E2912" s="14" t="s">
        <v>4411</v>
      </c>
      <c r="F2912" s="14" t="s">
        <v>9895</v>
      </c>
      <c r="G2912" s="14" t="s">
        <v>11477</v>
      </c>
      <c r="H2912" s="44" t="s">
        <v>3466</v>
      </c>
      <c r="I2912" s="45">
        <v>0</v>
      </c>
      <c r="J2912" s="14">
        <v>150000000</v>
      </c>
      <c r="K2912" s="14" t="s">
        <v>3458</v>
      </c>
      <c r="L2912" s="46" t="s">
        <v>5087</v>
      </c>
      <c r="M2912" s="14" t="s">
        <v>12072</v>
      </c>
      <c r="N2912" s="14" t="s">
        <v>3833</v>
      </c>
      <c r="O2912" s="14" t="s">
        <v>3489</v>
      </c>
      <c r="P2912" s="14" t="s">
        <v>12071</v>
      </c>
      <c r="Q2912" s="44" t="s">
        <v>8224</v>
      </c>
      <c r="R2912" s="44" t="s">
        <v>8203</v>
      </c>
      <c r="S2912" s="14">
        <v>4</v>
      </c>
      <c r="T2912" s="5">
        <v>644.14599999999996</v>
      </c>
      <c r="U2912" s="5">
        <f t="shared" si="151"/>
        <v>2576.5839999999998</v>
      </c>
      <c r="V2912" s="47">
        <f t="shared" si="152"/>
        <v>2885.7740800000001</v>
      </c>
      <c r="W2912" s="48"/>
      <c r="X2912" s="49">
        <v>2017</v>
      </c>
      <c r="Y2912" s="55" t="s">
        <v>12015</v>
      </c>
      <c r="Z2912" s="51">
        <f t="shared" si="153"/>
        <v>7.1571777777777772</v>
      </c>
      <c r="AA2912" s="16">
        <f t="shared" si="154"/>
        <v>8.0160391111111107</v>
      </c>
    </row>
    <row r="2913" spans="2:27" ht="20.25" x14ac:dyDescent="0.3">
      <c r="B2913" s="43" t="s">
        <v>2916</v>
      </c>
      <c r="C2913" s="14" t="s">
        <v>4521</v>
      </c>
      <c r="D2913" s="14" t="s">
        <v>4449</v>
      </c>
      <c r="E2913" s="14" t="s">
        <v>4450</v>
      </c>
      <c r="F2913" s="14" t="s">
        <v>4451</v>
      </c>
      <c r="G2913" s="14" t="s">
        <v>11478</v>
      </c>
      <c r="H2913" s="44" t="s">
        <v>3466</v>
      </c>
      <c r="I2913" s="45">
        <v>0</v>
      </c>
      <c r="J2913" s="14">
        <v>150000000</v>
      </c>
      <c r="K2913" s="14" t="s">
        <v>3458</v>
      </c>
      <c r="L2913" s="46" t="s">
        <v>5087</v>
      </c>
      <c r="M2913" s="14" t="s">
        <v>12072</v>
      </c>
      <c r="N2913" s="14" t="s">
        <v>3833</v>
      </c>
      <c r="O2913" s="14" t="s">
        <v>3489</v>
      </c>
      <c r="P2913" s="14" t="s">
        <v>12071</v>
      </c>
      <c r="Q2913" s="44" t="s">
        <v>8224</v>
      </c>
      <c r="R2913" s="44" t="s">
        <v>8203</v>
      </c>
      <c r="S2913" s="14">
        <v>4</v>
      </c>
      <c r="T2913" s="5">
        <v>149605</v>
      </c>
      <c r="U2913" s="5">
        <f t="shared" si="151"/>
        <v>598420</v>
      </c>
      <c r="V2913" s="47">
        <f t="shared" si="152"/>
        <v>670230.4</v>
      </c>
      <c r="W2913" s="48"/>
      <c r="X2913" s="49">
        <v>2017</v>
      </c>
      <c r="Y2913" s="55" t="s">
        <v>12015</v>
      </c>
      <c r="Z2913" s="51">
        <f t="shared" si="153"/>
        <v>1662.2777777777778</v>
      </c>
      <c r="AA2913" s="16">
        <f t="shared" si="154"/>
        <v>1861.7511111111112</v>
      </c>
    </row>
    <row r="2914" spans="2:27" ht="20.25" x14ac:dyDescent="0.3">
      <c r="B2914" s="43" t="s">
        <v>2917</v>
      </c>
      <c r="C2914" s="14" t="s">
        <v>4521</v>
      </c>
      <c r="D2914" s="14" t="s">
        <v>9896</v>
      </c>
      <c r="E2914" s="14" t="s">
        <v>7565</v>
      </c>
      <c r="F2914" s="14" t="s">
        <v>9893</v>
      </c>
      <c r="G2914" s="14" t="s">
        <v>11479</v>
      </c>
      <c r="H2914" s="44" t="s">
        <v>3466</v>
      </c>
      <c r="I2914" s="45">
        <v>0</v>
      </c>
      <c r="J2914" s="14">
        <v>150000000</v>
      </c>
      <c r="K2914" s="14" t="s">
        <v>3458</v>
      </c>
      <c r="L2914" s="46" t="s">
        <v>5087</v>
      </c>
      <c r="M2914" s="14" t="s">
        <v>12072</v>
      </c>
      <c r="N2914" s="14" t="s">
        <v>3833</v>
      </c>
      <c r="O2914" s="14" t="s">
        <v>3489</v>
      </c>
      <c r="P2914" s="14" t="s">
        <v>12071</v>
      </c>
      <c r="Q2914" s="44" t="s">
        <v>8224</v>
      </c>
      <c r="R2914" s="44" t="s">
        <v>8203</v>
      </c>
      <c r="S2914" s="14">
        <v>1</v>
      </c>
      <c r="T2914" s="5">
        <v>1285900.3899999999</v>
      </c>
      <c r="U2914" s="5">
        <f t="shared" ref="U2914:U2977" si="155">S2914*T2914</f>
        <v>1285900.3899999999</v>
      </c>
      <c r="V2914" s="47">
        <f t="shared" ref="V2914:V2977" si="156">U2914*1.12</f>
        <v>1440208.4368</v>
      </c>
      <c r="W2914" s="48"/>
      <c r="X2914" s="49">
        <v>2017</v>
      </c>
      <c r="Y2914" s="55" t="s">
        <v>12015</v>
      </c>
      <c r="Z2914" s="51">
        <f t="shared" ref="Z2914:Z2977" si="157">U2914/360</f>
        <v>3571.9455277777774</v>
      </c>
      <c r="AA2914" s="16">
        <f t="shared" ref="AA2914:AA2977" si="158">V2914/360</f>
        <v>4000.578991111111</v>
      </c>
    </row>
    <row r="2915" spans="2:27" ht="20.25" x14ac:dyDescent="0.3">
      <c r="B2915" s="43" t="s">
        <v>2918</v>
      </c>
      <c r="C2915" s="14" t="s">
        <v>4521</v>
      </c>
      <c r="D2915" s="14" t="s">
        <v>9897</v>
      </c>
      <c r="E2915" s="14" t="s">
        <v>7671</v>
      </c>
      <c r="F2915" s="14" t="s">
        <v>9898</v>
      </c>
      <c r="G2915" s="14" t="s">
        <v>11480</v>
      </c>
      <c r="H2915" s="44" t="s">
        <v>3466</v>
      </c>
      <c r="I2915" s="45">
        <v>0</v>
      </c>
      <c r="J2915" s="14">
        <v>150000000</v>
      </c>
      <c r="K2915" s="14" t="s">
        <v>3458</v>
      </c>
      <c r="L2915" s="46" t="s">
        <v>5087</v>
      </c>
      <c r="M2915" s="14" t="s">
        <v>12072</v>
      </c>
      <c r="N2915" s="14" t="s">
        <v>3833</v>
      </c>
      <c r="O2915" s="14" t="s">
        <v>3489</v>
      </c>
      <c r="P2915" s="14" t="s">
        <v>12071</v>
      </c>
      <c r="Q2915" s="44" t="s">
        <v>8224</v>
      </c>
      <c r="R2915" s="44" t="s">
        <v>8203</v>
      </c>
      <c r="S2915" s="14">
        <v>16</v>
      </c>
      <c r="T2915" s="5">
        <v>4695</v>
      </c>
      <c r="U2915" s="5">
        <f t="shared" si="155"/>
        <v>75120</v>
      </c>
      <c r="V2915" s="47">
        <f t="shared" si="156"/>
        <v>84134.400000000009</v>
      </c>
      <c r="W2915" s="48"/>
      <c r="X2915" s="49">
        <v>2017</v>
      </c>
      <c r="Y2915" s="55" t="s">
        <v>12015</v>
      </c>
      <c r="Z2915" s="51">
        <f t="shared" si="157"/>
        <v>208.66666666666666</v>
      </c>
      <c r="AA2915" s="16">
        <f t="shared" si="158"/>
        <v>233.70666666666668</v>
      </c>
    </row>
    <row r="2916" spans="2:27" ht="20.25" x14ac:dyDescent="0.3">
      <c r="B2916" s="43" t="s">
        <v>2919</v>
      </c>
      <c r="C2916" s="14" t="s">
        <v>4521</v>
      </c>
      <c r="D2916" s="14" t="s">
        <v>9896</v>
      </c>
      <c r="E2916" s="14" t="s">
        <v>7565</v>
      </c>
      <c r="F2916" s="14" t="s">
        <v>9893</v>
      </c>
      <c r="G2916" s="14" t="s">
        <v>11481</v>
      </c>
      <c r="H2916" s="44" t="s">
        <v>3466</v>
      </c>
      <c r="I2916" s="45">
        <v>0</v>
      </c>
      <c r="J2916" s="14">
        <v>150000000</v>
      </c>
      <c r="K2916" s="14" t="s">
        <v>3458</v>
      </c>
      <c r="L2916" s="46" t="s">
        <v>5087</v>
      </c>
      <c r="M2916" s="14" t="s">
        <v>12072</v>
      </c>
      <c r="N2916" s="14" t="s">
        <v>3833</v>
      </c>
      <c r="O2916" s="14" t="s">
        <v>3489</v>
      </c>
      <c r="P2916" s="14" t="s">
        <v>12071</v>
      </c>
      <c r="Q2916" s="44" t="s">
        <v>8224</v>
      </c>
      <c r="R2916" s="44" t="s">
        <v>8203</v>
      </c>
      <c r="S2916" s="14">
        <v>1</v>
      </c>
      <c r="T2916" s="5">
        <v>1285900.3899999999</v>
      </c>
      <c r="U2916" s="5">
        <f t="shared" si="155"/>
        <v>1285900.3899999999</v>
      </c>
      <c r="V2916" s="47">
        <f t="shared" si="156"/>
        <v>1440208.4368</v>
      </c>
      <c r="W2916" s="48"/>
      <c r="X2916" s="49">
        <v>2017</v>
      </c>
      <c r="Y2916" s="55" t="s">
        <v>12015</v>
      </c>
      <c r="Z2916" s="51">
        <f t="shared" si="157"/>
        <v>3571.9455277777774</v>
      </c>
      <c r="AA2916" s="16">
        <f t="shared" si="158"/>
        <v>4000.578991111111</v>
      </c>
    </row>
    <row r="2917" spans="2:27" ht="20.25" x14ac:dyDescent="0.3">
      <c r="B2917" s="43" t="s">
        <v>2920</v>
      </c>
      <c r="C2917" s="14" t="s">
        <v>4521</v>
      </c>
      <c r="D2917" s="14" t="s">
        <v>9897</v>
      </c>
      <c r="E2917" s="14" t="s">
        <v>7671</v>
      </c>
      <c r="F2917" s="14" t="s">
        <v>9898</v>
      </c>
      <c r="G2917" s="14" t="s">
        <v>11482</v>
      </c>
      <c r="H2917" s="44" t="s">
        <v>3466</v>
      </c>
      <c r="I2917" s="45">
        <v>0</v>
      </c>
      <c r="J2917" s="14">
        <v>150000000</v>
      </c>
      <c r="K2917" s="14" t="s">
        <v>3458</v>
      </c>
      <c r="L2917" s="46" t="s">
        <v>5087</v>
      </c>
      <c r="M2917" s="14" t="s">
        <v>12072</v>
      </c>
      <c r="N2917" s="14" t="s">
        <v>3833</v>
      </c>
      <c r="O2917" s="14" t="s">
        <v>3489</v>
      </c>
      <c r="P2917" s="14" t="s">
        <v>12071</v>
      </c>
      <c r="Q2917" s="44" t="s">
        <v>8224</v>
      </c>
      <c r="R2917" s="44" t="s">
        <v>8203</v>
      </c>
      <c r="S2917" s="14">
        <v>16</v>
      </c>
      <c r="T2917" s="5">
        <v>4695</v>
      </c>
      <c r="U2917" s="5">
        <f t="shared" si="155"/>
        <v>75120</v>
      </c>
      <c r="V2917" s="47">
        <f t="shared" si="156"/>
        <v>84134.400000000009</v>
      </c>
      <c r="W2917" s="48"/>
      <c r="X2917" s="49">
        <v>2017</v>
      </c>
      <c r="Y2917" s="55" t="s">
        <v>12015</v>
      </c>
      <c r="Z2917" s="51">
        <f t="shared" si="157"/>
        <v>208.66666666666666</v>
      </c>
      <c r="AA2917" s="16">
        <f t="shared" si="158"/>
        <v>233.70666666666668</v>
      </c>
    </row>
    <row r="2918" spans="2:27" ht="20.25" x14ac:dyDescent="0.3">
      <c r="B2918" s="43" t="s">
        <v>2921</v>
      </c>
      <c r="C2918" s="14" t="s">
        <v>4521</v>
      </c>
      <c r="D2918" s="14" t="s">
        <v>9896</v>
      </c>
      <c r="E2918" s="14" t="s">
        <v>7565</v>
      </c>
      <c r="F2918" s="14" t="s">
        <v>9893</v>
      </c>
      <c r="G2918" s="14" t="s">
        <v>11483</v>
      </c>
      <c r="H2918" s="44" t="s">
        <v>3466</v>
      </c>
      <c r="I2918" s="45">
        <v>0</v>
      </c>
      <c r="J2918" s="14">
        <v>150000000</v>
      </c>
      <c r="K2918" s="14" t="s">
        <v>3458</v>
      </c>
      <c r="L2918" s="46" t="s">
        <v>5087</v>
      </c>
      <c r="M2918" s="14" t="s">
        <v>12072</v>
      </c>
      <c r="N2918" s="14" t="s">
        <v>3833</v>
      </c>
      <c r="O2918" s="14" t="s">
        <v>3489</v>
      </c>
      <c r="P2918" s="14" t="s">
        <v>12071</v>
      </c>
      <c r="Q2918" s="44" t="s">
        <v>8224</v>
      </c>
      <c r="R2918" s="44" t="s">
        <v>8203</v>
      </c>
      <c r="S2918" s="14">
        <v>1</v>
      </c>
      <c r="T2918" s="5">
        <v>1285900.3899999999</v>
      </c>
      <c r="U2918" s="5">
        <f t="shared" si="155"/>
        <v>1285900.3899999999</v>
      </c>
      <c r="V2918" s="47">
        <f t="shared" si="156"/>
        <v>1440208.4368</v>
      </c>
      <c r="W2918" s="48"/>
      <c r="X2918" s="49">
        <v>2017</v>
      </c>
      <c r="Y2918" s="55" t="s">
        <v>12015</v>
      </c>
      <c r="Z2918" s="51">
        <f t="shared" si="157"/>
        <v>3571.9455277777774</v>
      </c>
      <c r="AA2918" s="16">
        <f t="shared" si="158"/>
        <v>4000.578991111111</v>
      </c>
    </row>
    <row r="2919" spans="2:27" ht="20.25" x14ac:dyDescent="0.3">
      <c r="B2919" s="43" t="s">
        <v>2922</v>
      </c>
      <c r="C2919" s="14" t="s">
        <v>4521</v>
      </c>
      <c r="D2919" s="14" t="s">
        <v>9897</v>
      </c>
      <c r="E2919" s="14" t="s">
        <v>7671</v>
      </c>
      <c r="F2919" s="14" t="s">
        <v>9898</v>
      </c>
      <c r="G2919" s="14" t="s">
        <v>11484</v>
      </c>
      <c r="H2919" s="44" t="s">
        <v>3466</v>
      </c>
      <c r="I2919" s="45">
        <v>0</v>
      </c>
      <c r="J2919" s="14">
        <v>150000000</v>
      </c>
      <c r="K2919" s="14" t="s">
        <v>3458</v>
      </c>
      <c r="L2919" s="46" t="s">
        <v>5087</v>
      </c>
      <c r="M2919" s="14" t="s">
        <v>12072</v>
      </c>
      <c r="N2919" s="14" t="s">
        <v>3833</v>
      </c>
      <c r="O2919" s="14" t="s">
        <v>3489</v>
      </c>
      <c r="P2919" s="14" t="s">
        <v>12071</v>
      </c>
      <c r="Q2919" s="44" t="s">
        <v>8224</v>
      </c>
      <c r="R2919" s="44" t="s">
        <v>8203</v>
      </c>
      <c r="S2919" s="14">
        <v>12</v>
      </c>
      <c r="T2919" s="5">
        <v>4695</v>
      </c>
      <c r="U2919" s="5">
        <f t="shared" si="155"/>
        <v>56340</v>
      </c>
      <c r="V2919" s="47">
        <f t="shared" si="156"/>
        <v>63100.800000000003</v>
      </c>
      <c r="W2919" s="48"/>
      <c r="X2919" s="49">
        <v>2017</v>
      </c>
      <c r="Y2919" s="55" t="s">
        <v>12015</v>
      </c>
      <c r="Z2919" s="51">
        <f t="shared" si="157"/>
        <v>156.5</v>
      </c>
      <c r="AA2919" s="16">
        <f t="shared" si="158"/>
        <v>175.28</v>
      </c>
    </row>
    <row r="2920" spans="2:27" ht="20.25" x14ac:dyDescent="0.3">
      <c r="B2920" s="43" t="s">
        <v>2923</v>
      </c>
      <c r="C2920" s="14" t="s">
        <v>4521</v>
      </c>
      <c r="D2920" s="14" t="s">
        <v>9896</v>
      </c>
      <c r="E2920" s="14" t="s">
        <v>7565</v>
      </c>
      <c r="F2920" s="14" t="s">
        <v>9893</v>
      </c>
      <c r="G2920" s="14" t="s">
        <v>11485</v>
      </c>
      <c r="H2920" s="44" t="s">
        <v>3466</v>
      </c>
      <c r="I2920" s="45">
        <v>0</v>
      </c>
      <c r="J2920" s="14">
        <v>150000000</v>
      </c>
      <c r="K2920" s="14" t="s">
        <v>3458</v>
      </c>
      <c r="L2920" s="46" t="s">
        <v>5087</v>
      </c>
      <c r="M2920" s="14" t="s">
        <v>12072</v>
      </c>
      <c r="N2920" s="14" t="s">
        <v>3833</v>
      </c>
      <c r="O2920" s="14" t="s">
        <v>3489</v>
      </c>
      <c r="P2920" s="14" t="s">
        <v>12071</v>
      </c>
      <c r="Q2920" s="44" t="s">
        <v>8224</v>
      </c>
      <c r="R2920" s="44" t="s">
        <v>8203</v>
      </c>
      <c r="S2920" s="14">
        <v>1</v>
      </c>
      <c r="T2920" s="5">
        <v>1285900.3899999999</v>
      </c>
      <c r="U2920" s="5">
        <f t="shared" si="155"/>
        <v>1285900.3899999999</v>
      </c>
      <c r="V2920" s="47">
        <f t="shared" si="156"/>
        <v>1440208.4368</v>
      </c>
      <c r="W2920" s="48"/>
      <c r="X2920" s="49">
        <v>2017</v>
      </c>
      <c r="Y2920" s="55" t="s">
        <v>12015</v>
      </c>
      <c r="Z2920" s="51">
        <f t="shared" si="157"/>
        <v>3571.9455277777774</v>
      </c>
      <c r="AA2920" s="16">
        <f t="shared" si="158"/>
        <v>4000.578991111111</v>
      </c>
    </row>
    <row r="2921" spans="2:27" ht="20.25" x14ac:dyDescent="0.3">
      <c r="B2921" s="43" t="s">
        <v>2924</v>
      </c>
      <c r="C2921" s="14" t="s">
        <v>4521</v>
      </c>
      <c r="D2921" s="14" t="s">
        <v>9897</v>
      </c>
      <c r="E2921" s="14" t="s">
        <v>7671</v>
      </c>
      <c r="F2921" s="14" t="s">
        <v>9898</v>
      </c>
      <c r="G2921" s="14" t="s">
        <v>11486</v>
      </c>
      <c r="H2921" s="44" t="s">
        <v>3466</v>
      </c>
      <c r="I2921" s="45">
        <v>0</v>
      </c>
      <c r="J2921" s="14">
        <v>150000000</v>
      </c>
      <c r="K2921" s="14" t="s">
        <v>3458</v>
      </c>
      <c r="L2921" s="46" t="s">
        <v>5087</v>
      </c>
      <c r="M2921" s="14" t="s">
        <v>12072</v>
      </c>
      <c r="N2921" s="14" t="s">
        <v>3833</v>
      </c>
      <c r="O2921" s="14" t="s">
        <v>3489</v>
      </c>
      <c r="P2921" s="14" t="s">
        <v>12071</v>
      </c>
      <c r="Q2921" s="44" t="s">
        <v>8224</v>
      </c>
      <c r="R2921" s="44" t="s">
        <v>8203</v>
      </c>
      <c r="S2921" s="14">
        <v>12</v>
      </c>
      <c r="T2921" s="5">
        <v>4695</v>
      </c>
      <c r="U2921" s="5">
        <f t="shared" si="155"/>
        <v>56340</v>
      </c>
      <c r="V2921" s="47">
        <f t="shared" si="156"/>
        <v>63100.800000000003</v>
      </c>
      <c r="W2921" s="48"/>
      <c r="X2921" s="49">
        <v>2017</v>
      </c>
      <c r="Y2921" s="55" t="s">
        <v>12015</v>
      </c>
      <c r="Z2921" s="51">
        <f t="shared" si="157"/>
        <v>156.5</v>
      </c>
      <c r="AA2921" s="16">
        <f t="shared" si="158"/>
        <v>175.28</v>
      </c>
    </row>
    <row r="2922" spans="2:27" ht="20.25" x14ac:dyDescent="0.3">
      <c r="B2922" s="43" t="s">
        <v>2925</v>
      </c>
      <c r="C2922" s="14" t="s">
        <v>4521</v>
      </c>
      <c r="D2922" s="14" t="s">
        <v>9896</v>
      </c>
      <c r="E2922" s="14" t="s">
        <v>7565</v>
      </c>
      <c r="F2922" s="14" t="s">
        <v>9893</v>
      </c>
      <c r="G2922" s="14" t="s">
        <v>11487</v>
      </c>
      <c r="H2922" s="44" t="s">
        <v>3466</v>
      </c>
      <c r="I2922" s="45">
        <v>0</v>
      </c>
      <c r="J2922" s="14">
        <v>150000000</v>
      </c>
      <c r="K2922" s="14" t="s">
        <v>3458</v>
      </c>
      <c r="L2922" s="46" t="s">
        <v>5087</v>
      </c>
      <c r="M2922" s="14" t="s">
        <v>12072</v>
      </c>
      <c r="N2922" s="14" t="s">
        <v>3833</v>
      </c>
      <c r="O2922" s="14" t="s">
        <v>3489</v>
      </c>
      <c r="P2922" s="14" t="s">
        <v>12071</v>
      </c>
      <c r="Q2922" s="44" t="s">
        <v>8224</v>
      </c>
      <c r="R2922" s="44" t="s">
        <v>8203</v>
      </c>
      <c r="S2922" s="14">
        <v>1</v>
      </c>
      <c r="T2922" s="5">
        <v>6535814.4000000004</v>
      </c>
      <c r="U2922" s="5">
        <f t="shared" si="155"/>
        <v>6535814.4000000004</v>
      </c>
      <c r="V2922" s="47">
        <f t="shared" si="156"/>
        <v>7320112.1280000014</v>
      </c>
      <c r="W2922" s="48"/>
      <c r="X2922" s="49">
        <v>2017</v>
      </c>
      <c r="Y2922" s="55" t="s">
        <v>12015</v>
      </c>
      <c r="Z2922" s="51">
        <f t="shared" si="157"/>
        <v>18155.04</v>
      </c>
      <c r="AA2922" s="16">
        <f t="shared" si="158"/>
        <v>20333.644800000005</v>
      </c>
    </row>
    <row r="2923" spans="2:27" ht="20.25" x14ac:dyDescent="0.3">
      <c r="B2923" s="43" t="s">
        <v>2926</v>
      </c>
      <c r="C2923" s="14" t="s">
        <v>4521</v>
      </c>
      <c r="D2923" s="14" t="s">
        <v>9826</v>
      </c>
      <c r="E2923" s="14" t="s">
        <v>4395</v>
      </c>
      <c r="F2923" s="14" t="s">
        <v>9827</v>
      </c>
      <c r="G2923" s="14" t="s">
        <v>11488</v>
      </c>
      <c r="H2923" s="44" t="s">
        <v>3466</v>
      </c>
      <c r="I2923" s="45">
        <v>0</v>
      </c>
      <c r="J2923" s="14">
        <v>150000000</v>
      </c>
      <c r="K2923" s="14" t="s">
        <v>3458</v>
      </c>
      <c r="L2923" s="46" t="s">
        <v>5087</v>
      </c>
      <c r="M2923" s="14" t="s">
        <v>12072</v>
      </c>
      <c r="N2923" s="14" t="s">
        <v>3833</v>
      </c>
      <c r="O2923" s="14" t="s">
        <v>3489</v>
      </c>
      <c r="P2923" s="14" t="s">
        <v>12071</v>
      </c>
      <c r="Q2923" s="44" t="s">
        <v>8224</v>
      </c>
      <c r="R2923" s="44" t="s">
        <v>8203</v>
      </c>
      <c r="S2923" s="14">
        <v>2</v>
      </c>
      <c r="T2923" s="5">
        <v>2723256</v>
      </c>
      <c r="U2923" s="5">
        <f t="shared" si="155"/>
        <v>5446512</v>
      </c>
      <c r="V2923" s="47">
        <f t="shared" si="156"/>
        <v>6100093.4400000004</v>
      </c>
      <c r="W2923" s="48"/>
      <c r="X2923" s="49">
        <v>2017</v>
      </c>
      <c r="Y2923" s="55" t="s">
        <v>12015</v>
      </c>
      <c r="Z2923" s="51">
        <f t="shared" si="157"/>
        <v>15129.2</v>
      </c>
      <c r="AA2923" s="16">
        <f t="shared" si="158"/>
        <v>16944.704000000002</v>
      </c>
    </row>
    <row r="2924" spans="2:27" ht="20.25" x14ac:dyDescent="0.3">
      <c r="B2924" s="43" t="s">
        <v>2927</v>
      </c>
      <c r="C2924" s="14" t="s">
        <v>4521</v>
      </c>
      <c r="D2924" s="14" t="s">
        <v>9899</v>
      </c>
      <c r="E2924" s="14" t="s">
        <v>4427</v>
      </c>
      <c r="F2924" s="14" t="s">
        <v>9900</v>
      </c>
      <c r="G2924" s="14" t="s">
        <v>11489</v>
      </c>
      <c r="H2924" s="44" t="s">
        <v>3466</v>
      </c>
      <c r="I2924" s="45">
        <v>0</v>
      </c>
      <c r="J2924" s="14">
        <v>150000000</v>
      </c>
      <c r="K2924" s="14" t="s">
        <v>3458</v>
      </c>
      <c r="L2924" s="46" t="s">
        <v>5087</v>
      </c>
      <c r="M2924" s="14" t="s">
        <v>12072</v>
      </c>
      <c r="N2924" s="14" t="s">
        <v>3833</v>
      </c>
      <c r="O2924" s="14" t="s">
        <v>3489</v>
      </c>
      <c r="P2924" s="14" t="s">
        <v>12071</v>
      </c>
      <c r="Q2924" s="44" t="s">
        <v>8224</v>
      </c>
      <c r="R2924" s="44" t="s">
        <v>8203</v>
      </c>
      <c r="S2924" s="14">
        <v>4</v>
      </c>
      <c r="T2924" s="5">
        <v>336201.6</v>
      </c>
      <c r="U2924" s="5">
        <f t="shared" si="155"/>
        <v>1344806.4</v>
      </c>
      <c r="V2924" s="47">
        <f t="shared" si="156"/>
        <v>1506183.1680000001</v>
      </c>
      <c r="W2924" s="48"/>
      <c r="X2924" s="49">
        <v>2017</v>
      </c>
      <c r="Y2924" s="55" t="s">
        <v>12015</v>
      </c>
      <c r="Z2924" s="51">
        <f t="shared" si="157"/>
        <v>3735.5733333333333</v>
      </c>
      <c r="AA2924" s="16">
        <f t="shared" si="158"/>
        <v>4183.8421333333335</v>
      </c>
    </row>
    <row r="2925" spans="2:27" ht="20.25" x14ac:dyDescent="0.3">
      <c r="B2925" s="43" t="s">
        <v>2928</v>
      </c>
      <c r="C2925" s="14" t="s">
        <v>4521</v>
      </c>
      <c r="D2925" s="14" t="s">
        <v>9901</v>
      </c>
      <c r="E2925" s="14" t="s">
        <v>7553</v>
      </c>
      <c r="F2925" s="14" t="s">
        <v>9804</v>
      </c>
      <c r="G2925" s="14" t="s">
        <v>11490</v>
      </c>
      <c r="H2925" s="44" t="s">
        <v>3466</v>
      </c>
      <c r="I2925" s="45">
        <v>0</v>
      </c>
      <c r="J2925" s="14">
        <v>150000000</v>
      </c>
      <c r="K2925" s="14" t="s">
        <v>3458</v>
      </c>
      <c r="L2925" s="46" t="s">
        <v>5087</v>
      </c>
      <c r="M2925" s="14" t="s">
        <v>12072</v>
      </c>
      <c r="N2925" s="14" t="s">
        <v>3833</v>
      </c>
      <c r="O2925" s="14" t="s">
        <v>3489</v>
      </c>
      <c r="P2925" s="14" t="s">
        <v>12071</v>
      </c>
      <c r="Q2925" s="44" t="s">
        <v>8224</v>
      </c>
      <c r="R2925" s="44" t="s">
        <v>8203</v>
      </c>
      <c r="S2925" s="14">
        <v>4</v>
      </c>
      <c r="T2925" s="5">
        <v>207562.8</v>
      </c>
      <c r="U2925" s="5">
        <f t="shared" si="155"/>
        <v>830251.2</v>
      </c>
      <c r="V2925" s="47">
        <f t="shared" si="156"/>
        <v>929881.34400000004</v>
      </c>
      <c r="W2925" s="48"/>
      <c r="X2925" s="49">
        <v>2017</v>
      </c>
      <c r="Y2925" s="55" t="s">
        <v>12015</v>
      </c>
      <c r="Z2925" s="51">
        <f t="shared" si="157"/>
        <v>2306.2533333333331</v>
      </c>
      <c r="AA2925" s="16">
        <f t="shared" si="158"/>
        <v>2583.0037333333335</v>
      </c>
    </row>
    <row r="2926" spans="2:27" ht="20.25" x14ac:dyDescent="0.3">
      <c r="B2926" s="43" t="s">
        <v>2929</v>
      </c>
      <c r="C2926" s="14" t="s">
        <v>4521</v>
      </c>
      <c r="D2926" s="14" t="s">
        <v>9902</v>
      </c>
      <c r="E2926" s="14" t="s">
        <v>4269</v>
      </c>
      <c r="F2926" s="14" t="s">
        <v>9880</v>
      </c>
      <c r="G2926" s="14" t="s">
        <v>11491</v>
      </c>
      <c r="H2926" s="44" t="s">
        <v>3457</v>
      </c>
      <c r="I2926" s="45">
        <v>0</v>
      </c>
      <c r="J2926" s="14">
        <v>150000000</v>
      </c>
      <c r="K2926" s="14" t="s">
        <v>3458</v>
      </c>
      <c r="L2926" s="46" t="s">
        <v>5087</v>
      </c>
      <c r="M2926" s="14" t="s">
        <v>12072</v>
      </c>
      <c r="N2926" s="14" t="s">
        <v>3833</v>
      </c>
      <c r="O2926" s="14" t="s">
        <v>3489</v>
      </c>
      <c r="P2926" s="14" t="s">
        <v>12071</v>
      </c>
      <c r="Q2926" s="44" t="s">
        <v>8224</v>
      </c>
      <c r="R2926" s="44" t="s">
        <v>8203</v>
      </c>
      <c r="S2926" s="14">
        <v>1</v>
      </c>
      <c r="T2926" s="5">
        <v>11158062.4</v>
      </c>
      <c r="U2926" s="5">
        <f t="shared" si="155"/>
        <v>11158062.4</v>
      </c>
      <c r="V2926" s="47">
        <f t="shared" si="156"/>
        <v>12497029.888000002</v>
      </c>
      <c r="W2926" s="48"/>
      <c r="X2926" s="49">
        <v>2017</v>
      </c>
      <c r="Y2926" s="55" t="s">
        <v>12015</v>
      </c>
      <c r="Z2926" s="51">
        <f t="shared" si="157"/>
        <v>30994.617777777778</v>
      </c>
      <c r="AA2926" s="16">
        <f t="shared" si="158"/>
        <v>34713.971911111119</v>
      </c>
    </row>
    <row r="2927" spans="2:27" ht="20.25" x14ac:dyDescent="0.3">
      <c r="B2927" s="43" t="s">
        <v>2930</v>
      </c>
      <c r="C2927" s="14" t="s">
        <v>4521</v>
      </c>
      <c r="D2927" s="14" t="s">
        <v>9896</v>
      </c>
      <c r="E2927" s="14" t="s">
        <v>7565</v>
      </c>
      <c r="F2927" s="14" t="s">
        <v>9893</v>
      </c>
      <c r="G2927" s="14" t="s">
        <v>11492</v>
      </c>
      <c r="H2927" s="44" t="s">
        <v>3466</v>
      </c>
      <c r="I2927" s="45">
        <v>0</v>
      </c>
      <c r="J2927" s="14">
        <v>150000000</v>
      </c>
      <c r="K2927" s="14" t="s">
        <v>3458</v>
      </c>
      <c r="L2927" s="46" t="s">
        <v>5087</v>
      </c>
      <c r="M2927" s="14" t="s">
        <v>12072</v>
      </c>
      <c r="N2927" s="14" t="s">
        <v>3833</v>
      </c>
      <c r="O2927" s="14" t="s">
        <v>3489</v>
      </c>
      <c r="P2927" s="14" t="s">
        <v>12071</v>
      </c>
      <c r="Q2927" s="44" t="s">
        <v>8224</v>
      </c>
      <c r="R2927" s="44" t="s">
        <v>8203</v>
      </c>
      <c r="S2927" s="14">
        <v>1</v>
      </c>
      <c r="T2927" s="5">
        <v>683267</v>
      </c>
      <c r="U2927" s="5">
        <f t="shared" si="155"/>
        <v>683267</v>
      </c>
      <c r="V2927" s="47">
        <f t="shared" si="156"/>
        <v>765259.04</v>
      </c>
      <c r="W2927" s="48"/>
      <c r="X2927" s="49">
        <v>2017</v>
      </c>
      <c r="Y2927" s="55" t="s">
        <v>12015</v>
      </c>
      <c r="Z2927" s="51">
        <f t="shared" si="157"/>
        <v>1897.963888888889</v>
      </c>
      <c r="AA2927" s="16">
        <f t="shared" si="158"/>
        <v>2125.7195555555559</v>
      </c>
    </row>
    <row r="2928" spans="2:27" ht="20.25" x14ac:dyDescent="0.3">
      <c r="B2928" s="43" t="s">
        <v>2931</v>
      </c>
      <c r="C2928" s="14" t="s">
        <v>4521</v>
      </c>
      <c r="D2928" s="14" t="s">
        <v>9826</v>
      </c>
      <c r="E2928" s="14" t="s">
        <v>4395</v>
      </c>
      <c r="F2928" s="14" t="s">
        <v>9827</v>
      </c>
      <c r="G2928" s="14" t="s">
        <v>11493</v>
      </c>
      <c r="H2928" s="44" t="s">
        <v>3466</v>
      </c>
      <c r="I2928" s="45">
        <v>0</v>
      </c>
      <c r="J2928" s="14">
        <v>150000000</v>
      </c>
      <c r="K2928" s="14" t="s">
        <v>3458</v>
      </c>
      <c r="L2928" s="46" t="s">
        <v>5087</v>
      </c>
      <c r="M2928" s="14" t="s">
        <v>12072</v>
      </c>
      <c r="N2928" s="14" t="s">
        <v>3833</v>
      </c>
      <c r="O2928" s="14" t="s">
        <v>3489</v>
      </c>
      <c r="P2928" s="14" t="s">
        <v>12071</v>
      </c>
      <c r="Q2928" s="44" t="s">
        <v>8224</v>
      </c>
      <c r="R2928" s="44" t="s">
        <v>8203</v>
      </c>
      <c r="S2928" s="14">
        <v>2</v>
      </c>
      <c r="T2928" s="5">
        <v>859951</v>
      </c>
      <c r="U2928" s="5">
        <f t="shared" si="155"/>
        <v>1719902</v>
      </c>
      <c r="V2928" s="47">
        <f t="shared" si="156"/>
        <v>1926290.2400000002</v>
      </c>
      <c r="W2928" s="48"/>
      <c r="X2928" s="49">
        <v>2017</v>
      </c>
      <c r="Y2928" s="55" t="s">
        <v>12015</v>
      </c>
      <c r="Z2928" s="51">
        <f t="shared" si="157"/>
        <v>4777.5055555555555</v>
      </c>
      <c r="AA2928" s="16">
        <f t="shared" si="158"/>
        <v>5350.8062222222225</v>
      </c>
    </row>
    <row r="2929" spans="2:27" ht="20.25" x14ac:dyDescent="0.3">
      <c r="B2929" s="43" t="s">
        <v>2932</v>
      </c>
      <c r="C2929" s="14" t="s">
        <v>4521</v>
      </c>
      <c r="D2929" s="14" t="s">
        <v>9760</v>
      </c>
      <c r="E2929" s="14" t="s">
        <v>9761</v>
      </c>
      <c r="F2929" s="14" t="s">
        <v>9762</v>
      </c>
      <c r="G2929" s="14" t="s">
        <v>11494</v>
      </c>
      <c r="H2929" s="44" t="s">
        <v>3466</v>
      </c>
      <c r="I2929" s="45">
        <v>0</v>
      </c>
      <c r="J2929" s="14">
        <v>150000000</v>
      </c>
      <c r="K2929" s="14" t="s">
        <v>3458</v>
      </c>
      <c r="L2929" s="46" t="s">
        <v>5087</v>
      </c>
      <c r="M2929" s="14" t="s">
        <v>12072</v>
      </c>
      <c r="N2929" s="14" t="s">
        <v>3833</v>
      </c>
      <c r="O2929" s="14" t="s">
        <v>3489</v>
      </c>
      <c r="P2929" s="14" t="s">
        <v>12071</v>
      </c>
      <c r="Q2929" s="44" t="s">
        <v>8224</v>
      </c>
      <c r="R2929" s="44" t="s">
        <v>8203</v>
      </c>
      <c r="S2929" s="14">
        <v>2</v>
      </c>
      <c r="T2929" s="5">
        <v>4695</v>
      </c>
      <c r="U2929" s="5">
        <f t="shared" si="155"/>
        <v>9390</v>
      </c>
      <c r="V2929" s="47">
        <f t="shared" si="156"/>
        <v>10516.800000000001</v>
      </c>
      <c r="W2929" s="48"/>
      <c r="X2929" s="49">
        <v>2017</v>
      </c>
      <c r="Y2929" s="55" t="s">
        <v>12015</v>
      </c>
      <c r="Z2929" s="51">
        <f t="shared" si="157"/>
        <v>26.083333333333332</v>
      </c>
      <c r="AA2929" s="16">
        <f t="shared" si="158"/>
        <v>29.213333333333335</v>
      </c>
    </row>
    <row r="2930" spans="2:27" ht="20.25" x14ac:dyDescent="0.3">
      <c r="B2930" s="43" t="s">
        <v>2933</v>
      </c>
      <c r="C2930" s="14" t="s">
        <v>4521</v>
      </c>
      <c r="D2930" s="14" t="s">
        <v>9902</v>
      </c>
      <c r="E2930" s="14" t="s">
        <v>4269</v>
      </c>
      <c r="F2930" s="14" t="s">
        <v>9880</v>
      </c>
      <c r="G2930" s="14" t="s">
        <v>11495</v>
      </c>
      <c r="H2930" s="44" t="s">
        <v>3457</v>
      </c>
      <c r="I2930" s="45">
        <v>0</v>
      </c>
      <c r="J2930" s="14">
        <v>150000000</v>
      </c>
      <c r="K2930" s="14" t="s">
        <v>3458</v>
      </c>
      <c r="L2930" s="46" t="s">
        <v>5087</v>
      </c>
      <c r="M2930" s="14" t="s">
        <v>12072</v>
      </c>
      <c r="N2930" s="14" t="s">
        <v>3833</v>
      </c>
      <c r="O2930" s="14" t="s">
        <v>3489</v>
      </c>
      <c r="P2930" s="14" t="s">
        <v>12071</v>
      </c>
      <c r="Q2930" s="44" t="s">
        <v>8224</v>
      </c>
      <c r="R2930" s="44" t="s">
        <v>8203</v>
      </c>
      <c r="S2930" s="14">
        <v>1</v>
      </c>
      <c r="T2930" s="5">
        <v>11158062.4</v>
      </c>
      <c r="U2930" s="5">
        <f t="shared" si="155"/>
        <v>11158062.4</v>
      </c>
      <c r="V2930" s="47">
        <f t="shared" si="156"/>
        <v>12497029.888000002</v>
      </c>
      <c r="W2930" s="48"/>
      <c r="X2930" s="49">
        <v>2017</v>
      </c>
      <c r="Y2930" s="55" t="s">
        <v>12015</v>
      </c>
      <c r="Z2930" s="51">
        <f t="shared" si="157"/>
        <v>30994.617777777778</v>
      </c>
      <c r="AA2930" s="16">
        <f t="shared" si="158"/>
        <v>34713.971911111119</v>
      </c>
    </row>
    <row r="2931" spans="2:27" ht="20.25" x14ac:dyDescent="0.3">
      <c r="B2931" s="43" t="s">
        <v>2934</v>
      </c>
      <c r="C2931" s="14" t="s">
        <v>4521</v>
      </c>
      <c r="D2931" s="14" t="s">
        <v>9896</v>
      </c>
      <c r="E2931" s="14" t="s">
        <v>7565</v>
      </c>
      <c r="F2931" s="14" t="s">
        <v>9893</v>
      </c>
      <c r="G2931" s="14" t="s">
        <v>11496</v>
      </c>
      <c r="H2931" s="44" t="s">
        <v>3466</v>
      </c>
      <c r="I2931" s="45">
        <v>0</v>
      </c>
      <c r="J2931" s="14">
        <v>150000000</v>
      </c>
      <c r="K2931" s="14" t="s">
        <v>3458</v>
      </c>
      <c r="L2931" s="46" t="s">
        <v>5087</v>
      </c>
      <c r="M2931" s="14" t="s">
        <v>12072</v>
      </c>
      <c r="N2931" s="14" t="s">
        <v>3833</v>
      </c>
      <c r="O2931" s="14" t="s">
        <v>3489</v>
      </c>
      <c r="P2931" s="14" t="s">
        <v>12071</v>
      </c>
      <c r="Q2931" s="44" t="s">
        <v>8224</v>
      </c>
      <c r="R2931" s="44" t="s">
        <v>8203</v>
      </c>
      <c r="S2931" s="14">
        <v>1</v>
      </c>
      <c r="T2931" s="5">
        <v>6535814.4000000004</v>
      </c>
      <c r="U2931" s="5">
        <f t="shared" si="155"/>
        <v>6535814.4000000004</v>
      </c>
      <c r="V2931" s="47">
        <f t="shared" si="156"/>
        <v>7320112.1280000014</v>
      </c>
      <c r="W2931" s="48"/>
      <c r="X2931" s="49">
        <v>2017</v>
      </c>
      <c r="Y2931" s="55" t="s">
        <v>12015</v>
      </c>
      <c r="Z2931" s="51">
        <f t="shared" si="157"/>
        <v>18155.04</v>
      </c>
      <c r="AA2931" s="16">
        <f t="shared" si="158"/>
        <v>20333.644800000005</v>
      </c>
    </row>
    <row r="2932" spans="2:27" ht="20.25" x14ac:dyDescent="0.3">
      <c r="B2932" s="43" t="s">
        <v>2935</v>
      </c>
      <c r="C2932" s="14" t="s">
        <v>4521</v>
      </c>
      <c r="D2932" s="14" t="s">
        <v>9826</v>
      </c>
      <c r="E2932" s="14" t="s">
        <v>4395</v>
      </c>
      <c r="F2932" s="14" t="s">
        <v>9827</v>
      </c>
      <c r="G2932" s="14" t="s">
        <v>11497</v>
      </c>
      <c r="H2932" s="44" t="s">
        <v>3466</v>
      </c>
      <c r="I2932" s="45">
        <v>0</v>
      </c>
      <c r="J2932" s="14">
        <v>150000000</v>
      </c>
      <c r="K2932" s="14" t="s">
        <v>3458</v>
      </c>
      <c r="L2932" s="46" t="s">
        <v>5087</v>
      </c>
      <c r="M2932" s="14" t="s">
        <v>12072</v>
      </c>
      <c r="N2932" s="14" t="s">
        <v>3833</v>
      </c>
      <c r="O2932" s="14" t="s">
        <v>3489</v>
      </c>
      <c r="P2932" s="14" t="s">
        <v>12071</v>
      </c>
      <c r="Q2932" s="44" t="s">
        <v>8224</v>
      </c>
      <c r="R2932" s="44" t="s">
        <v>8203</v>
      </c>
      <c r="S2932" s="14">
        <v>2</v>
      </c>
      <c r="T2932" s="5">
        <v>683267</v>
      </c>
      <c r="U2932" s="5">
        <f t="shared" si="155"/>
        <v>1366534</v>
      </c>
      <c r="V2932" s="47">
        <f t="shared" si="156"/>
        <v>1530518.08</v>
      </c>
      <c r="W2932" s="48"/>
      <c r="X2932" s="49">
        <v>2017</v>
      </c>
      <c r="Y2932" s="55" t="s">
        <v>12015</v>
      </c>
      <c r="Z2932" s="51">
        <f t="shared" si="157"/>
        <v>3795.9277777777779</v>
      </c>
      <c r="AA2932" s="16">
        <f t="shared" si="158"/>
        <v>4251.4391111111117</v>
      </c>
    </row>
    <row r="2933" spans="2:27" ht="20.25" x14ac:dyDescent="0.3">
      <c r="B2933" s="43" t="s">
        <v>2936</v>
      </c>
      <c r="C2933" s="14" t="s">
        <v>4521</v>
      </c>
      <c r="D2933" s="14" t="s">
        <v>9760</v>
      </c>
      <c r="E2933" s="14" t="s">
        <v>9761</v>
      </c>
      <c r="F2933" s="14" t="s">
        <v>9762</v>
      </c>
      <c r="G2933" s="14" t="s">
        <v>11498</v>
      </c>
      <c r="H2933" s="44" t="s">
        <v>3466</v>
      </c>
      <c r="I2933" s="45">
        <v>0</v>
      </c>
      <c r="J2933" s="14">
        <v>150000000</v>
      </c>
      <c r="K2933" s="14" t="s">
        <v>3458</v>
      </c>
      <c r="L2933" s="46" t="s">
        <v>5087</v>
      </c>
      <c r="M2933" s="14" t="s">
        <v>12072</v>
      </c>
      <c r="N2933" s="14" t="s">
        <v>3833</v>
      </c>
      <c r="O2933" s="14" t="s">
        <v>3489</v>
      </c>
      <c r="P2933" s="14" t="s">
        <v>12071</v>
      </c>
      <c r="Q2933" s="44" t="s">
        <v>8224</v>
      </c>
      <c r="R2933" s="44" t="s">
        <v>8203</v>
      </c>
      <c r="S2933" s="14">
        <v>2</v>
      </c>
      <c r="T2933" s="5">
        <v>4695</v>
      </c>
      <c r="U2933" s="5">
        <f t="shared" si="155"/>
        <v>9390</v>
      </c>
      <c r="V2933" s="47">
        <f t="shared" si="156"/>
        <v>10516.800000000001</v>
      </c>
      <c r="W2933" s="48"/>
      <c r="X2933" s="49">
        <v>2017</v>
      </c>
      <c r="Y2933" s="55" t="s">
        <v>12015</v>
      </c>
      <c r="Z2933" s="51">
        <f t="shared" si="157"/>
        <v>26.083333333333332</v>
      </c>
      <c r="AA2933" s="16">
        <f t="shared" si="158"/>
        <v>29.213333333333335</v>
      </c>
    </row>
    <row r="2934" spans="2:27" ht="20.25" x14ac:dyDescent="0.3">
      <c r="B2934" s="43" t="s">
        <v>2937</v>
      </c>
      <c r="C2934" s="14" t="s">
        <v>4521</v>
      </c>
      <c r="D2934" s="14" t="s">
        <v>9902</v>
      </c>
      <c r="E2934" s="14" t="s">
        <v>4269</v>
      </c>
      <c r="F2934" s="14" t="s">
        <v>9880</v>
      </c>
      <c r="G2934" s="14" t="s">
        <v>11499</v>
      </c>
      <c r="H2934" s="44" t="s">
        <v>3457</v>
      </c>
      <c r="I2934" s="45">
        <v>0</v>
      </c>
      <c r="J2934" s="14">
        <v>150000000</v>
      </c>
      <c r="K2934" s="14" t="s">
        <v>3458</v>
      </c>
      <c r="L2934" s="46" t="s">
        <v>5087</v>
      </c>
      <c r="M2934" s="14" t="s">
        <v>12072</v>
      </c>
      <c r="N2934" s="14" t="s">
        <v>3833</v>
      </c>
      <c r="O2934" s="14" t="s">
        <v>3489</v>
      </c>
      <c r="P2934" s="14" t="s">
        <v>12071</v>
      </c>
      <c r="Q2934" s="44" t="s">
        <v>8224</v>
      </c>
      <c r="R2934" s="44" t="s">
        <v>8203</v>
      </c>
      <c r="S2934" s="14">
        <v>1</v>
      </c>
      <c r="T2934" s="5">
        <v>11158062.4</v>
      </c>
      <c r="U2934" s="5">
        <f t="shared" si="155"/>
        <v>11158062.4</v>
      </c>
      <c r="V2934" s="47">
        <f t="shared" si="156"/>
        <v>12497029.888000002</v>
      </c>
      <c r="W2934" s="48"/>
      <c r="X2934" s="49">
        <v>2017</v>
      </c>
      <c r="Y2934" s="55" t="s">
        <v>12015</v>
      </c>
      <c r="Z2934" s="51">
        <f t="shared" si="157"/>
        <v>30994.617777777778</v>
      </c>
      <c r="AA2934" s="16">
        <f t="shared" si="158"/>
        <v>34713.971911111119</v>
      </c>
    </row>
    <row r="2935" spans="2:27" ht="20.25" x14ac:dyDescent="0.3">
      <c r="B2935" s="43" t="s">
        <v>2938</v>
      </c>
      <c r="C2935" s="14" t="s">
        <v>4521</v>
      </c>
      <c r="D2935" s="14" t="s">
        <v>9903</v>
      </c>
      <c r="E2935" s="14" t="s">
        <v>4418</v>
      </c>
      <c r="F2935" s="14" t="s">
        <v>9904</v>
      </c>
      <c r="G2935" s="14" t="s">
        <v>11500</v>
      </c>
      <c r="H2935" s="44" t="s">
        <v>3466</v>
      </c>
      <c r="I2935" s="45">
        <v>0</v>
      </c>
      <c r="J2935" s="14">
        <v>150000000</v>
      </c>
      <c r="K2935" s="14" t="s">
        <v>3458</v>
      </c>
      <c r="L2935" s="46" t="s">
        <v>5087</v>
      </c>
      <c r="M2935" s="14" t="s">
        <v>12072</v>
      </c>
      <c r="N2935" s="14" t="s">
        <v>3833</v>
      </c>
      <c r="O2935" s="14" t="s">
        <v>3489</v>
      </c>
      <c r="P2935" s="14" t="s">
        <v>12071</v>
      </c>
      <c r="Q2935" s="44" t="s">
        <v>8224</v>
      </c>
      <c r="R2935" s="44" t="s">
        <v>8203</v>
      </c>
      <c r="S2935" s="14">
        <v>75</v>
      </c>
      <c r="T2935" s="5">
        <v>78.5</v>
      </c>
      <c r="U2935" s="5">
        <f t="shared" si="155"/>
        <v>5887.5</v>
      </c>
      <c r="V2935" s="47">
        <f t="shared" si="156"/>
        <v>6594.0000000000009</v>
      </c>
      <c r="W2935" s="48"/>
      <c r="X2935" s="49">
        <v>2017</v>
      </c>
      <c r="Y2935" s="55" t="s">
        <v>12015</v>
      </c>
      <c r="Z2935" s="51">
        <f t="shared" si="157"/>
        <v>16.354166666666668</v>
      </c>
      <c r="AA2935" s="16">
        <f t="shared" si="158"/>
        <v>18.31666666666667</v>
      </c>
    </row>
    <row r="2936" spans="2:27" ht="20.25" x14ac:dyDescent="0.3">
      <c r="B2936" s="43" t="s">
        <v>2939</v>
      </c>
      <c r="C2936" s="14" t="s">
        <v>4521</v>
      </c>
      <c r="D2936" s="14" t="s">
        <v>9905</v>
      </c>
      <c r="E2936" s="14" t="s">
        <v>9906</v>
      </c>
      <c r="F2936" s="14" t="s">
        <v>9907</v>
      </c>
      <c r="G2936" s="14" t="s">
        <v>11501</v>
      </c>
      <c r="H2936" s="44" t="s">
        <v>3466</v>
      </c>
      <c r="I2936" s="45">
        <v>0</v>
      </c>
      <c r="J2936" s="14">
        <v>150000000</v>
      </c>
      <c r="K2936" s="14" t="s">
        <v>3458</v>
      </c>
      <c r="L2936" s="46" t="s">
        <v>5087</v>
      </c>
      <c r="M2936" s="14" t="s">
        <v>12072</v>
      </c>
      <c r="N2936" s="14" t="s">
        <v>3833</v>
      </c>
      <c r="O2936" s="14" t="s">
        <v>3489</v>
      </c>
      <c r="P2936" s="14" t="s">
        <v>12071</v>
      </c>
      <c r="Q2936" s="44" t="s">
        <v>8224</v>
      </c>
      <c r="R2936" s="44" t="s">
        <v>8203</v>
      </c>
      <c r="S2936" s="14">
        <v>10</v>
      </c>
      <c r="T2936" s="5">
        <v>215895.16</v>
      </c>
      <c r="U2936" s="5">
        <f t="shared" si="155"/>
        <v>2158951.6</v>
      </c>
      <c r="V2936" s="47">
        <f t="shared" si="156"/>
        <v>2418025.7920000004</v>
      </c>
      <c r="W2936" s="48"/>
      <c r="X2936" s="49">
        <v>2017</v>
      </c>
      <c r="Y2936" s="55" t="s">
        <v>12015</v>
      </c>
      <c r="Z2936" s="51">
        <f t="shared" si="157"/>
        <v>5997.0877777777778</v>
      </c>
      <c r="AA2936" s="16">
        <f t="shared" si="158"/>
        <v>6716.7383111111121</v>
      </c>
    </row>
    <row r="2937" spans="2:27" ht="20.25" x14ac:dyDescent="0.3">
      <c r="B2937" s="43" t="s">
        <v>2940</v>
      </c>
      <c r="C2937" s="14" t="s">
        <v>4521</v>
      </c>
      <c r="D2937" s="14" t="s">
        <v>9908</v>
      </c>
      <c r="E2937" s="14" t="s">
        <v>7671</v>
      </c>
      <c r="F2937" s="14" t="s">
        <v>9909</v>
      </c>
      <c r="G2937" s="14" t="s">
        <v>11502</v>
      </c>
      <c r="H2937" s="44" t="s">
        <v>3466</v>
      </c>
      <c r="I2937" s="45">
        <v>0</v>
      </c>
      <c r="J2937" s="14">
        <v>150000000</v>
      </c>
      <c r="K2937" s="14" t="s">
        <v>3458</v>
      </c>
      <c r="L2937" s="46" t="s">
        <v>5087</v>
      </c>
      <c r="M2937" s="14" t="s">
        <v>12072</v>
      </c>
      <c r="N2937" s="14" t="s">
        <v>3833</v>
      </c>
      <c r="O2937" s="14" t="s">
        <v>3489</v>
      </c>
      <c r="P2937" s="14" t="s">
        <v>12071</v>
      </c>
      <c r="Q2937" s="44" t="s">
        <v>8224</v>
      </c>
      <c r="R2937" s="44" t="s">
        <v>8203</v>
      </c>
      <c r="S2937" s="14">
        <v>10</v>
      </c>
      <c r="T2937" s="5">
        <v>20996</v>
      </c>
      <c r="U2937" s="5">
        <f t="shared" si="155"/>
        <v>209960</v>
      </c>
      <c r="V2937" s="47">
        <f t="shared" si="156"/>
        <v>235155.20000000001</v>
      </c>
      <c r="W2937" s="48"/>
      <c r="X2937" s="49">
        <v>2017</v>
      </c>
      <c r="Y2937" s="55" t="s">
        <v>12015</v>
      </c>
      <c r="Z2937" s="51">
        <f t="shared" si="157"/>
        <v>583.22222222222217</v>
      </c>
      <c r="AA2937" s="16">
        <f t="shared" si="158"/>
        <v>653.20888888888896</v>
      </c>
    </row>
    <row r="2938" spans="2:27" ht="20.25" x14ac:dyDescent="0.3">
      <c r="B2938" s="43" t="s">
        <v>2941</v>
      </c>
      <c r="C2938" s="14" t="s">
        <v>4521</v>
      </c>
      <c r="D2938" s="14" t="s">
        <v>9908</v>
      </c>
      <c r="E2938" s="14" t="s">
        <v>7671</v>
      </c>
      <c r="F2938" s="14" t="s">
        <v>9909</v>
      </c>
      <c r="G2938" s="14" t="s">
        <v>11503</v>
      </c>
      <c r="H2938" s="44" t="s">
        <v>3466</v>
      </c>
      <c r="I2938" s="45">
        <v>0</v>
      </c>
      <c r="J2938" s="14">
        <v>150000000</v>
      </c>
      <c r="K2938" s="14" t="s">
        <v>3458</v>
      </c>
      <c r="L2938" s="46" t="s">
        <v>5087</v>
      </c>
      <c r="M2938" s="14" t="s">
        <v>12072</v>
      </c>
      <c r="N2938" s="14" t="s">
        <v>3833</v>
      </c>
      <c r="O2938" s="14" t="s">
        <v>3489</v>
      </c>
      <c r="P2938" s="14" t="s">
        <v>12071</v>
      </c>
      <c r="Q2938" s="44" t="s">
        <v>8224</v>
      </c>
      <c r="R2938" s="44" t="s">
        <v>8203</v>
      </c>
      <c r="S2938" s="14">
        <v>16</v>
      </c>
      <c r="T2938" s="5">
        <v>12463</v>
      </c>
      <c r="U2938" s="5">
        <f t="shared" si="155"/>
        <v>199408</v>
      </c>
      <c r="V2938" s="47">
        <f t="shared" si="156"/>
        <v>223336.96000000002</v>
      </c>
      <c r="W2938" s="48"/>
      <c r="X2938" s="49">
        <v>2017</v>
      </c>
      <c r="Y2938" s="55" t="s">
        <v>12015</v>
      </c>
      <c r="Z2938" s="51">
        <f t="shared" si="157"/>
        <v>553.91111111111115</v>
      </c>
      <c r="AA2938" s="16">
        <f t="shared" si="158"/>
        <v>620.38044444444449</v>
      </c>
    </row>
    <row r="2939" spans="2:27" ht="20.25" x14ac:dyDescent="0.3">
      <c r="B2939" s="43" t="s">
        <v>2942</v>
      </c>
      <c r="C2939" s="14" t="s">
        <v>4521</v>
      </c>
      <c r="D2939" s="14" t="s">
        <v>9908</v>
      </c>
      <c r="E2939" s="14" t="s">
        <v>7671</v>
      </c>
      <c r="F2939" s="14" t="s">
        <v>9909</v>
      </c>
      <c r="G2939" s="14" t="s">
        <v>11504</v>
      </c>
      <c r="H2939" s="44" t="s">
        <v>3466</v>
      </c>
      <c r="I2939" s="45">
        <v>0</v>
      </c>
      <c r="J2939" s="14">
        <v>150000000</v>
      </c>
      <c r="K2939" s="14" t="s">
        <v>3458</v>
      </c>
      <c r="L2939" s="46" t="s">
        <v>5087</v>
      </c>
      <c r="M2939" s="14" t="s">
        <v>12072</v>
      </c>
      <c r="N2939" s="14" t="s">
        <v>3833</v>
      </c>
      <c r="O2939" s="14" t="s">
        <v>3489</v>
      </c>
      <c r="P2939" s="14" t="s">
        <v>12071</v>
      </c>
      <c r="Q2939" s="44" t="s">
        <v>8224</v>
      </c>
      <c r="R2939" s="44" t="s">
        <v>8203</v>
      </c>
      <c r="S2939" s="14">
        <v>10</v>
      </c>
      <c r="T2939" s="5">
        <v>4695</v>
      </c>
      <c r="U2939" s="5">
        <f t="shared" si="155"/>
        <v>46950</v>
      </c>
      <c r="V2939" s="47">
        <f t="shared" si="156"/>
        <v>52584.000000000007</v>
      </c>
      <c r="W2939" s="48"/>
      <c r="X2939" s="49">
        <v>2017</v>
      </c>
      <c r="Y2939" s="55" t="s">
        <v>12015</v>
      </c>
      <c r="Z2939" s="51">
        <f t="shared" si="157"/>
        <v>130.41666666666666</v>
      </c>
      <c r="AA2939" s="16">
        <f t="shared" si="158"/>
        <v>146.06666666666669</v>
      </c>
    </row>
    <row r="2940" spans="2:27" ht="20.25" x14ac:dyDescent="0.3">
      <c r="B2940" s="43" t="s">
        <v>2943</v>
      </c>
      <c r="C2940" s="14" t="s">
        <v>4521</v>
      </c>
      <c r="D2940" s="14" t="s">
        <v>9908</v>
      </c>
      <c r="E2940" s="14" t="s">
        <v>7671</v>
      </c>
      <c r="F2940" s="14" t="s">
        <v>9909</v>
      </c>
      <c r="G2940" s="14" t="s">
        <v>11505</v>
      </c>
      <c r="H2940" s="44" t="s">
        <v>3466</v>
      </c>
      <c r="I2940" s="45">
        <v>0</v>
      </c>
      <c r="J2940" s="14">
        <v>150000000</v>
      </c>
      <c r="K2940" s="14" t="s">
        <v>3458</v>
      </c>
      <c r="L2940" s="46" t="s">
        <v>5087</v>
      </c>
      <c r="M2940" s="14" t="s">
        <v>12072</v>
      </c>
      <c r="N2940" s="14" t="s">
        <v>3833</v>
      </c>
      <c r="O2940" s="14" t="s">
        <v>3489</v>
      </c>
      <c r="P2940" s="14" t="s">
        <v>12071</v>
      </c>
      <c r="Q2940" s="44" t="s">
        <v>8224</v>
      </c>
      <c r="R2940" s="44" t="s">
        <v>8203</v>
      </c>
      <c r="S2940" s="14">
        <v>10</v>
      </c>
      <c r="T2940" s="5">
        <v>4695</v>
      </c>
      <c r="U2940" s="5">
        <f t="shared" si="155"/>
        <v>46950</v>
      </c>
      <c r="V2940" s="47">
        <f t="shared" si="156"/>
        <v>52584.000000000007</v>
      </c>
      <c r="W2940" s="48"/>
      <c r="X2940" s="49">
        <v>2017</v>
      </c>
      <c r="Y2940" s="55" t="s">
        <v>12015</v>
      </c>
      <c r="Z2940" s="51">
        <f t="shared" si="157"/>
        <v>130.41666666666666</v>
      </c>
      <c r="AA2940" s="16">
        <f t="shared" si="158"/>
        <v>146.06666666666669</v>
      </c>
    </row>
    <row r="2941" spans="2:27" ht="20.25" x14ac:dyDescent="0.3">
      <c r="B2941" s="43" t="s">
        <v>2944</v>
      </c>
      <c r="C2941" s="14" t="s">
        <v>4521</v>
      </c>
      <c r="D2941" s="14" t="s">
        <v>9908</v>
      </c>
      <c r="E2941" s="14" t="s">
        <v>7671</v>
      </c>
      <c r="F2941" s="14" t="s">
        <v>9909</v>
      </c>
      <c r="G2941" s="14" t="s">
        <v>11506</v>
      </c>
      <c r="H2941" s="44" t="s">
        <v>3466</v>
      </c>
      <c r="I2941" s="45">
        <v>0</v>
      </c>
      <c r="J2941" s="14">
        <v>150000000</v>
      </c>
      <c r="K2941" s="14" t="s">
        <v>3458</v>
      </c>
      <c r="L2941" s="46" t="s">
        <v>5087</v>
      </c>
      <c r="M2941" s="14" t="s">
        <v>12072</v>
      </c>
      <c r="N2941" s="14" t="s">
        <v>3833</v>
      </c>
      <c r="O2941" s="14" t="s">
        <v>3489</v>
      </c>
      <c r="P2941" s="14" t="s">
        <v>12071</v>
      </c>
      <c r="Q2941" s="44" t="s">
        <v>8224</v>
      </c>
      <c r="R2941" s="44" t="s">
        <v>8203</v>
      </c>
      <c r="S2941" s="14">
        <v>12</v>
      </c>
      <c r="T2941" s="5">
        <v>4695</v>
      </c>
      <c r="U2941" s="5">
        <f t="shared" si="155"/>
        <v>56340</v>
      </c>
      <c r="V2941" s="47">
        <f t="shared" si="156"/>
        <v>63100.800000000003</v>
      </c>
      <c r="W2941" s="48"/>
      <c r="X2941" s="49">
        <v>2017</v>
      </c>
      <c r="Y2941" s="55" t="s">
        <v>12015</v>
      </c>
      <c r="Z2941" s="51">
        <f t="shared" si="157"/>
        <v>156.5</v>
      </c>
      <c r="AA2941" s="16">
        <f t="shared" si="158"/>
        <v>175.28</v>
      </c>
    </row>
    <row r="2942" spans="2:27" ht="20.25" x14ac:dyDescent="0.3">
      <c r="B2942" s="43" t="s">
        <v>2945</v>
      </c>
      <c r="C2942" s="14" t="s">
        <v>4521</v>
      </c>
      <c r="D2942" s="14" t="s">
        <v>9908</v>
      </c>
      <c r="E2942" s="14" t="s">
        <v>7671</v>
      </c>
      <c r="F2942" s="14" t="s">
        <v>9909</v>
      </c>
      <c r="G2942" s="14" t="s">
        <v>11507</v>
      </c>
      <c r="H2942" s="44" t="s">
        <v>3466</v>
      </c>
      <c r="I2942" s="45">
        <v>0</v>
      </c>
      <c r="J2942" s="14">
        <v>150000000</v>
      </c>
      <c r="K2942" s="14" t="s">
        <v>3458</v>
      </c>
      <c r="L2942" s="46" t="s">
        <v>5087</v>
      </c>
      <c r="M2942" s="14" t="s">
        <v>12072</v>
      </c>
      <c r="N2942" s="14" t="s">
        <v>3833</v>
      </c>
      <c r="O2942" s="14" t="s">
        <v>3489</v>
      </c>
      <c r="P2942" s="14" t="s">
        <v>12071</v>
      </c>
      <c r="Q2942" s="44" t="s">
        <v>8224</v>
      </c>
      <c r="R2942" s="44" t="s">
        <v>8203</v>
      </c>
      <c r="S2942" s="14">
        <v>10</v>
      </c>
      <c r="T2942" s="5">
        <v>4695</v>
      </c>
      <c r="U2942" s="5">
        <f t="shared" si="155"/>
        <v>46950</v>
      </c>
      <c r="V2942" s="47">
        <f t="shared" si="156"/>
        <v>52584.000000000007</v>
      </c>
      <c r="W2942" s="48"/>
      <c r="X2942" s="49">
        <v>2017</v>
      </c>
      <c r="Y2942" s="55" t="s">
        <v>12015</v>
      </c>
      <c r="Z2942" s="51">
        <f t="shared" si="157"/>
        <v>130.41666666666666</v>
      </c>
      <c r="AA2942" s="16">
        <f t="shared" si="158"/>
        <v>146.06666666666669</v>
      </c>
    </row>
    <row r="2943" spans="2:27" ht="20.25" x14ac:dyDescent="0.3">
      <c r="B2943" s="43" t="s">
        <v>2946</v>
      </c>
      <c r="C2943" s="14" t="s">
        <v>4521</v>
      </c>
      <c r="D2943" s="14" t="s">
        <v>9875</v>
      </c>
      <c r="E2943" s="14" t="s">
        <v>9876</v>
      </c>
      <c r="F2943" s="14" t="s">
        <v>4412</v>
      </c>
      <c r="G2943" s="14" t="s">
        <v>11508</v>
      </c>
      <c r="H2943" s="44" t="s">
        <v>3466</v>
      </c>
      <c r="I2943" s="45">
        <v>0</v>
      </c>
      <c r="J2943" s="14">
        <v>150000000</v>
      </c>
      <c r="K2943" s="14" t="s">
        <v>3458</v>
      </c>
      <c r="L2943" s="46" t="s">
        <v>5087</v>
      </c>
      <c r="M2943" s="14" t="s">
        <v>12072</v>
      </c>
      <c r="N2943" s="14" t="s">
        <v>3833</v>
      </c>
      <c r="O2943" s="14" t="s">
        <v>3489</v>
      </c>
      <c r="P2943" s="14" t="s">
        <v>12071</v>
      </c>
      <c r="Q2943" s="44" t="s">
        <v>8224</v>
      </c>
      <c r="R2943" s="44" t="s">
        <v>8203</v>
      </c>
      <c r="S2943" s="14">
        <v>2</v>
      </c>
      <c r="T2943" s="5">
        <v>50858</v>
      </c>
      <c r="U2943" s="5">
        <f t="shared" si="155"/>
        <v>101716</v>
      </c>
      <c r="V2943" s="47">
        <f t="shared" si="156"/>
        <v>113921.92000000001</v>
      </c>
      <c r="W2943" s="48"/>
      <c r="X2943" s="49">
        <v>2017</v>
      </c>
      <c r="Y2943" s="55" t="s">
        <v>12015</v>
      </c>
      <c r="Z2943" s="51">
        <f t="shared" si="157"/>
        <v>282.54444444444442</v>
      </c>
      <c r="AA2943" s="16">
        <f t="shared" si="158"/>
        <v>316.4497777777778</v>
      </c>
    </row>
    <row r="2944" spans="2:27" ht="20.25" x14ac:dyDescent="0.3">
      <c r="B2944" s="43" t="s">
        <v>2947</v>
      </c>
      <c r="C2944" s="14" t="s">
        <v>4521</v>
      </c>
      <c r="D2944" s="14" t="s">
        <v>9875</v>
      </c>
      <c r="E2944" s="14" t="s">
        <v>9876</v>
      </c>
      <c r="F2944" s="14" t="s">
        <v>4412</v>
      </c>
      <c r="G2944" s="14" t="s">
        <v>11509</v>
      </c>
      <c r="H2944" s="44" t="s">
        <v>3466</v>
      </c>
      <c r="I2944" s="45">
        <v>0</v>
      </c>
      <c r="J2944" s="14">
        <v>150000000</v>
      </c>
      <c r="K2944" s="14" t="s">
        <v>3458</v>
      </c>
      <c r="L2944" s="46" t="s">
        <v>5087</v>
      </c>
      <c r="M2944" s="14" t="s">
        <v>12072</v>
      </c>
      <c r="N2944" s="14" t="s">
        <v>3833</v>
      </c>
      <c r="O2944" s="14" t="s">
        <v>3489</v>
      </c>
      <c r="P2944" s="14" t="s">
        <v>12071</v>
      </c>
      <c r="Q2944" s="44" t="s">
        <v>8224</v>
      </c>
      <c r="R2944" s="44" t="s">
        <v>8203</v>
      </c>
      <c r="S2944" s="14">
        <v>2</v>
      </c>
      <c r="T2944" s="5">
        <v>50858</v>
      </c>
      <c r="U2944" s="5">
        <f t="shared" si="155"/>
        <v>101716</v>
      </c>
      <c r="V2944" s="47">
        <f t="shared" si="156"/>
        <v>113921.92000000001</v>
      </c>
      <c r="W2944" s="48"/>
      <c r="X2944" s="49">
        <v>2017</v>
      </c>
      <c r="Y2944" s="55" t="s">
        <v>12015</v>
      </c>
      <c r="Z2944" s="51">
        <f t="shared" si="157"/>
        <v>282.54444444444442</v>
      </c>
      <c r="AA2944" s="16">
        <f t="shared" si="158"/>
        <v>316.4497777777778</v>
      </c>
    </row>
    <row r="2945" spans="2:27" ht="20.25" x14ac:dyDescent="0.3">
      <c r="B2945" s="43" t="s">
        <v>2948</v>
      </c>
      <c r="C2945" s="14" t="s">
        <v>4521</v>
      </c>
      <c r="D2945" s="14" t="s">
        <v>9877</v>
      </c>
      <c r="E2945" s="14" t="s">
        <v>4239</v>
      </c>
      <c r="F2945" s="14" t="s">
        <v>9878</v>
      </c>
      <c r="G2945" s="14" t="s">
        <v>11510</v>
      </c>
      <c r="H2945" s="44" t="s">
        <v>3466</v>
      </c>
      <c r="I2945" s="45">
        <v>0</v>
      </c>
      <c r="J2945" s="14">
        <v>150000000</v>
      </c>
      <c r="K2945" s="14" t="s">
        <v>3458</v>
      </c>
      <c r="L2945" s="46" t="s">
        <v>5087</v>
      </c>
      <c r="M2945" s="14" t="s">
        <v>12072</v>
      </c>
      <c r="N2945" s="14" t="s">
        <v>3833</v>
      </c>
      <c r="O2945" s="14" t="s">
        <v>3489</v>
      </c>
      <c r="P2945" s="14" t="s">
        <v>12071</v>
      </c>
      <c r="Q2945" s="44" t="s">
        <v>8224</v>
      </c>
      <c r="R2945" s="44" t="s">
        <v>8203</v>
      </c>
      <c r="S2945" s="14">
        <v>16</v>
      </c>
      <c r="T2945" s="5">
        <v>63763</v>
      </c>
      <c r="U2945" s="5">
        <f t="shared" si="155"/>
        <v>1020208</v>
      </c>
      <c r="V2945" s="47">
        <f t="shared" si="156"/>
        <v>1142632.9600000002</v>
      </c>
      <c r="W2945" s="48"/>
      <c r="X2945" s="49">
        <v>2017</v>
      </c>
      <c r="Y2945" s="55" t="s">
        <v>12015</v>
      </c>
      <c r="Z2945" s="51">
        <f t="shared" si="157"/>
        <v>2833.911111111111</v>
      </c>
      <c r="AA2945" s="16">
        <f t="shared" si="158"/>
        <v>3173.9804444444449</v>
      </c>
    </row>
    <row r="2946" spans="2:27" ht="20.25" x14ac:dyDescent="0.3">
      <c r="B2946" s="43" t="s">
        <v>2949</v>
      </c>
      <c r="C2946" s="14" t="s">
        <v>4521</v>
      </c>
      <c r="D2946" s="14" t="s">
        <v>9899</v>
      </c>
      <c r="E2946" s="14" t="s">
        <v>4427</v>
      </c>
      <c r="F2946" s="14" t="s">
        <v>9900</v>
      </c>
      <c r="G2946" s="14" t="s">
        <v>11511</v>
      </c>
      <c r="H2946" s="44" t="s">
        <v>3466</v>
      </c>
      <c r="I2946" s="45">
        <v>0</v>
      </c>
      <c r="J2946" s="14">
        <v>150000000</v>
      </c>
      <c r="K2946" s="14" t="s">
        <v>3458</v>
      </c>
      <c r="L2946" s="46" t="s">
        <v>5087</v>
      </c>
      <c r="M2946" s="14" t="s">
        <v>12072</v>
      </c>
      <c r="N2946" s="14" t="s">
        <v>3833</v>
      </c>
      <c r="O2946" s="14" t="s">
        <v>3489</v>
      </c>
      <c r="P2946" s="14" t="s">
        <v>12071</v>
      </c>
      <c r="Q2946" s="44" t="s">
        <v>8224</v>
      </c>
      <c r="R2946" s="44" t="s">
        <v>8203</v>
      </c>
      <c r="S2946" s="14">
        <v>4</v>
      </c>
      <c r="T2946" s="5">
        <v>132639.5</v>
      </c>
      <c r="U2946" s="5">
        <f t="shared" si="155"/>
        <v>530558</v>
      </c>
      <c r="V2946" s="47">
        <f t="shared" si="156"/>
        <v>594224.96000000008</v>
      </c>
      <c r="W2946" s="48"/>
      <c r="X2946" s="49">
        <v>2017</v>
      </c>
      <c r="Y2946" s="55" t="s">
        <v>12015</v>
      </c>
      <c r="Z2946" s="51">
        <f t="shared" si="157"/>
        <v>1473.7722222222221</v>
      </c>
      <c r="AA2946" s="16">
        <f t="shared" si="158"/>
        <v>1650.624888888889</v>
      </c>
    </row>
    <row r="2947" spans="2:27" ht="20.25" x14ac:dyDescent="0.3">
      <c r="B2947" s="43" t="s">
        <v>2950</v>
      </c>
      <c r="C2947" s="14" t="s">
        <v>4521</v>
      </c>
      <c r="D2947" s="14" t="s">
        <v>9556</v>
      </c>
      <c r="E2947" s="14" t="s">
        <v>4486</v>
      </c>
      <c r="F2947" s="14" t="s">
        <v>9557</v>
      </c>
      <c r="G2947" s="14" t="s">
        <v>11512</v>
      </c>
      <c r="H2947" s="44" t="s">
        <v>3466</v>
      </c>
      <c r="I2947" s="45">
        <v>0</v>
      </c>
      <c r="J2947" s="14">
        <v>150000000</v>
      </c>
      <c r="K2947" s="14" t="s">
        <v>3458</v>
      </c>
      <c r="L2947" s="46" t="s">
        <v>5087</v>
      </c>
      <c r="M2947" s="14" t="s">
        <v>12072</v>
      </c>
      <c r="N2947" s="14" t="s">
        <v>3833</v>
      </c>
      <c r="O2947" s="14" t="s">
        <v>3489</v>
      </c>
      <c r="P2947" s="14" t="s">
        <v>12071</v>
      </c>
      <c r="Q2947" s="44" t="s">
        <v>8224</v>
      </c>
      <c r="R2947" s="44" t="s">
        <v>8203</v>
      </c>
      <c r="S2947" s="14">
        <v>1</v>
      </c>
      <c r="T2947" s="5">
        <v>19988.8</v>
      </c>
      <c r="U2947" s="5">
        <f t="shared" si="155"/>
        <v>19988.8</v>
      </c>
      <c r="V2947" s="47">
        <f t="shared" si="156"/>
        <v>22387.456000000002</v>
      </c>
      <c r="W2947" s="48"/>
      <c r="X2947" s="49">
        <v>2017</v>
      </c>
      <c r="Y2947" s="55" t="s">
        <v>12015</v>
      </c>
      <c r="Z2947" s="51">
        <f t="shared" si="157"/>
        <v>55.524444444444441</v>
      </c>
      <c r="AA2947" s="16">
        <f t="shared" si="158"/>
        <v>62.187377777777783</v>
      </c>
    </row>
    <row r="2948" spans="2:27" ht="20.25" x14ac:dyDescent="0.3">
      <c r="B2948" s="43" t="s">
        <v>2951</v>
      </c>
      <c r="C2948" s="14" t="s">
        <v>4521</v>
      </c>
      <c r="D2948" s="14" t="s">
        <v>4266</v>
      </c>
      <c r="E2948" s="14" t="s">
        <v>4900</v>
      </c>
      <c r="F2948" s="14" t="s">
        <v>4267</v>
      </c>
      <c r="G2948" s="14" t="s">
        <v>11513</v>
      </c>
      <c r="H2948" s="44" t="s">
        <v>3466</v>
      </c>
      <c r="I2948" s="45">
        <v>0</v>
      </c>
      <c r="J2948" s="14">
        <v>150000000</v>
      </c>
      <c r="K2948" s="14" t="s">
        <v>3458</v>
      </c>
      <c r="L2948" s="46" t="s">
        <v>5087</v>
      </c>
      <c r="M2948" s="14" t="s">
        <v>12072</v>
      </c>
      <c r="N2948" s="14" t="s">
        <v>3833</v>
      </c>
      <c r="O2948" s="14" t="s">
        <v>3489</v>
      </c>
      <c r="P2948" s="14" t="s">
        <v>12071</v>
      </c>
      <c r="Q2948" s="44" t="s">
        <v>8224</v>
      </c>
      <c r="R2948" s="44" t="s">
        <v>8203</v>
      </c>
      <c r="S2948" s="14">
        <v>1</v>
      </c>
      <c r="T2948" s="5">
        <v>7528</v>
      </c>
      <c r="U2948" s="5">
        <f t="shared" si="155"/>
        <v>7528</v>
      </c>
      <c r="V2948" s="47">
        <f t="shared" si="156"/>
        <v>8431.36</v>
      </c>
      <c r="W2948" s="48"/>
      <c r="X2948" s="49">
        <v>2017</v>
      </c>
      <c r="Y2948" s="55" t="s">
        <v>12015</v>
      </c>
      <c r="Z2948" s="51">
        <f t="shared" si="157"/>
        <v>20.911111111111111</v>
      </c>
      <c r="AA2948" s="16">
        <f t="shared" si="158"/>
        <v>23.420444444444446</v>
      </c>
    </row>
    <row r="2949" spans="2:27" ht="20.25" x14ac:dyDescent="0.3">
      <c r="B2949" s="43" t="s">
        <v>2952</v>
      </c>
      <c r="C2949" s="14" t="s">
        <v>4521</v>
      </c>
      <c r="D2949" s="14" t="s">
        <v>9842</v>
      </c>
      <c r="E2949" s="14" t="s">
        <v>9840</v>
      </c>
      <c r="F2949" s="14" t="s">
        <v>9843</v>
      </c>
      <c r="G2949" s="14" t="s">
        <v>11514</v>
      </c>
      <c r="H2949" s="44" t="s">
        <v>3466</v>
      </c>
      <c r="I2949" s="45">
        <v>0</v>
      </c>
      <c r="J2949" s="14">
        <v>150000000</v>
      </c>
      <c r="K2949" s="14" t="s">
        <v>3458</v>
      </c>
      <c r="L2949" s="46" t="s">
        <v>5087</v>
      </c>
      <c r="M2949" s="14" t="s">
        <v>12072</v>
      </c>
      <c r="N2949" s="14" t="s">
        <v>3833</v>
      </c>
      <c r="O2949" s="14" t="s">
        <v>3489</v>
      </c>
      <c r="P2949" s="14" t="s">
        <v>12071</v>
      </c>
      <c r="Q2949" s="44" t="s">
        <v>8224</v>
      </c>
      <c r="R2949" s="44" t="s">
        <v>8203</v>
      </c>
      <c r="S2949" s="14">
        <v>2</v>
      </c>
      <c r="T2949" s="5">
        <v>44139</v>
      </c>
      <c r="U2949" s="5">
        <f t="shared" si="155"/>
        <v>88278</v>
      </c>
      <c r="V2949" s="47">
        <f t="shared" si="156"/>
        <v>98871.360000000015</v>
      </c>
      <c r="W2949" s="48"/>
      <c r="X2949" s="49">
        <v>2017</v>
      </c>
      <c r="Y2949" s="55" t="s">
        <v>12015</v>
      </c>
      <c r="Z2949" s="51">
        <f t="shared" si="157"/>
        <v>245.21666666666667</v>
      </c>
      <c r="AA2949" s="16">
        <f t="shared" si="158"/>
        <v>274.64266666666668</v>
      </c>
    </row>
    <row r="2950" spans="2:27" ht="20.25" x14ac:dyDescent="0.3">
      <c r="B2950" s="43" t="s">
        <v>2953</v>
      </c>
      <c r="C2950" s="14" t="s">
        <v>4521</v>
      </c>
      <c r="D2950" s="14" t="s">
        <v>9908</v>
      </c>
      <c r="E2950" s="14" t="s">
        <v>7671</v>
      </c>
      <c r="F2950" s="14" t="s">
        <v>9909</v>
      </c>
      <c r="G2950" s="14" t="s">
        <v>11515</v>
      </c>
      <c r="H2950" s="44" t="s">
        <v>3466</v>
      </c>
      <c r="I2950" s="45">
        <v>0</v>
      </c>
      <c r="J2950" s="14">
        <v>150000000</v>
      </c>
      <c r="K2950" s="14" t="s">
        <v>3458</v>
      </c>
      <c r="L2950" s="46" t="s">
        <v>5087</v>
      </c>
      <c r="M2950" s="14" t="s">
        <v>12072</v>
      </c>
      <c r="N2950" s="14" t="s">
        <v>3833</v>
      </c>
      <c r="O2950" s="14" t="s">
        <v>3489</v>
      </c>
      <c r="P2950" s="14" t="s">
        <v>12071</v>
      </c>
      <c r="Q2950" s="44" t="s">
        <v>8224</v>
      </c>
      <c r="R2950" s="44" t="s">
        <v>8203</v>
      </c>
      <c r="S2950" s="14">
        <v>56</v>
      </c>
      <c r="T2950" s="5">
        <v>264</v>
      </c>
      <c r="U2950" s="5">
        <f t="shared" si="155"/>
        <v>14784</v>
      </c>
      <c r="V2950" s="47">
        <f t="shared" si="156"/>
        <v>16558.080000000002</v>
      </c>
      <c r="W2950" s="48"/>
      <c r="X2950" s="49">
        <v>2017</v>
      </c>
      <c r="Y2950" s="55" t="s">
        <v>12015</v>
      </c>
      <c r="Z2950" s="51">
        <f t="shared" si="157"/>
        <v>41.06666666666667</v>
      </c>
      <c r="AA2950" s="16">
        <f t="shared" si="158"/>
        <v>45.994666666666674</v>
      </c>
    </row>
    <row r="2951" spans="2:27" ht="20.25" x14ac:dyDescent="0.3">
      <c r="B2951" s="43" t="s">
        <v>2954</v>
      </c>
      <c r="C2951" s="14" t="s">
        <v>4521</v>
      </c>
      <c r="D2951" s="14" t="s">
        <v>9859</v>
      </c>
      <c r="E2951" s="14" t="s">
        <v>9860</v>
      </c>
      <c r="F2951" s="14" t="s">
        <v>9861</v>
      </c>
      <c r="G2951" s="14" t="s">
        <v>11516</v>
      </c>
      <c r="H2951" s="44" t="s">
        <v>3466</v>
      </c>
      <c r="I2951" s="45">
        <v>0</v>
      </c>
      <c r="J2951" s="14">
        <v>150000000</v>
      </c>
      <c r="K2951" s="14" t="s">
        <v>3458</v>
      </c>
      <c r="L2951" s="46" t="s">
        <v>5087</v>
      </c>
      <c r="M2951" s="14" t="s">
        <v>12072</v>
      </c>
      <c r="N2951" s="14" t="s">
        <v>3833</v>
      </c>
      <c r="O2951" s="14" t="s">
        <v>3489</v>
      </c>
      <c r="P2951" s="14" t="s">
        <v>12071</v>
      </c>
      <c r="Q2951" s="44" t="s">
        <v>8224</v>
      </c>
      <c r="R2951" s="44" t="s">
        <v>8203</v>
      </c>
      <c r="S2951" s="14">
        <v>2</v>
      </c>
      <c r="T2951" s="5">
        <v>64576</v>
      </c>
      <c r="U2951" s="5">
        <f t="shared" si="155"/>
        <v>129152</v>
      </c>
      <c r="V2951" s="47">
        <f t="shared" si="156"/>
        <v>144650.24000000002</v>
      </c>
      <c r="W2951" s="48"/>
      <c r="X2951" s="49">
        <v>2017</v>
      </c>
      <c r="Y2951" s="55" t="s">
        <v>12015</v>
      </c>
      <c r="Z2951" s="51">
        <f t="shared" si="157"/>
        <v>358.75555555555553</v>
      </c>
      <c r="AA2951" s="16">
        <f t="shared" si="158"/>
        <v>401.80622222222229</v>
      </c>
    </row>
    <row r="2952" spans="2:27" ht="20.25" x14ac:dyDescent="0.3">
      <c r="B2952" s="43" t="s">
        <v>2955</v>
      </c>
      <c r="C2952" s="14" t="s">
        <v>4521</v>
      </c>
      <c r="D2952" s="14" t="s">
        <v>4266</v>
      </c>
      <c r="E2952" s="14" t="s">
        <v>4900</v>
      </c>
      <c r="F2952" s="14" t="s">
        <v>4267</v>
      </c>
      <c r="G2952" s="14" t="s">
        <v>11517</v>
      </c>
      <c r="H2952" s="44" t="s">
        <v>3466</v>
      </c>
      <c r="I2952" s="45">
        <v>0</v>
      </c>
      <c r="J2952" s="14">
        <v>150000000</v>
      </c>
      <c r="K2952" s="14" t="s">
        <v>3458</v>
      </c>
      <c r="L2952" s="46" t="s">
        <v>5087</v>
      </c>
      <c r="M2952" s="14" t="s">
        <v>12072</v>
      </c>
      <c r="N2952" s="14" t="s">
        <v>3833</v>
      </c>
      <c r="O2952" s="14" t="s">
        <v>3489</v>
      </c>
      <c r="P2952" s="14" t="s">
        <v>12071</v>
      </c>
      <c r="Q2952" s="44" t="s">
        <v>8224</v>
      </c>
      <c r="R2952" s="44" t="s">
        <v>8203</v>
      </c>
      <c r="S2952" s="14">
        <v>12</v>
      </c>
      <c r="T2952" s="5">
        <v>3942</v>
      </c>
      <c r="U2952" s="5">
        <f t="shared" si="155"/>
        <v>47304</v>
      </c>
      <c r="V2952" s="47">
        <f t="shared" si="156"/>
        <v>52980.480000000003</v>
      </c>
      <c r="W2952" s="48"/>
      <c r="X2952" s="49">
        <v>2017</v>
      </c>
      <c r="Y2952" s="55" t="s">
        <v>12015</v>
      </c>
      <c r="Z2952" s="51">
        <f t="shared" si="157"/>
        <v>131.4</v>
      </c>
      <c r="AA2952" s="16">
        <f t="shared" si="158"/>
        <v>147.16800000000001</v>
      </c>
    </row>
    <row r="2953" spans="2:27" ht="20.25" x14ac:dyDescent="0.3">
      <c r="B2953" s="43" t="s">
        <v>2956</v>
      </c>
      <c r="C2953" s="14" t="s">
        <v>4521</v>
      </c>
      <c r="D2953" s="14" t="s">
        <v>9908</v>
      </c>
      <c r="E2953" s="14" t="s">
        <v>7671</v>
      </c>
      <c r="F2953" s="14" t="s">
        <v>9909</v>
      </c>
      <c r="G2953" s="14" t="s">
        <v>11518</v>
      </c>
      <c r="H2953" s="44" t="s">
        <v>3466</v>
      </c>
      <c r="I2953" s="45">
        <v>0</v>
      </c>
      <c r="J2953" s="14">
        <v>150000000</v>
      </c>
      <c r="K2953" s="14" t="s">
        <v>3458</v>
      </c>
      <c r="L2953" s="46" t="s">
        <v>5087</v>
      </c>
      <c r="M2953" s="14" t="s">
        <v>12072</v>
      </c>
      <c r="N2953" s="14" t="s">
        <v>3833</v>
      </c>
      <c r="O2953" s="14" t="s">
        <v>3489</v>
      </c>
      <c r="P2953" s="14" t="s">
        <v>12071</v>
      </c>
      <c r="Q2953" s="44" t="s">
        <v>8224</v>
      </c>
      <c r="R2953" s="44" t="s">
        <v>8203</v>
      </c>
      <c r="S2953" s="14">
        <v>8</v>
      </c>
      <c r="T2953" s="5">
        <v>380</v>
      </c>
      <c r="U2953" s="5">
        <f t="shared" si="155"/>
        <v>3040</v>
      </c>
      <c r="V2953" s="47">
        <f t="shared" si="156"/>
        <v>3404.8</v>
      </c>
      <c r="W2953" s="48"/>
      <c r="X2953" s="49">
        <v>2017</v>
      </c>
      <c r="Y2953" s="55" t="s">
        <v>12015</v>
      </c>
      <c r="Z2953" s="51">
        <f t="shared" si="157"/>
        <v>8.4444444444444446</v>
      </c>
      <c r="AA2953" s="16">
        <f t="shared" si="158"/>
        <v>9.4577777777777783</v>
      </c>
    </row>
    <row r="2954" spans="2:27" ht="20.25" x14ac:dyDescent="0.3">
      <c r="B2954" s="43" t="s">
        <v>2957</v>
      </c>
      <c r="C2954" s="14" t="s">
        <v>4521</v>
      </c>
      <c r="D2954" s="14" t="s">
        <v>9833</v>
      </c>
      <c r="E2954" s="14" t="s">
        <v>9834</v>
      </c>
      <c r="F2954" s="14" t="s">
        <v>9835</v>
      </c>
      <c r="G2954" s="14" t="s">
        <v>11519</v>
      </c>
      <c r="H2954" s="44" t="s">
        <v>3466</v>
      </c>
      <c r="I2954" s="45">
        <v>0</v>
      </c>
      <c r="J2954" s="14">
        <v>150000000</v>
      </c>
      <c r="K2954" s="14" t="s">
        <v>3458</v>
      </c>
      <c r="L2954" s="46" t="s">
        <v>5087</v>
      </c>
      <c r="M2954" s="14" t="s">
        <v>12072</v>
      </c>
      <c r="N2954" s="14" t="s">
        <v>3833</v>
      </c>
      <c r="O2954" s="14" t="s">
        <v>3489</v>
      </c>
      <c r="P2954" s="14" t="s">
        <v>12071</v>
      </c>
      <c r="Q2954" s="44" t="s">
        <v>8224</v>
      </c>
      <c r="R2954" s="44" t="s">
        <v>8203</v>
      </c>
      <c r="S2954" s="14">
        <v>2</v>
      </c>
      <c r="T2954" s="5">
        <v>200000</v>
      </c>
      <c r="U2954" s="5">
        <f t="shared" si="155"/>
        <v>400000</v>
      </c>
      <c r="V2954" s="47">
        <f t="shared" si="156"/>
        <v>448000.00000000006</v>
      </c>
      <c r="W2954" s="48"/>
      <c r="X2954" s="49">
        <v>2017</v>
      </c>
      <c r="Y2954" s="55" t="s">
        <v>12015</v>
      </c>
      <c r="Z2954" s="51">
        <f t="shared" si="157"/>
        <v>1111.1111111111111</v>
      </c>
      <c r="AA2954" s="16">
        <f t="shared" si="158"/>
        <v>1244.4444444444446</v>
      </c>
    </row>
    <row r="2955" spans="2:27" ht="20.25" x14ac:dyDescent="0.3">
      <c r="B2955" s="43" t="s">
        <v>2958</v>
      </c>
      <c r="C2955" s="14" t="s">
        <v>4521</v>
      </c>
      <c r="D2955" s="14" t="s">
        <v>9842</v>
      </c>
      <c r="E2955" s="14" t="s">
        <v>9840</v>
      </c>
      <c r="F2955" s="14" t="s">
        <v>9843</v>
      </c>
      <c r="G2955" s="14" t="s">
        <v>11520</v>
      </c>
      <c r="H2955" s="44" t="s">
        <v>3466</v>
      </c>
      <c r="I2955" s="45">
        <v>0</v>
      </c>
      <c r="J2955" s="14">
        <v>150000000</v>
      </c>
      <c r="K2955" s="14" t="s">
        <v>3458</v>
      </c>
      <c r="L2955" s="46" t="s">
        <v>5087</v>
      </c>
      <c r="M2955" s="14" t="s">
        <v>12072</v>
      </c>
      <c r="N2955" s="14" t="s">
        <v>3833</v>
      </c>
      <c r="O2955" s="14" t="s">
        <v>3489</v>
      </c>
      <c r="P2955" s="14" t="s">
        <v>12071</v>
      </c>
      <c r="Q2955" s="44" t="s">
        <v>8224</v>
      </c>
      <c r="R2955" s="44" t="s">
        <v>8203</v>
      </c>
      <c r="S2955" s="14">
        <v>1</v>
      </c>
      <c r="T2955" s="5">
        <v>15000</v>
      </c>
      <c r="U2955" s="5">
        <f t="shared" si="155"/>
        <v>15000</v>
      </c>
      <c r="V2955" s="47">
        <f t="shared" si="156"/>
        <v>16800</v>
      </c>
      <c r="W2955" s="48"/>
      <c r="X2955" s="49">
        <v>2017</v>
      </c>
      <c r="Y2955" s="55" t="s">
        <v>12015</v>
      </c>
      <c r="Z2955" s="51">
        <f t="shared" si="157"/>
        <v>41.666666666666664</v>
      </c>
      <c r="AA2955" s="16">
        <f t="shared" si="158"/>
        <v>46.666666666666664</v>
      </c>
    </row>
    <row r="2956" spans="2:27" ht="20.25" x14ac:dyDescent="0.3">
      <c r="B2956" s="43" t="s">
        <v>2959</v>
      </c>
      <c r="C2956" s="14" t="s">
        <v>4521</v>
      </c>
      <c r="D2956" s="14" t="s">
        <v>9910</v>
      </c>
      <c r="E2956" s="14" t="s">
        <v>4866</v>
      </c>
      <c r="F2956" s="14" t="s">
        <v>9911</v>
      </c>
      <c r="G2956" s="14" t="s">
        <v>11521</v>
      </c>
      <c r="H2956" s="44" t="s">
        <v>3466</v>
      </c>
      <c r="I2956" s="45">
        <v>0</v>
      </c>
      <c r="J2956" s="14">
        <v>150000000</v>
      </c>
      <c r="K2956" s="14" t="s">
        <v>3458</v>
      </c>
      <c r="L2956" s="46" t="s">
        <v>5087</v>
      </c>
      <c r="M2956" s="14" t="s">
        <v>12072</v>
      </c>
      <c r="N2956" s="14" t="s">
        <v>3833</v>
      </c>
      <c r="O2956" s="14" t="s">
        <v>3489</v>
      </c>
      <c r="P2956" s="14" t="s">
        <v>12071</v>
      </c>
      <c r="Q2956" s="44" t="s">
        <v>8224</v>
      </c>
      <c r="R2956" s="44" t="s">
        <v>8203</v>
      </c>
      <c r="S2956" s="14">
        <v>2</v>
      </c>
      <c r="T2956" s="5">
        <v>10000</v>
      </c>
      <c r="U2956" s="5">
        <f t="shared" si="155"/>
        <v>20000</v>
      </c>
      <c r="V2956" s="47">
        <f t="shared" si="156"/>
        <v>22400.000000000004</v>
      </c>
      <c r="W2956" s="48"/>
      <c r="X2956" s="49">
        <v>2017</v>
      </c>
      <c r="Y2956" s="55" t="s">
        <v>12015</v>
      </c>
      <c r="Z2956" s="51">
        <f t="shared" si="157"/>
        <v>55.555555555555557</v>
      </c>
      <c r="AA2956" s="16">
        <f t="shared" si="158"/>
        <v>62.222222222222236</v>
      </c>
    </row>
    <row r="2957" spans="2:27" ht="20.25" x14ac:dyDescent="0.3">
      <c r="B2957" s="43" t="s">
        <v>2960</v>
      </c>
      <c r="C2957" s="14" t="s">
        <v>4521</v>
      </c>
      <c r="D2957" s="14" t="s">
        <v>4751</v>
      </c>
      <c r="E2957" s="14" t="s">
        <v>4752</v>
      </c>
      <c r="F2957" s="14" t="s">
        <v>7818</v>
      </c>
      <c r="G2957" s="14" t="s">
        <v>11522</v>
      </c>
      <c r="H2957" s="44" t="s">
        <v>3466</v>
      </c>
      <c r="I2957" s="45">
        <v>0</v>
      </c>
      <c r="J2957" s="14">
        <v>150000000</v>
      </c>
      <c r="K2957" s="14" t="s">
        <v>3458</v>
      </c>
      <c r="L2957" s="46" t="s">
        <v>5087</v>
      </c>
      <c r="M2957" s="14" t="s">
        <v>12072</v>
      </c>
      <c r="N2957" s="14" t="s">
        <v>3833</v>
      </c>
      <c r="O2957" s="14" t="s">
        <v>3489</v>
      </c>
      <c r="P2957" s="14" t="s">
        <v>12071</v>
      </c>
      <c r="Q2957" s="44" t="s">
        <v>8224</v>
      </c>
      <c r="R2957" s="44" t="s">
        <v>8203</v>
      </c>
      <c r="S2957" s="14">
        <v>2</v>
      </c>
      <c r="T2957" s="5">
        <v>36435</v>
      </c>
      <c r="U2957" s="5">
        <f t="shared" si="155"/>
        <v>72870</v>
      </c>
      <c r="V2957" s="47">
        <f t="shared" si="156"/>
        <v>81614.400000000009</v>
      </c>
      <c r="W2957" s="48"/>
      <c r="X2957" s="49">
        <v>2017</v>
      </c>
      <c r="Y2957" s="55" t="s">
        <v>12015</v>
      </c>
      <c r="Z2957" s="51">
        <f t="shared" si="157"/>
        <v>202.41666666666666</v>
      </c>
      <c r="AA2957" s="16">
        <f t="shared" si="158"/>
        <v>226.70666666666668</v>
      </c>
    </row>
    <row r="2958" spans="2:27" ht="20.25" x14ac:dyDescent="0.3">
      <c r="B2958" s="43" t="s">
        <v>2961</v>
      </c>
      <c r="C2958" s="14" t="s">
        <v>4521</v>
      </c>
      <c r="D2958" s="14" t="s">
        <v>9912</v>
      </c>
      <c r="E2958" s="14" t="s">
        <v>9913</v>
      </c>
      <c r="F2958" s="14" t="s">
        <v>9914</v>
      </c>
      <c r="G2958" s="14" t="s">
        <v>11523</v>
      </c>
      <c r="H2958" s="44" t="s">
        <v>3466</v>
      </c>
      <c r="I2958" s="45">
        <v>0</v>
      </c>
      <c r="J2958" s="14">
        <v>150000000</v>
      </c>
      <c r="K2958" s="14" t="s">
        <v>3458</v>
      </c>
      <c r="L2958" s="46" t="s">
        <v>5087</v>
      </c>
      <c r="M2958" s="14" t="s">
        <v>12072</v>
      </c>
      <c r="N2958" s="14" t="s">
        <v>3833</v>
      </c>
      <c r="O2958" s="14" t="s">
        <v>3489</v>
      </c>
      <c r="P2958" s="14" t="s">
        <v>12071</v>
      </c>
      <c r="Q2958" s="44" t="s">
        <v>8224</v>
      </c>
      <c r="R2958" s="44" t="s">
        <v>8203</v>
      </c>
      <c r="S2958" s="14">
        <v>15</v>
      </c>
      <c r="T2958" s="5">
        <v>17605</v>
      </c>
      <c r="U2958" s="5">
        <f t="shared" si="155"/>
        <v>264075</v>
      </c>
      <c r="V2958" s="47">
        <f t="shared" si="156"/>
        <v>295764</v>
      </c>
      <c r="W2958" s="48"/>
      <c r="X2958" s="49">
        <v>2017</v>
      </c>
      <c r="Y2958" s="55" t="s">
        <v>12015</v>
      </c>
      <c r="Z2958" s="51">
        <f t="shared" si="157"/>
        <v>733.54166666666663</v>
      </c>
      <c r="AA2958" s="16">
        <f t="shared" si="158"/>
        <v>821.56666666666672</v>
      </c>
    </row>
    <row r="2959" spans="2:27" ht="20.25" x14ac:dyDescent="0.3">
      <c r="B2959" s="43" t="s">
        <v>2962</v>
      </c>
      <c r="C2959" s="14" t="s">
        <v>4521</v>
      </c>
      <c r="D2959" s="14" t="s">
        <v>9912</v>
      </c>
      <c r="E2959" s="14" t="s">
        <v>9913</v>
      </c>
      <c r="F2959" s="14" t="s">
        <v>9914</v>
      </c>
      <c r="G2959" s="14" t="s">
        <v>11524</v>
      </c>
      <c r="H2959" s="44" t="s">
        <v>3466</v>
      </c>
      <c r="I2959" s="45">
        <v>0</v>
      </c>
      <c r="J2959" s="14">
        <v>150000000</v>
      </c>
      <c r="K2959" s="14" t="s">
        <v>3458</v>
      </c>
      <c r="L2959" s="46" t="s">
        <v>5087</v>
      </c>
      <c r="M2959" s="14" t="s">
        <v>12072</v>
      </c>
      <c r="N2959" s="14" t="s">
        <v>3833</v>
      </c>
      <c r="O2959" s="14" t="s">
        <v>3489</v>
      </c>
      <c r="P2959" s="14" t="s">
        <v>12071</v>
      </c>
      <c r="Q2959" s="44" t="s">
        <v>8224</v>
      </c>
      <c r="R2959" s="44" t="s">
        <v>8203</v>
      </c>
      <c r="S2959" s="14">
        <v>15</v>
      </c>
      <c r="T2959" s="5">
        <v>4662</v>
      </c>
      <c r="U2959" s="5">
        <f t="shared" si="155"/>
        <v>69930</v>
      </c>
      <c r="V2959" s="47">
        <f t="shared" si="156"/>
        <v>78321.600000000006</v>
      </c>
      <c r="W2959" s="48"/>
      <c r="X2959" s="49">
        <v>2017</v>
      </c>
      <c r="Y2959" s="55" t="s">
        <v>12015</v>
      </c>
      <c r="Z2959" s="51">
        <f t="shared" si="157"/>
        <v>194.25</v>
      </c>
      <c r="AA2959" s="16">
        <f t="shared" si="158"/>
        <v>217.56</v>
      </c>
    </row>
    <row r="2960" spans="2:27" ht="20.25" x14ac:dyDescent="0.3">
      <c r="B2960" s="43" t="s">
        <v>2963</v>
      </c>
      <c r="C2960" s="14" t="s">
        <v>4521</v>
      </c>
      <c r="D2960" s="14" t="s">
        <v>9915</v>
      </c>
      <c r="E2960" s="14" t="s">
        <v>9916</v>
      </c>
      <c r="F2960" s="14" t="s">
        <v>9917</v>
      </c>
      <c r="G2960" s="14" t="s">
        <v>11525</v>
      </c>
      <c r="H2960" s="44" t="s">
        <v>3466</v>
      </c>
      <c r="I2960" s="45">
        <v>0</v>
      </c>
      <c r="J2960" s="14">
        <v>150000000</v>
      </c>
      <c r="K2960" s="14" t="s">
        <v>3458</v>
      </c>
      <c r="L2960" s="46" t="s">
        <v>5087</v>
      </c>
      <c r="M2960" s="14" t="s">
        <v>12072</v>
      </c>
      <c r="N2960" s="14" t="s">
        <v>3833</v>
      </c>
      <c r="O2960" s="14" t="s">
        <v>3489</v>
      </c>
      <c r="P2960" s="14" t="s">
        <v>12071</v>
      </c>
      <c r="Q2960" s="44" t="s">
        <v>8224</v>
      </c>
      <c r="R2960" s="44" t="s">
        <v>8203</v>
      </c>
      <c r="S2960" s="14">
        <v>20</v>
      </c>
      <c r="T2960" s="5">
        <v>72722</v>
      </c>
      <c r="U2960" s="5">
        <f t="shared" si="155"/>
        <v>1454440</v>
      </c>
      <c r="V2960" s="47">
        <f t="shared" si="156"/>
        <v>1628972.8</v>
      </c>
      <c r="W2960" s="48"/>
      <c r="X2960" s="49">
        <v>2017</v>
      </c>
      <c r="Y2960" s="55" t="s">
        <v>12015</v>
      </c>
      <c r="Z2960" s="51">
        <f t="shared" si="157"/>
        <v>4040.1111111111113</v>
      </c>
      <c r="AA2960" s="16">
        <f t="shared" si="158"/>
        <v>4524.9244444444448</v>
      </c>
    </row>
    <row r="2961" spans="2:27" ht="20.25" x14ac:dyDescent="0.3">
      <c r="B2961" s="43" t="s">
        <v>2964</v>
      </c>
      <c r="C2961" s="14" t="s">
        <v>4521</v>
      </c>
      <c r="D2961" s="14" t="s">
        <v>9908</v>
      </c>
      <c r="E2961" s="14" t="s">
        <v>7671</v>
      </c>
      <c r="F2961" s="14" t="s">
        <v>9909</v>
      </c>
      <c r="G2961" s="14" t="s">
        <v>11526</v>
      </c>
      <c r="H2961" s="44" t="s">
        <v>3466</v>
      </c>
      <c r="I2961" s="45">
        <v>0</v>
      </c>
      <c r="J2961" s="14">
        <v>150000000</v>
      </c>
      <c r="K2961" s="14" t="s">
        <v>3458</v>
      </c>
      <c r="L2961" s="46" t="s">
        <v>5087</v>
      </c>
      <c r="M2961" s="14" t="s">
        <v>12072</v>
      </c>
      <c r="N2961" s="14" t="s">
        <v>3833</v>
      </c>
      <c r="O2961" s="14" t="s">
        <v>3489</v>
      </c>
      <c r="P2961" s="14" t="s">
        <v>12071</v>
      </c>
      <c r="Q2961" s="44" t="s">
        <v>8224</v>
      </c>
      <c r="R2961" s="44" t="s">
        <v>8203</v>
      </c>
      <c r="S2961" s="14">
        <v>8</v>
      </c>
      <c r="T2961" s="5">
        <v>403</v>
      </c>
      <c r="U2961" s="5">
        <f t="shared" si="155"/>
        <v>3224</v>
      </c>
      <c r="V2961" s="47">
        <f t="shared" si="156"/>
        <v>3610.8800000000006</v>
      </c>
      <c r="W2961" s="48"/>
      <c r="X2961" s="49">
        <v>2017</v>
      </c>
      <c r="Y2961" s="55" t="s">
        <v>12015</v>
      </c>
      <c r="Z2961" s="51">
        <f t="shared" si="157"/>
        <v>8.9555555555555557</v>
      </c>
      <c r="AA2961" s="16">
        <f t="shared" si="158"/>
        <v>10.030222222222223</v>
      </c>
    </row>
    <row r="2962" spans="2:27" ht="20.25" x14ac:dyDescent="0.3">
      <c r="B2962" s="43" t="s">
        <v>2965</v>
      </c>
      <c r="C2962" s="14" t="s">
        <v>4521</v>
      </c>
      <c r="D2962" s="14" t="s">
        <v>9896</v>
      </c>
      <c r="E2962" s="14" t="s">
        <v>7565</v>
      </c>
      <c r="F2962" s="14" t="s">
        <v>9893</v>
      </c>
      <c r="G2962" s="14" t="s">
        <v>11527</v>
      </c>
      <c r="H2962" s="44" t="s">
        <v>3466</v>
      </c>
      <c r="I2962" s="45">
        <v>0</v>
      </c>
      <c r="J2962" s="14">
        <v>150000000</v>
      </c>
      <c r="K2962" s="14" t="s">
        <v>3458</v>
      </c>
      <c r="L2962" s="46" t="s">
        <v>5087</v>
      </c>
      <c r="M2962" s="14" t="s">
        <v>12072</v>
      </c>
      <c r="N2962" s="14" t="s">
        <v>3833</v>
      </c>
      <c r="O2962" s="14" t="s">
        <v>3489</v>
      </c>
      <c r="P2962" s="14" t="s">
        <v>12071</v>
      </c>
      <c r="Q2962" s="44" t="s">
        <v>8224</v>
      </c>
      <c r="R2962" s="44" t="s">
        <v>8203</v>
      </c>
      <c r="S2962" s="14">
        <v>1</v>
      </c>
      <c r="T2962" s="5">
        <v>6535814.4000000004</v>
      </c>
      <c r="U2962" s="5">
        <f t="shared" si="155"/>
        <v>6535814.4000000004</v>
      </c>
      <c r="V2962" s="47">
        <f t="shared" si="156"/>
        <v>7320112.1280000014</v>
      </c>
      <c r="W2962" s="48"/>
      <c r="X2962" s="49">
        <v>2017</v>
      </c>
      <c r="Y2962" s="55" t="s">
        <v>12015</v>
      </c>
      <c r="Z2962" s="51">
        <f t="shared" si="157"/>
        <v>18155.04</v>
      </c>
      <c r="AA2962" s="16">
        <f t="shared" si="158"/>
        <v>20333.644800000005</v>
      </c>
    </row>
    <row r="2963" spans="2:27" ht="20.25" x14ac:dyDescent="0.3">
      <c r="B2963" s="43" t="s">
        <v>2966</v>
      </c>
      <c r="C2963" s="14" t="s">
        <v>4521</v>
      </c>
      <c r="D2963" s="14" t="s">
        <v>9918</v>
      </c>
      <c r="E2963" s="14" t="s">
        <v>4442</v>
      </c>
      <c r="F2963" s="14" t="s">
        <v>9919</v>
      </c>
      <c r="G2963" s="14" t="s">
        <v>11528</v>
      </c>
      <c r="H2963" s="44" t="s">
        <v>3466</v>
      </c>
      <c r="I2963" s="45">
        <v>0</v>
      </c>
      <c r="J2963" s="14">
        <v>150000000</v>
      </c>
      <c r="K2963" s="14" t="s">
        <v>3458</v>
      </c>
      <c r="L2963" s="46" t="s">
        <v>5087</v>
      </c>
      <c r="M2963" s="14" t="s">
        <v>12072</v>
      </c>
      <c r="N2963" s="14" t="s">
        <v>3833</v>
      </c>
      <c r="O2963" s="14" t="s">
        <v>3489</v>
      </c>
      <c r="P2963" s="14" t="s">
        <v>12071</v>
      </c>
      <c r="Q2963" s="44" t="s">
        <v>8224</v>
      </c>
      <c r="R2963" s="44" t="s">
        <v>8203</v>
      </c>
      <c r="S2963" s="14">
        <v>4</v>
      </c>
      <c r="T2963" s="5">
        <v>6501</v>
      </c>
      <c r="U2963" s="5">
        <f t="shared" si="155"/>
        <v>26004</v>
      </c>
      <c r="V2963" s="47">
        <f t="shared" si="156"/>
        <v>29124.480000000003</v>
      </c>
      <c r="W2963" s="48"/>
      <c r="X2963" s="49">
        <v>2017</v>
      </c>
      <c r="Y2963" s="55" t="s">
        <v>12015</v>
      </c>
      <c r="Z2963" s="51">
        <f t="shared" si="157"/>
        <v>72.233333333333334</v>
      </c>
      <c r="AA2963" s="16">
        <f t="shared" si="158"/>
        <v>80.901333333333341</v>
      </c>
    </row>
    <row r="2964" spans="2:27" ht="20.25" x14ac:dyDescent="0.3">
      <c r="B2964" s="43" t="s">
        <v>2967</v>
      </c>
      <c r="C2964" s="14" t="s">
        <v>4521</v>
      </c>
      <c r="D2964" s="14" t="s">
        <v>4273</v>
      </c>
      <c r="E2964" s="14" t="s">
        <v>4274</v>
      </c>
      <c r="F2964" s="14" t="s">
        <v>4275</v>
      </c>
      <c r="G2964" s="14" t="s">
        <v>11529</v>
      </c>
      <c r="H2964" s="44" t="s">
        <v>3466</v>
      </c>
      <c r="I2964" s="45">
        <v>0</v>
      </c>
      <c r="J2964" s="14">
        <v>150000000</v>
      </c>
      <c r="K2964" s="14" t="s">
        <v>3458</v>
      </c>
      <c r="L2964" s="46" t="s">
        <v>5087</v>
      </c>
      <c r="M2964" s="14" t="s">
        <v>12072</v>
      </c>
      <c r="N2964" s="14" t="s">
        <v>3833</v>
      </c>
      <c r="O2964" s="14" t="s">
        <v>3489</v>
      </c>
      <c r="P2964" s="14" t="s">
        <v>12071</v>
      </c>
      <c r="Q2964" s="44" t="s">
        <v>8224</v>
      </c>
      <c r="R2964" s="44" t="s">
        <v>8203</v>
      </c>
      <c r="S2964" s="14">
        <v>2</v>
      </c>
      <c r="T2964" s="5">
        <v>72722</v>
      </c>
      <c r="U2964" s="5">
        <f t="shared" si="155"/>
        <v>145444</v>
      </c>
      <c r="V2964" s="47">
        <f t="shared" si="156"/>
        <v>162897.28000000003</v>
      </c>
      <c r="W2964" s="48"/>
      <c r="X2964" s="49">
        <v>2017</v>
      </c>
      <c r="Y2964" s="55" t="s">
        <v>12015</v>
      </c>
      <c r="Z2964" s="51">
        <f t="shared" si="157"/>
        <v>404.01111111111112</v>
      </c>
      <c r="AA2964" s="16">
        <f t="shared" si="158"/>
        <v>452.49244444444452</v>
      </c>
    </row>
    <row r="2965" spans="2:27" ht="20.25" x14ac:dyDescent="0.3">
      <c r="B2965" s="43" t="s">
        <v>2968</v>
      </c>
      <c r="C2965" s="14" t="s">
        <v>4521</v>
      </c>
      <c r="D2965" s="14" t="s">
        <v>9918</v>
      </c>
      <c r="E2965" s="14" t="s">
        <v>4442</v>
      </c>
      <c r="F2965" s="14" t="s">
        <v>9919</v>
      </c>
      <c r="G2965" s="14" t="s">
        <v>11530</v>
      </c>
      <c r="H2965" s="44" t="s">
        <v>3466</v>
      </c>
      <c r="I2965" s="45">
        <v>0</v>
      </c>
      <c r="J2965" s="14">
        <v>150000000</v>
      </c>
      <c r="K2965" s="14" t="s">
        <v>3458</v>
      </c>
      <c r="L2965" s="46" t="s">
        <v>5087</v>
      </c>
      <c r="M2965" s="14" t="s">
        <v>12072</v>
      </c>
      <c r="N2965" s="14" t="s">
        <v>3833</v>
      </c>
      <c r="O2965" s="14" t="s">
        <v>3489</v>
      </c>
      <c r="P2965" s="14" t="s">
        <v>12071</v>
      </c>
      <c r="Q2965" s="44" t="s">
        <v>8224</v>
      </c>
      <c r="R2965" s="44" t="s">
        <v>8203</v>
      </c>
      <c r="S2965" s="14">
        <v>2</v>
      </c>
      <c r="T2965" s="5">
        <v>16327.67</v>
      </c>
      <c r="U2965" s="5">
        <f t="shared" si="155"/>
        <v>32655.34</v>
      </c>
      <c r="V2965" s="47">
        <f t="shared" si="156"/>
        <v>36573.980800000005</v>
      </c>
      <c r="W2965" s="48"/>
      <c r="X2965" s="49">
        <v>2017</v>
      </c>
      <c r="Y2965" s="55" t="s">
        <v>12015</v>
      </c>
      <c r="Z2965" s="51">
        <f t="shared" si="157"/>
        <v>90.709277777777771</v>
      </c>
      <c r="AA2965" s="16">
        <f t="shared" si="158"/>
        <v>101.59439111111112</v>
      </c>
    </row>
    <row r="2966" spans="2:27" ht="20.25" x14ac:dyDescent="0.3">
      <c r="B2966" s="43" t="s">
        <v>2969</v>
      </c>
      <c r="C2966" s="14" t="s">
        <v>4521</v>
      </c>
      <c r="D2966" s="14" t="s">
        <v>4273</v>
      </c>
      <c r="E2966" s="14" t="s">
        <v>4274</v>
      </c>
      <c r="F2966" s="14" t="s">
        <v>4275</v>
      </c>
      <c r="G2966" s="14" t="s">
        <v>11531</v>
      </c>
      <c r="H2966" s="44" t="s">
        <v>3466</v>
      </c>
      <c r="I2966" s="45">
        <v>0</v>
      </c>
      <c r="J2966" s="14">
        <v>150000000</v>
      </c>
      <c r="K2966" s="14" t="s">
        <v>3458</v>
      </c>
      <c r="L2966" s="46" t="s">
        <v>5087</v>
      </c>
      <c r="M2966" s="14" t="s">
        <v>12072</v>
      </c>
      <c r="N2966" s="14" t="s">
        <v>3833</v>
      </c>
      <c r="O2966" s="14" t="s">
        <v>3489</v>
      </c>
      <c r="P2966" s="14" t="s">
        <v>12071</v>
      </c>
      <c r="Q2966" s="44" t="s">
        <v>8224</v>
      </c>
      <c r="R2966" s="44" t="s">
        <v>8203</v>
      </c>
      <c r="S2966" s="14">
        <v>4</v>
      </c>
      <c r="T2966" s="5">
        <v>58311</v>
      </c>
      <c r="U2966" s="5">
        <f t="shared" si="155"/>
        <v>233244</v>
      </c>
      <c r="V2966" s="47">
        <f t="shared" si="156"/>
        <v>261233.28000000003</v>
      </c>
      <c r="W2966" s="48"/>
      <c r="X2966" s="49">
        <v>2017</v>
      </c>
      <c r="Y2966" s="55" t="s">
        <v>12015</v>
      </c>
      <c r="Z2966" s="51">
        <f t="shared" si="157"/>
        <v>647.9</v>
      </c>
      <c r="AA2966" s="16">
        <f t="shared" si="158"/>
        <v>725.64800000000002</v>
      </c>
    </row>
    <row r="2967" spans="2:27" ht="20.25" x14ac:dyDescent="0.3">
      <c r="B2967" s="43" t="s">
        <v>2970</v>
      </c>
      <c r="C2967" s="14" t="s">
        <v>4521</v>
      </c>
      <c r="D2967" s="14" t="s">
        <v>9908</v>
      </c>
      <c r="E2967" s="14" t="s">
        <v>7671</v>
      </c>
      <c r="F2967" s="14" t="s">
        <v>9909</v>
      </c>
      <c r="G2967" s="14" t="s">
        <v>11532</v>
      </c>
      <c r="H2967" s="44" t="s">
        <v>3466</v>
      </c>
      <c r="I2967" s="45">
        <v>0</v>
      </c>
      <c r="J2967" s="14">
        <v>150000000</v>
      </c>
      <c r="K2967" s="14" t="s">
        <v>3458</v>
      </c>
      <c r="L2967" s="46" t="s">
        <v>5087</v>
      </c>
      <c r="M2967" s="14" t="s">
        <v>12072</v>
      </c>
      <c r="N2967" s="14" t="s">
        <v>3833</v>
      </c>
      <c r="O2967" s="14" t="s">
        <v>3489</v>
      </c>
      <c r="P2967" s="14" t="s">
        <v>12071</v>
      </c>
      <c r="Q2967" s="44" t="s">
        <v>8224</v>
      </c>
      <c r="R2967" s="44" t="s">
        <v>8203</v>
      </c>
      <c r="S2967" s="14">
        <v>16</v>
      </c>
      <c r="T2967" s="5">
        <v>1113.5999999999999</v>
      </c>
      <c r="U2967" s="5">
        <f t="shared" si="155"/>
        <v>17817.599999999999</v>
      </c>
      <c r="V2967" s="47">
        <f t="shared" si="156"/>
        <v>19955.712</v>
      </c>
      <c r="W2967" s="48"/>
      <c r="X2967" s="49">
        <v>2017</v>
      </c>
      <c r="Y2967" s="55" t="s">
        <v>12015</v>
      </c>
      <c r="Z2967" s="51">
        <f t="shared" si="157"/>
        <v>49.493333333333332</v>
      </c>
      <c r="AA2967" s="16">
        <f t="shared" si="158"/>
        <v>55.432533333333332</v>
      </c>
    </row>
    <row r="2968" spans="2:27" ht="20.25" x14ac:dyDescent="0.3">
      <c r="B2968" s="43" t="s">
        <v>2971</v>
      </c>
      <c r="C2968" s="14" t="s">
        <v>4521</v>
      </c>
      <c r="D2968" s="14" t="s">
        <v>9822</v>
      </c>
      <c r="E2968" s="14" t="s">
        <v>4486</v>
      </c>
      <c r="F2968" s="14" t="s">
        <v>9823</v>
      </c>
      <c r="G2968" s="14" t="s">
        <v>11533</v>
      </c>
      <c r="H2968" s="44" t="s">
        <v>3466</v>
      </c>
      <c r="I2968" s="45">
        <v>0</v>
      </c>
      <c r="J2968" s="14">
        <v>150000000</v>
      </c>
      <c r="K2968" s="14" t="s">
        <v>3458</v>
      </c>
      <c r="L2968" s="46" t="s">
        <v>5087</v>
      </c>
      <c r="M2968" s="14" t="s">
        <v>12072</v>
      </c>
      <c r="N2968" s="14" t="s">
        <v>3833</v>
      </c>
      <c r="O2968" s="14" t="s">
        <v>3489</v>
      </c>
      <c r="P2968" s="14" t="s">
        <v>12071</v>
      </c>
      <c r="Q2968" s="44" t="s">
        <v>8224</v>
      </c>
      <c r="R2968" s="44" t="s">
        <v>8203</v>
      </c>
      <c r="S2968" s="14">
        <v>16</v>
      </c>
      <c r="T2968" s="5">
        <v>19988.8</v>
      </c>
      <c r="U2968" s="5">
        <f t="shared" si="155"/>
        <v>319820.79999999999</v>
      </c>
      <c r="V2968" s="47">
        <f t="shared" si="156"/>
        <v>358199.29600000003</v>
      </c>
      <c r="W2968" s="48"/>
      <c r="X2968" s="49">
        <v>2017</v>
      </c>
      <c r="Y2968" s="55" t="s">
        <v>12015</v>
      </c>
      <c r="Z2968" s="51">
        <f t="shared" si="157"/>
        <v>888.39111111111106</v>
      </c>
      <c r="AA2968" s="16">
        <f t="shared" si="158"/>
        <v>994.99804444444453</v>
      </c>
    </row>
    <row r="2969" spans="2:27" ht="20.25" x14ac:dyDescent="0.3">
      <c r="B2969" s="43" t="s">
        <v>2972</v>
      </c>
      <c r="C2969" s="14" t="s">
        <v>4521</v>
      </c>
      <c r="D2969" s="14" t="s">
        <v>9822</v>
      </c>
      <c r="E2969" s="14" t="s">
        <v>4486</v>
      </c>
      <c r="F2969" s="14" t="s">
        <v>9823</v>
      </c>
      <c r="G2969" s="14" t="s">
        <v>11534</v>
      </c>
      <c r="H2969" s="44" t="s">
        <v>3466</v>
      </c>
      <c r="I2969" s="45">
        <v>0</v>
      </c>
      <c r="J2969" s="14">
        <v>150000000</v>
      </c>
      <c r="K2969" s="14" t="s">
        <v>3458</v>
      </c>
      <c r="L2969" s="46" t="s">
        <v>5087</v>
      </c>
      <c r="M2969" s="14" t="s">
        <v>12072</v>
      </c>
      <c r="N2969" s="14" t="s">
        <v>3833</v>
      </c>
      <c r="O2969" s="14" t="s">
        <v>3489</v>
      </c>
      <c r="P2969" s="14" t="s">
        <v>12071</v>
      </c>
      <c r="Q2969" s="44" t="s">
        <v>8224</v>
      </c>
      <c r="R2969" s="44" t="s">
        <v>8203</v>
      </c>
      <c r="S2969" s="14">
        <v>16</v>
      </c>
      <c r="T2969" s="5">
        <v>19988.8</v>
      </c>
      <c r="U2969" s="5">
        <f t="shared" si="155"/>
        <v>319820.79999999999</v>
      </c>
      <c r="V2969" s="47">
        <f t="shared" si="156"/>
        <v>358199.29600000003</v>
      </c>
      <c r="W2969" s="48"/>
      <c r="X2969" s="49">
        <v>2017</v>
      </c>
      <c r="Y2969" s="55" t="s">
        <v>12015</v>
      </c>
      <c r="Z2969" s="51">
        <f t="shared" si="157"/>
        <v>888.39111111111106</v>
      </c>
      <c r="AA2969" s="16">
        <f t="shared" si="158"/>
        <v>994.99804444444453</v>
      </c>
    </row>
    <row r="2970" spans="2:27" ht="20.25" x14ac:dyDescent="0.3">
      <c r="B2970" s="43" t="s">
        <v>2973</v>
      </c>
      <c r="C2970" s="14" t="s">
        <v>4521</v>
      </c>
      <c r="D2970" s="14" t="s">
        <v>9908</v>
      </c>
      <c r="E2970" s="14" t="s">
        <v>7671</v>
      </c>
      <c r="F2970" s="14" t="s">
        <v>9909</v>
      </c>
      <c r="G2970" s="14" t="s">
        <v>11535</v>
      </c>
      <c r="H2970" s="44" t="s">
        <v>3466</v>
      </c>
      <c r="I2970" s="45">
        <v>0</v>
      </c>
      <c r="J2970" s="14">
        <v>150000000</v>
      </c>
      <c r="K2970" s="14" t="s">
        <v>3458</v>
      </c>
      <c r="L2970" s="46" t="s">
        <v>5087</v>
      </c>
      <c r="M2970" s="14" t="s">
        <v>12072</v>
      </c>
      <c r="N2970" s="14" t="s">
        <v>3833</v>
      </c>
      <c r="O2970" s="14" t="s">
        <v>3489</v>
      </c>
      <c r="P2970" s="14" t="s">
        <v>12071</v>
      </c>
      <c r="Q2970" s="44" t="s">
        <v>8224</v>
      </c>
      <c r="R2970" s="44" t="s">
        <v>8203</v>
      </c>
      <c r="S2970" s="14">
        <v>16</v>
      </c>
      <c r="T2970" s="5">
        <v>1113.5999999999999</v>
      </c>
      <c r="U2970" s="5">
        <f t="shared" si="155"/>
        <v>17817.599999999999</v>
      </c>
      <c r="V2970" s="47">
        <f t="shared" si="156"/>
        <v>19955.712</v>
      </c>
      <c r="W2970" s="48"/>
      <c r="X2970" s="49">
        <v>2017</v>
      </c>
      <c r="Y2970" s="55" t="s">
        <v>12015</v>
      </c>
      <c r="Z2970" s="51">
        <f t="shared" si="157"/>
        <v>49.493333333333332</v>
      </c>
      <c r="AA2970" s="16">
        <f t="shared" si="158"/>
        <v>55.432533333333332</v>
      </c>
    </row>
    <row r="2971" spans="2:27" ht="20.25" x14ac:dyDescent="0.3">
      <c r="B2971" s="43" t="s">
        <v>2974</v>
      </c>
      <c r="C2971" s="14" t="s">
        <v>4521</v>
      </c>
      <c r="D2971" s="14" t="s">
        <v>9918</v>
      </c>
      <c r="E2971" s="14" t="s">
        <v>4442</v>
      </c>
      <c r="F2971" s="14" t="s">
        <v>9919</v>
      </c>
      <c r="G2971" s="14" t="s">
        <v>11536</v>
      </c>
      <c r="H2971" s="44" t="s">
        <v>3466</v>
      </c>
      <c r="I2971" s="45">
        <v>0</v>
      </c>
      <c r="J2971" s="14">
        <v>150000000</v>
      </c>
      <c r="K2971" s="14" t="s">
        <v>3458</v>
      </c>
      <c r="L2971" s="46" t="s">
        <v>5087</v>
      </c>
      <c r="M2971" s="14" t="s">
        <v>12072</v>
      </c>
      <c r="N2971" s="14" t="s">
        <v>3833</v>
      </c>
      <c r="O2971" s="14" t="s">
        <v>3489</v>
      </c>
      <c r="P2971" s="14" t="s">
        <v>12071</v>
      </c>
      <c r="Q2971" s="44" t="s">
        <v>8224</v>
      </c>
      <c r="R2971" s="44" t="s">
        <v>8203</v>
      </c>
      <c r="S2971" s="14">
        <v>2</v>
      </c>
      <c r="T2971" s="5">
        <v>6501</v>
      </c>
      <c r="U2971" s="5">
        <f t="shared" si="155"/>
        <v>13002</v>
      </c>
      <c r="V2971" s="47">
        <f t="shared" si="156"/>
        <v>14562.240000000002</v>
      </c>
      <c r="W2971" s="48"/>
      <c r="X2971" s="49">
        <v>2017</v>
      </c>
      <c r="Y2971" s="55" t="s">
        <v>12015</v>
      </c>
      <c r="Z2971" s="51">
        <f t="shared" si="157"/>
        <v>36.116666666666667</v>
      </c>
      <c r="AA2971" s="16">
        <f t="shared" si="158"/>
        <v>40.45066666666667</v>
      </c>
    </row>
    <row r="2972" spans="2:27" ht="20.25" x14ac:dyDescent="0.3">
      <c r="B2972" s="43" t="s">
        <v>2975</v>
      </c>
      <c r="C2972" s="14" t="s">
        <v>4521</v>
      </c>
      <c r="D2972" s="14" t="s">
        <v>9918</v>
      </c>
      <c r="E2972" s="14" t="s">
        <v>4442</v>
      </c>
      <c r="F2972" s="14" t="s">
        <v>9919</v>
      </c>
      <c r="G2972" s="14" t="s">
        <v>11537</v>
      </c>
      <c r="H2972" s="44" t="s">
        <v>3466</v>
      </c>
      <c r="I2972" s="45">
        <v>0</v>
      </c>
      <c r="J2972" s="14">
        <v>150000000</v>
      </c>
      <c r="K2972" s="14" t="s">
        <v>3458</v>
      </c>
      <c r="L2972" s="46" t="s">
        <v>5087</v>
      </c>
      <c r="M2972" s="14" t="s">
        <v>12072</v>
      </c>
      <c r="N2972" s="14" t="s">
        <v>3833</v>
      </c>
      <c r="O2972" s="14" t="s">
        <v>3489</v>
      </c>
      <c r="P2972" s="14" t="s">
        <v>12071</v>
      </c>
      <c r="Q2972" s="44" t="s">
        <v>8224</v>
      </c>
      <c r="R2972" s="44" t="s">
        <v>8203</v>
      </c>
      <c r="S2972" s="14">
        <v>2</v>
      </c>
      <c r="T2972" s="5">
        <v>5147</v>
      </c>
      <c r="U2972" s="5">
        <f t="shared" si="155"/>
        <v>10294</v>
      </c>
      <c r="V2972" s="47">
        <f t="shared" si="156"/>
        <v>11529.28</v>
      </c>
      <c r="W2972" s="48"/>
      <c r="X2972" s="49">
        <v>2017</v>
      </c>
      <c r="Y2972" s="55" t="s">
        <v>12015</v>
      </c>
      <c r="Z2972" s="51">
        <f t="shared" si="157"/>
        <v>28.594444444444445</v>
      </c>
      <c r="AA2972" s="16">
        <f t="shared" si="158"/>
        <v>32.025777777777776</v>
      </c>
    </row>
    <row r="2973" spans="2:27" ht="20.25" x14ac:dyDescent="0.3">
      <c r="B2973" s="43" t="s">
        <v>2976</v>
      </c>
      <c r="C2973" s="14" t="s">
        <v>4521</v>
      </c>
      <c r="D2973" s="14" t="s">
        <v>4273</v>
      </c>
      <c r="E2973" s="14" t="s">
        <v>4274</v>
      </c>
      <c r="F2973" s="14" t="s">
        <v>4275</v>
      </c>
      <c r="G2973" s="14" t="s">
        <v>11538</v>
      </c>
      <c r="H2973" s="44" t="s">
        <v>3466</v>
      </c>
      <c r="I2973" s="45">
        <v>0</v>
      </c>
      <c r="J2973" s="14">
        <v>150000000</v>
      </c>
      <c r="K2973" s="14" t="s">
        <v>3458</v>
      </c>
      <c r="L2973" s="46" t="s">
        <v>5087</v>
      </c>
      <c r="M2973" s="14" t="s">
        <v>12072</v>
      </c>
      <c r="N2973" s="14" t="s">
        <v>3833</v>
      </c>
      <c r="O2973" s="14" t="s">
        <v>3489</v>
      </c>
      <c r="P2973" s="14" t="s">
        <v>12071</v>
      </c>
      <c r="Q2973" s="44" t="s">
        <v>8224</v>
      </c>
      <c r="R2973" s="44" t="s">
        <v>8203</v>
      </c>
      <c r="S2973" s="14">
        <v>2</v>
      </c>
      <c r="T2973" s="5">
        <v>47133</v>
      </c>
      <c r="U2973" s="5">
        <f t="shared" si="155"/>
        <v>94266</v>
      </c>
      <c r="V2973" s="47">
        <f t="shared" si="156"/>
        <v>105577.92000000001</v>
      </c>
      <c r="W2973" s="48"/>
      <c r="X2973" s="49">
        <v>2017</v>
      </c>
      <c r="Y2973" s="55" t="s">
        <v>12015</v>
      </c>
      <c r="Z2973" s="51">
        <f t="shared" si="157"/>
        <v>261.85000000000002</v>
      </c>
      <c r="AA2973" s="16">
        <f t="shared" si="158"/>
        <v>293.27200000000005</v>
      </c>
    </row>
    <row r="2974" spans="2:27" ht="20.25" x14ac:dyDescent="0.3">
      <c r="B2974" s="43" t="s">
        <v>2977</v>
      </c>
      <c r="C2974" s="14" t="s">
        <v>4521</v>
      </c>
      <c r="D2974" s="14" t="s">
        <v>4273</v>
      </c>
      <c r="E2974" s="14" t="s">
        <v>4274</v>
      </c>
      <c r="F2974" s="14" t="s">
        <v>4275</v>
      </c>
      <c r="G2974" s="14" t="s">
        <v>11539</v>
      </c>
      <c r="H2974" s="44" t="s">
        <v>3466</v>
      </c>
      <c r="I2974" s="45">
        <v>0</v>
      </c>
      <c r="J2974" s="14">
        <v>150000000</v>
      </c>
      <c r="K2974" s="14" t="s">
        <v>3458</v>
      </c>
      <c r="L2974" s="46" t="s">
        <v>5087</v>
      </c>
      <c r="M2974" s="14" t="s">
        <v>12072</v>
      </c>
      <c r="N2974" s="14" t="s">
        <v>3833</v>
      </c>
      <c r="O2974" s="14" t="s">
        <v>3489</v>
      </c>
      <c r="P2974" s="14" t="s">
        <v>12071</v>
      </c>
      <c r="Q2974" s="44" t="s">
        <v>8224</v>
      </c>
      <c r="R2974" s="44" t="s">
        <v>8203</v>
      </c>
      <c r="S2974" s="14">
        <v>2</v>
      </c>
      <c r="T2974" s="5">
        <v>6501</v>
      </c>
      <c r="U2974" s="5">
        <f t="shared" si="155"/>
        <v>13002</v>
      </c>
      <c r="V2974" s="47">
        <f t="shared" si="156"/>
        <v>14562.240000000002</v>
      </c>
      <c r="W2974" s="48"/>
      <c r="X2974" s="49">
        <v>2017</v>
      </c>
      <c r="Y2974" s="55" t="s">
        <v>12015</v>
      </c>
      <c r="Z2974" s="51">
        <f t="shared" si="157"/>
        <v>36.116666666666667</v>
      </c>
      <c r="AA2974" s="16">
        <f t="shared" si="158"/>
        <v>40.45066666666667</v>
      </c>
    </row>
    <row r="2975" spans="2:27" ht="20.25" x14ac:dyDescent="0.3">
      <c r="B2975" s="43" t="s">
        <v>2978</v>
      </c>
      <c r="C2975" s="14" t="s">
        <v>4521</v>
      </c>
      <c r="D2975" s="14" t="s">
        <v>4273</v>
      </c>
      <c r="E2975" s="14" t="s">
        <v>4274</v>
      </c>
      <c r="F2975" s="14" t="s">
        <v>4275</v>
      </c>
      <c r="G2975" s="14" t="s">
        <v>11540</v>
      </c>
      <c r="H2975" s="44" t="s">
        <v>3466</v>
      </c>
      <c r="I2975" s="45">
        <v>0</v>
      </c>
      <c r="J2975" s="14">
        <v>150000000</v>
      </c>
      <c r="K2975" s="14" t="s">
        <v>3458</v>
      </c>
      <c r="L2975" s="46" t="s">
        <v>5087</v>
      </c>
      <c r="M2975" s="14" t="s">
        <v>12072</v>
      </c>
      <c r="N2975" s="14" t="s">
        <v>3833</v>
      </c>
      <c r="O2975" s="14" t="s">
        <v>3489</v>
      </c>
      <c r="P2975" s="14" t="s">
        <v>12071</v>
      </c>
      <c r="Q2975" s="44" t="s">
        <v>8224</v>
      </c>
      <c r="R2975" s="44" t="s">
        <v>8203</v>
      </c>
      <c r="S2975" s="14">
        <v>15</v>
      </c>
      <c r="T2975" s="5">
        <v>62356</v>
      </c>
      <c r="U2975" s="5">
        <f t="shared" si="155"/>
        <v>935340</v>
      </c>
      <c r="V2975" s="47">
        <f t="shared" si="156"/>
        <v>1047580.8</v>
      </c>
      <c r="W2975" s="48"/>
      <c r="X2975" s="49">
        <v>2017</v>
      </c>
      <c r="Y2975" s="55" t="s">
        <v>12015</v>
      </c>
      <c r="Z2975" s="51">
        <f t="shared" si="157"/>
        <v>2598.1666666666665</v>
      </c>
      <c r="AA2975" s="16">
        <f t="shared" si="158"/>
        <v>2909.9466666666667</v>
      </c>
    </row>
    <row r="2976" spans="2:27" ht="20.25" x14ac:dyDescent="0.3">
      <c r="B2976" s="43" t="s">
        <v>2979</v>
      </c>
      <c r="C2976" s="14" t="s">
        <v>4521</v>
      </c>
      <c r="D2976" s="14" t="s">
        <v>9901</v>
      </c>
      <c r="E2976" s="14" t="s">
        <v>7553</v>
      </c>
      <c r="F2976" s="14" t="s">
        <v>9804</v>
      </c>
      <c r="G2976" s="14" t="s">
        <v>11541</v>
      </c>
      <c r="H2976" s="44" t="s">
        <v>3466</v>
      </c>
      <c r="I2976" s="45">
        <v>0</v>
      </c>
      <c r="J2976" s="14">
        <v>150000000</v>
      </c>
      <c r="K2976" s="14" t="s">
        <v>3458</v>
      </c>
      <c r="L2976" s="46" t="s">
        <v>5087</v>
      </c>
      <c r="M2976" s="14" t="s">
        <v>12072</v>
      </c>
      <c r="N2976" s="14" t="s">
        <v>3833</v>
      </c>
      <c r="O2976" s="14" t="s">
        <v>3489</v>
      </c>
      <c r="P2976" s="14" t="s">
        <v>12071</v>
      </c>
      <c r="Q2976" s="44" t="s">
        <v>8224</v>
      </c>
      <c r="R2976" s="44" t="s">
        <v>8203</v>
      </c>
      <c r="S2976" s="14">
        <v>8</v>
      </c>
      <c r="T2976" s="5">
        <v>3345</v>
      </c>
      <c r="U2976" s="5">
        <f t="shared" si="155"/>
        <v>26760</v>
      </c>
      <c r="V2976" s="47">
        <f t="shared" si="156"/>
        <v>29971.200000000004</v>
      </c>
      <c r="W2976" s="48"/>
      <c r="X2976" s="49">
        <v>2017</v>
      </c>
      <c r="Y2976" s="55" t="s">
        <v>12015</v>
      </c>
      <c r="Z2976" s="51">
        <f t="shared" si="157"/>
        <v>74.333333333333329</v>
      </c>
      <c r="AA2976" s="16">
        <f t="shared" si="158"/>
        <v>83.253333333333345</v>
      </c>
    </row>
    <row r="2977" spans="2:27" ht="20.25" x14ac:dyDescent="0.3">
      <c r="B2977" s="43" t="s">
        <v>2980</v>
      </c>
      <c r="C2977" s="14" t="s">
        <v>4521</v>
      </c>
      <c r="D2977" s="14" t="s">
        <v>9920</v>
      </c>
      <c r="E2977" s="14" t="s">
        <v>4486</v>
      </c>
      <c r="F2977" s="14" t="s">
        <v>9921</v>
      </c>
      <c r="G2977" s="14" t="s">
        <v>11542</v>
      </c>
      <c r="H2977" s="44" t="s">
        <v>3466</v>
      </c>
      <c r="I2977" s="45">
        <v>0</v>
      </c>
      <c r="J2977" s="14">
        <v>150000000</v>
      </c>
      <c r="K2977" s="14" t="s">
        <v>3458</v>
      </c>
      <c r="L2977" s="46" t="s">
        <v>5087</v>
      </c>
      <c r="M2977" s="14" t="s">
        <v>12072</v>
      </c>
      <c r="N2977" s="14" t="s">
        <v>3833</v>
      </c>
      <c r="O2977" s="14" t="s">
        <v>3489</v>
      </c>
      <c r="P2977" s="14" t="s">
        <v>12071</v>
      </c>
      <c r="Q2977" s="44" t="s">
        <v>8224</v>
      </c>
      <c r="R2977" s="44" t="s">
        <v>8203</v>
      </c>
      <c r="S2977" s="14">
        <v>8</v>
      </c>
      <c r="T2977" s="5">
        <v>70000</v>
      </c>
      <c r="U2977" s="5">
        <f t="shared" si="155"/>
        <v>560000</v>
      </c>
      <c r="V2977" s="47">
        <f t="shared" si="156"/>
        <v>627200.00000000012</v>
      </c>
      <c r="W2977" s="48"/>
      <c r="X2977" s="49">
        <v>2017</v>
      </c>
      <c r="Y2977" s="55" t="s">
        <v>12015</v>
      </c>
      <c r="Z2977" s="51">
        <f t="shared" si="157"/>
        <v>1555.5555555555557</v>
      </c>
      <c r="AA2977" s="16">
        <f t="shared" si="158"/>
        <v>1742.2222222222226</v>
      </c>
    </row>
    <row r="2978" spans="2:27" ht="20.25" x14ac:dyDescent="0.3">
      <c r="B2978" s="43" t="s">
        <v>2981</v>
      </c>
      <c r="C2978" s="14" t="s">
        <v>4521</v>
      </c>
      <c r="D2978" s="14" t="s">
        <v>9920</v>
      </c>
      <c r="E2978" s="14" t="s">
        <v>4486</v>
      </c>
      <c r="F2978" s="14" t="s">
        <v>9921</v>
      </c>
      <c r="G2978" s="14" t="s">
        <v>11543</v>
      </c>
      <c r="H2978" s="44" t="s">
        <v>3466</v>
      </c>
      <c r="I2978" s="45">
        <v>0</v>
      </c>
      <c r="J2978" s="14">
        <v>150000000</v>
      </c>
      <c r="K2978" s="14" t="s">
        <v>3458</v>
      </c>
      <c r="L2978" s="46" t="s">
        <v>5087</v>
      </c>
      <c r="M2978" s="14" t="s">
        <v>12072</v>
      </c>
      <c r="N2978" s="14" t="s">
        <v>3833</v>
      </c>
      <c r="O2978" s="14" t="s">
        <v>3489</v>
      </c>
      <c r="P2978" s="14" t="s">
        <v>12071</v>
      </c>
      <c r="Q2978" s="44" t="s">
        <v>8224</v>
      </c>
      <c r="R2978" s="44" t="s">
        <v>8203</v>
      </c>
      <c r="S2978" s="14">
        <v>8</v>
      </c>
      <c r="T2978" s="5">
        <v>70000</v>
      </c>
      <c r="U2978" s="5">
        <f t="shared" ref="U2978:U3041" si="159">S2978*T2978</f>
        <v>560000</v>
      </c>
      <c r="V2978" s="47">
        <f t="shared" ref="V2978:V3041" si="160">U2978*1.12</f>
        <v>627200.00000000012</v>
      </c>
      <c r="W2978" s="48"/>
      <c r="X2978" s="49">
        <v>2017</v>
      </c>
      <c r="Y2978" s="55" t="s">
        <v>12015</v>
      </c>
      <c r="Z2978" s="51">
        <f t="shared" ref="Z2978:Z3041" si="161">U2978/360</f>
        <v>1555.5555555555557</v>
      </c>
      <c r="AA2978" s="16">
        <f t="shared" ref="AA2978:AA3041" si="162">V2978/360</f>
        <v>1742.2222222222226</v>
      </c>
    </row>
    <row r="2979" spans="2:27" ht="20.25" x14ac:dyDescent="0.3">
      <c r="B2979" s="43" t="s">
        <v>2982</v>
      </c>
      <c r="C2979" s="14" t="s">
        <v>4521</v>
      </c>
      <c r="D2979" s="14" t="s">
        <v>4273</v>
      </c>
      <c r="E2979" s="14" t="s">
        <v>4274</v>
      </c>
      <c r="F2979" s="14" t="s">
        <v>4275</v>
      </c>
      <c r="G2979" s="14" t="s">
        <v>11544</v>
      </c>
      <c r="H2979" s="44" t="s">
        <v>3466</v>
      </c>
      <c r="I2979" s="45">
        <v>0</v>
      </c>
      <c r="J2979" s="14">
        <v>150000000</v>
      </c>
      <c r="K2979" s="14" t="s">
        <v>3458</v>
      </c>
      <c r="L2979" s="46" t="s">
        <v>5087</v>
      </c>
      <c r="M2979" s="14" t="s">
        <v>12072</v>
      </c>
      <c r="N2979" s="14" t="s">
        <v>3833</v>
      </c>
      <c r="O2979" s="14" t="s">
        <v>3489</v>
      </c>
      <c r="P2979" s="14" t="s">
        <v>12071</v>
      </c>
      <c r="Q2979" s="44" t="s">
        <v>8224</v>
      </c>
      <c r="R2979" s="44" t="s">
        <v>8203</v>
      </c>
      <c r="S2979" s="14">
        <v>2</v>
      </c>
      <c r="T2979" s="5">
        <v>6468</v>
      </c>
      <c r="U2979" s="5">
        <f t="shared" si="159"/>
        <v>12936</v>
      </c>
      <c r="V2979" s="47">
        <f t="shared" si="160"/>
        <v>14488.320000000002</v>
      </c>
      <c r="W2979" s="48"/>
      <c r="X2979" s="49">
        <v>2017</v>
      </c>
      <c r="Y2979" s="55" t="s">
        <v>12015</v>
      </c>
      <c r="Z2979" s="51">
        <f t="shared" si="161"/>
        <v>35.93333333333333</v>
      </c>
      <c r="AA2979" s="16">
        <f t="shared" si="162"/>
        <v>40.245333333333335</v>
      </c>
    </row>
    <row r="2980" spans="2:27" ht="20.25" x14ac:dyDescent="0.3">
      <c r="B2980" s="43" t="s">
        <v>2983</v>
      </c>
      <c r="C2980" s="14" t="s">
        <v>4521</v>
      </c>
      <c r="D2980" s="14" t="s">
        <v>9901</v>
      </c>
      <c r="E2980" s="14" t="s">
        <v>7553</v>
      </c>
      <c r="F2980" s="14" t="s">
        <v>9804</v>
      </c>
      <c r="G2980" s="14" t="s">
        <v>11545</v>
      </c>
      <c r="H2980" s="44" t="s">
        <v>3466</v>
      </c>
      <c r="I2980" s="45">
        <v>0</v>
      </c>
      <c r="J2980" s="14">
        <v>150000000</v>
      </c>
      <c r="K2980" s="14" t="s">
        <v>3458</v>
      </c>
      <c r="L2980" s="46" t="s">
        <v>5087</v>
      </c>
      <c r="M2980" s="14" t="s">
        <v>12072</v>
      </c>
      <c r="N2980" s="14" t="s">
        <v>3833</v>
      </c>
      <c r="O2980" s="14" t="s">
        <v>3489</v>
      </c>
      <c r="P2980" s="14" t="s">
        <v>12071</v>
      </c>
      <c r="Q2980" s="44" t="s">
        <v>8224</v>
      </c>
      <c r="R2980" s="44" t="s">
        <v>8203</v>
      </c>
      <c r="S2980" s="14">
        <v>8</v>
      </c>
      <c r="T2980" s="5">
        <v>3345</v>
      </c>
      <c r="U2980" s="5">
        <f t="shared" si="159"/>
        <v>26760</v>
      </c>
      <c r="V2980" s="47">
        <f t="shared" si="160"/>
        <v>29971.200000000004</v>
      </c>
      <c r="W2980" s="48"/>
      <c r="X2980" s="49">
        <v>2017</v>
      </c>
      <c r="Y2980" s="55" t="s">
        <v>12015</v>
      </c>
      <c r="Z2980" s="51">
        <f t="shared" si="161"/>
        <v>74.333333333333329</v>
      </c>
      <c r="AA2980" s="16">
        <f t="shared" si="162"/>
        <v>83.253333333333345</v>
      </c>
    </row>
    <row r="2981" spans="2:27" ht="20.25" x14ac:dyDescent="0.3">
      <c r="B2981" s="43" t="s">
        <v>2984</v>
      </c>
      <c r="C2981" s="14" t="s">
        <v>4521</v>
      </c>
      <c r="D2981" s="14" t="s">
        <v>9822</v>
      </c>
      <c r="E2981" s="14" t="s">
        <v>4486</v>
      </c>
      <c r="F2981" s="14" t="s">
        <v>9823</v>
      </c>
      <c r="G2981" s="14" t="s">
        <v>11546</v>
      </c>
      <c r="H2981" s="44" t="s">
        <v>3466</v>
      </c>
      <c r="I2981" s="45">
        <v>0</v>
      </c>
      <c r="J2981" s="14">
        <v>150000000</v>
      </c>
      <c r="K2981" s="14" t="s">
        <v>3458</v>
      </c>
      <c r="L2981" s="46" t="s">
        <v>5087</v>
      </c>
      <c r="M2981" s="14" t="s">
        <v>12072</v>
      </c>
      <c r="N2981" s="14" t="s">
        <v>3833</v>
      </c>
      <c r="O2981" s="14" t="s">
        <v>3489</v>
      </c>
      <c r="P2981" s="14" t="s">
        <v>12071</v>
      </c>
      <c r="Q2981" s="44" t="s">
        <v>8224</v>
      </c>
      <c r="R2981" s="44" t="s">
        <v>8203</v>
      </c>
      <c r="S2981" s="14">
        <v>2</v>
      </c>
      <c r="T2981" s="5">
        <v>7912</v>
      </c>
      <c r="U2981" s="5">
        <f t="shared" si="159"/>
        <v>15824</v>
      </c>
      <c r="V2981" s="47">
        <f t="shared" si="160"/>
        <v>17722.88</v>
      </c>
      <c r="W2981" s="48"/>
      <c r="X2981" s="49">
        <v>2017</v>
      </c>
      <c r="Y2981" s="55" t="s">
        <v>12015</v>
      </c>
      <c r="Z2981" s="51">
        <f t="shared" si="161"/>
        <v>43.955555555555556</v>
      </c>
      <c r="AA2981" s="16">
        <f t="shared" si="162"/>
        <v>49.230222222222224</v>
      </c>
    </row>
    <row r="2982" spans="2:27" ht="20.25" x14ac:dyDescent="0.3">
      <c r="B2982" s="43" t="s">
        <v>2985</v>
      </c>
      <c r="C2982" s="14" t="s">
        <v>4521</v>
      </c>
      <c r="D2982" s="14" t="s">
        <v>9918</v>
      </c>
      <c r="E2982" s="14" t="s">
        <v>4442</v>
      </c>
      <c r="F2982" s="14" t="s">
        <v>9919</v>
      </c>
      <c r="G2982" s="14" t="s">
        <v>11547</v>
      </c>
      <c r="H2982" s="44" t="s">
        <v>3466</v>
      </c>
      <c r="I2982" s="45">
        <v>0</v>
      </c>
      <c r="J2982" s="14">
        <v>150000000</v>
      </c>
      <c r="K2982" s="14" t="s">
        <v>3458</v>
      </c>
      <c r="L2982" s="46" t="s">
        <v>5087</v>
      </c>
      <c r="M2982" s="14" t="s">
        <v>12072</v>
      </c>
      <c r="N2982" s="14" t="s">
        <v>3833</v>
      </c>
      <c r="O2982" s="14" t="s">
        <v>3489</v>
      </c>
      <c r="P2982" s="14" t="s">
        <v>12071</v>
      </c>
      <c r="Q2982" s="44" t="s">
        <v>8224</v>
      </c>
      <c r="R2982" s="44" t="s">
        <v>8203</v>
      </c>
      <c r="S2982" s="14">
        <v>2</v>
      </c>
      <c r="T2982" s="5">
        <v>5147</v>
      </c>
      <c r="U2982" s="5">
        <f t="shared" si="159"/>
        <v>10294</v>
      </c>
      <c r="V2982" s="47">
        <f t="shared" si="160"/>
        <v>11529.28</v>
      </c>
      <c r="W2982" s="48"/>
      <c r="X2982" s="49">
        <v>2017</v>
      </c>
      <c r="Y2982" s="55" t="s">
        <v>12015</v>
      </c>
      <c r="Z2982" s="51">
        <f t="shared" si="161"/>
        <v>28.594444444444445</v>
      </c>
      <c r="AA2982" s="16">
        <f t="shared" si="162"/>
        <v>32.025777777777776</v>
      </c>
    </row>
    <row r="2983" spans="2:27" ht="20.25" x14ac:dyDescent="0.3">
      <c r="B2983" s="43" t="s">
        <v>2986</v>
      </c>
      <c r="C2983" s="14" t="s">
        <v>4521</v>
      </c>
      <c r="D2983" s="14" t="s">
        <v>4273</v>
      </c>
      <c r="E2983" s="14" t="s">
        <v>4274</v>
      </c>
      <c r="F2983" s="14" t="s">
        <v>4275</v>
      </c>
      <c r="G2983" s="14" t="s">
        <v>11548</v>
      </c>
      <c r="H2983" s="44" t="s">
        <v>3466</v>
      </c>
      <c r="I2983" s="45">
        <v>0</v>
      </c>
      <c r="J2983" s="14">
        <v>150000000</v>
      </c>
      <c r="K2983" s="14" t="s">
        <v>3458</v>
      </c>
      <c r="L2983" s="46" t="s">
        <v>5087</v>
      </c>
      <c r="M2983" s="14" t="s">
        <v>12072</v>
      </c>
      <c r="N2983" s="14" t="s">
        <v>3833</v>
      </c>
      <c r="O2983" s="14" t="s">
        <v>3489</v>
      </c>
      <c r="P2983" s="14" t="s">
        <v>12071</v>
      </c>
      <c r="Q2983" s="44" t="s">
        <v>8224</v>
      </c>
      <c r="R2983" s="44" t="s">
        <v>8203</v>
      </c>
      <c r="S2983" s="14">
        <v>2</v>
      </c>
      <c r="T2983" s="5">
        <v>6468</v>
      </c>
      <c r="U2983" s="5">
        <f t="shared" si="159"/>
        <v>12936</v>
      </c>
      <c r="V2983" s="47">
        <f t="shared" si="160"/>
        <v>14488.320000000002</v>
      </c>
      <c r="W2983" s="48"/>
      <c r="X2983" s="49">
        <v>2017</v>
      </c>
      <c r="Y2983" s="55" t="s">
        <v>12015</v>
      </c>
      <c r="Z2983" s="51">
        <f t="shared" si="161"/>
        <v>35.93333333333333</v>
      </c>
      <c r="AA2983" s="16">
        <f t="shared" si="162"/>
        <v>40.245333333333335</v>
      </c>
    </row>
    <row r="2984" spans="2:27" ht="20.25" x14ac:dyDescent="0.3">
      <c r="B2984" s="43" t="s">
        <v>2987</v>
      </c>
      <c r="C2984" s="14" t="s">
        <v>4521</v>
      </c>
      <c r="D2984" s="14" t="s">
        <v>9922</v>
      </c>
      <c r="E2984" s="14" t="s">
        <v>4799</v>
      </c>
      <c r="F2984" s="14" t="s">
        <v>9923</v>
      </c>
      <c r="G2984" s="14" t="s">
        <v>11549</v>
      </c>
      <c r="H2984" s="44" t="s">
        <v>3466</v>
      </c>
      <c r="I2984" s="45">
        <v>0</v>
      </c>
      <c r="J2984" s="14">
        <v>150000000</v>
      </c>
      <c r="K2984" s="14" t="s">
        <v>3458</v>
      </c>
      <c r="L2984" s="46" t="s">
        <v>5087</v>
      </c>
      <c r="M2984" s="14" t="s">
        <v>12072</v>
      </c>
      <c r="N2984" s="14" t="s">
        <v>3833</v>
      </c>
      <c r="O2984" s="14" t="s">
        <v>3489</v>
      </c>
      <c r="P2984" s="14" t="s">
        <v>12071</v>
      </c>
      <c r="Q2984" s="44" t="s">
        <v>8224</v>
      </c>
      <c r="R2984" s="44" t="s">
        <v>8203</v>
      </c>
      <c r="S2984" s="14">
        <v>1</v>
      </c>
      <c r="T2984" s="5">
        <v>50000</v>
      </c>
      <c r="U2984" s="5">
        <f t="shared" si="159"/>
        <v>50000</v>
      </c>
      <c r="V2984" s="47">
        <f t="shared" si="160"/>
        <v>56000.000000000007</v>
      </c>
      <c r="W2984" s="48"/>
      <c r="X2984" s="49">
        <v>2017</v>
      </c>
      <c r="Y2984" s="55" t="s">
        <v>12015</v>
      </c>
      <c r="Z2984" s="51">
        <f t="shared" si="161"/>
        <v>138.88888888888889</v>
      </c>
      <c r="AA2984" s="16">
        <f t="shared" si="162"/>
        <v>155.55555555555557</v>
      </c>
    </row>
    <row r="2985" spans="2:27" ht="20.25" x14ac:dyDescent="0.3">
      <c r="B2985" s="43" t="s">
        <v>2988</v>
      </c>
      <c r="C2985" s="14" t="s">
        <v>4521</v>
      </c>
      <c r="D2985" s="14" t="s">
        <v>9562</v>
      </c>
      <c r="E2985" s="14" t="s">
        <v>9563</v>
      </c>
      <c r="F2985" s="14" t="s">
        <v>4412</v>
      </c>
      <c r="G2985" s="14" t="s">
        <v>11550</v>
      </c>
      <c r="H2985" s="44" t="s">
        <v>3466</v>
      </c>
      <c r="I2985" s="45">
        <v>0</v>
      </c>
      <c r="J2985" s="14">
        <v>150000000</v>
      </c>
      <c r="K2985" s="14" t="s">
        <v>3458</v>
      </c>
      <c r="L2985" s="46" t="s">
        <v>5087</v>
      </c>
      <c r="M2985" s="14" t="s">
        <v>12072</v>
      </c>
      <c r="N2985" s="14" t="s">
        <v>3833</v>
      </c>
      <c r="O2985" s="14" t="s">
        <v>3489</v>
      </c>
      <c r="P2985" s="14" t="s">
        <v>12071</v>
      </c>
      <c r="Q2985" s="44" t="s">
        <v>8224</v>
      </c>
      <c r="R2985" s="44" t="s">
        <v>8203</v>
      </c>
      <c r="S2985" s="14">
        <v>4</v>
      </c>
      <c r="T2985" s="5">
        <v>5894.84</v>
      </c>
      <c r="U2985" s="5">
        <f t="shared" si="159"/>
        <v>23579.360000000001</v>
      </c>
      <c r="V2985" s="47">
        <f t="shared" si="160"/>
        <v>26408.883200000004</v>
      </c>
      <c r="W2985" s="48"/>
      <c r="X2985" s="49">
        <v>2017</v>
      </c>
      <c r="Y2985" s="55" t="s">
        <v>12015</v>
      </c>
      <c r="Z2985" s="51">
        <f t="shared" si="161"/>
        <v>65.498222222222225</v>
      </c>
      <c r="AA2985" s="16">
        <f t="shared" si="162"/>
        <v>73.358008888888904</v>
      </c>
    </row>
    <row r="2986" spans="2:27" ht="20.25" x14ac:dyDescent="0.3">
      <c r="B2986" s="43" t="s">
        <v>2989</v>
      </c>
      <c r="C2986" s="14" t="s">
        <v>4521</v>
      </c>
      <c r="D2986" s="14" t="s">
        <v>9562</v>
      </c>
      <c r="E2986" s="14" t="s">
        <v>9563</v>
      </c>
      <c r="F2986" s="14" t="s">
        <v>4412</v>
      </c>
      <c r="G2986" s="14" t="s">
        <v>11551</v>
      </c>
      <c r="H2986" s="44" t="s">
        <v>3466</v>
      </c>
      <c r="I2986" s="45">
        <v>0</v>
      </c>
      <c r="J2986" s="14">
        <v>150000000</v>
      </c>
      <c r="K2986" s="14" t="s">
        <v>3458</v>
      </c>
      <c r="L2986" s="46" t="s">
        <v>5087</v>
      </c>
      <c r="M2986" s="14" t="s">
        <v>12072</v>
      </c>
      <c r="N2986" s="14" t="s">
        <v>3833</v>
      </c>
      <c r="O2986" s="14" t="s">
        <v>3489</v>
      </c>
      <c r="P2986" s="14" t="s">
        <v>12071</v>
      </c>
      <c r="Q2986" s="44" t="s">
        <v>8224</v>
      </c>
      <c r="R2986" s="44" t="s">
        <v>8203</v>
      </c>
      <c r="S2986" s="14">
        <v>4</v>
      </c>
      <c r="T2986" s="5">
        <v>5894.84</v>
      </c>
      <c r="U2986" s="5">
        <f t="shared" si="159"/>
        <v>23579.360000000001</v>
      </c>
      <c r="V2986" s="47">
        <f t="shared" si="160"/>
        <v>26408.883200000004</v>
      </c>
      <c r="W2986" s="48"/>
      <c r="X2986" s="49">
        <v>2017</v>
      </c>
      <c r="Y2986" s="55" t="s">
        <v>12015</v>
      </c>
      <c r="Z2986" s="51">
        <f t="shared" si="161"/>
        <v>65.498222222222225</v>
      </c>
      <c r="AA2986" s="16">
        <f t="shared" si="162"/>
        <v>73.358008888888904</v>
      </c>
    </row>
    <row r="2987" spans="2:27" ht="20.25" x14ac:dyDescent="0.3">
      <c r="B2987" s="43" t="s">
        <v>2990</v>
      </c>
      <c r="C2987" s="14" t="s">
        <v>4521</v>
      </c>
      <c r="D2987" s="14" t="s">
        <v>9908</v>
      </c>
      <c r="E2987" s="14" t="s">
        <v>7671</v>
      </c>
      <c r="F2987" s="14" t="s">
        <v>9909</v>
      </c>
      <c r="G2987" s="14" t="s">
        <v>11552</v>
      </c>
      <c r="H2987" s="44" t="s">
        <v>3466</v>
      </c>
      <c r="I2987" s="45">
        <v>0</v>
      </c>
      <c r="J2987" s="14">
        <v>150000000</v>
      </c>
      <c r="K2987" s="14" t="s">
        <v>3458</v>
      </c>
      <c r="L2987" s="46" t="s">
        <v>5087</v>
      </c>
      <c r="M2987" s="14" t="s">
        <v>12072</v>
      </c>
      <c r="N2987" s="14" t="s">
        <v>3833</v>
      </c>
      <c r="O2987" s="14" t="s">
        <v>3489</v>
      </c>
      <c r="P2987" s="14" t="s">
        <v>12071</v>
      </c>
      <c r="Q2987" s="44" t="s">
        <v>8224</v>
      </c>
      <c r="R2987" s="44" t="s">
        <v>8203</v>
      </c>
      <c r="S2987" s="14">
        <v>4</v>
      </c>
      <c r="T2987" s="5">
        <v>1113.5999999999999</v>
      </c>
      <c r="U2987" s="5">
        <f t="shared" si="159"/>
        <v>4454.3999999999996</v>
      </c>
      <c r="V2987" s="47">
        <f t="shared" si="160"/>
        <v>4988.9279999999999</v>
      </c>
      <c r="W2987" s="48"/>
      <c r="X2987" s="49">
        <v>2017</v>
      </c>
      <c r="Y2987" s="55" t="s">
        <v>12015</v>
      </c>
      <c r="Z2987" s="51">
        <f t="shared" si="161"/>
        <v>12.373333333333333</v>
      </c>
      <c r="AA2987" s="16">
        <f t="shared" si="162"/>
        <v>13.858133333333333</v>
      </c>
    </row>
    <row r="2988" spans="2:27" ht="20.25" x14ac:dyDescent="0.3">
      <c r="B2988" s="43" t="s">
        <v>2991</v>
      </c>
      <c r="C2988" s="14" t="s">
        <v>4521</v>
      </c>
      <c r="D2988" s="14" t="s">
        <v>9546</v>
      </c>
      <c r="E2988" s="14" t="s">
        <v>7679</v>
      </c>
      <c r="F2988" s="14" t="s">
        <v>4412</v>
      </c>
      <c r="G2988" s="14" t="s">
        <v>11553</v>
      </c>
      <c r="H2988" s="44" t="s">
        <v>3466</v>
      </c>
      <c r="I2988" s="45">
        <v>0</v>
      </c>
      <c r="J2988" s="14">
        <v>150000000</v>
      </c>
      <c r="K2988" s="14" t="s">
        <v>3458</v>
      </c>
      <c r="L2988" s="46" t="s">
        <v>5087</v>
      </c>
      <c r="M2988" s="14" t="s">
        <v>12072</v>
      </c>
      <c r="N2988" s="14" t="s">
        <v>3833</v>
      </c>
      <c r="O2988" s="14" t="s">
        <v>3489</v>
      </c>
      <c r="P2988" s="14" t="s">
        <v>12071</v>
      </c>
      <c r="Q2988" s="44" t="s">
        <v>8224</v>
      </c>
      <c r="R2988" s="44" t="s">
        <v>8203</v>
      </c>
      <c r="S2988" s="14">
        <v>4</v>
      </c>
      <c r="T2988" s="5">
        <v>681.76</v>
      </c>
      <c r="U2988" s="5">
        <f t="shared" si="159"/>
        <v>2727.04</v>
      </c>
      <c r="V2988" s="47">
        <f t="shared" si="160"/>
        <v>3054.2848000000004</v>
      </c>
      <c r="W2988" s="48"/>
      <c r="X2988" s="49">
        <v>2017</v>
      </c>
      <c r="Y2988" s="55" t="s">
        <v>12015</v>
      </c>
      <c r="Z2988" s="51">
        <f t="shared" si="161"/>
        <v>7.5751111111111111</v>
      </c>
      <c r="AA2988" s="16">
        <f t="shared" si="162"/>
        <v>8.4841244444444452</v>
      </c>
    </row>
    <row r="2989" spans="2:27" ht="20.25" x14ac:dyDescent="0.3">
      <c r="B2989" s="43" t="s">
        <v>2992</v>
      </c>
      <c r="C2989" s="14" t="s">
        <v>4521</v>
      </c>
      <c r="D2989" s="14" t="s">
        <v>4415</v>
      </c>
      <c r="E2989" s="14" t="s">
        <v>4446</v>
      </c>
      <c r="F2989" s="14" t="s">
        <v>4416</v>
      </c>
      <c r="G2989" s="14" t="s">
        <v>11554</v>
      </c>
      <c r="H2989" s="44" t="s">
        <v>3466</v>
      </c>
      <c r="I2989" s="45">
        <v>0</v>
      </c>
      <c r="J2989" s="14">
        <v>150000000</v>
      </c>
      <c r="K2989" s="14" t="s">
        <v>3458</v>
      </c>
      <c r="L2989" s="46" t="s">
        <v>5087</v>
      </c>
      <c r="M2989" s="14" t="s">
        <v>12072</v>
      </c>
      <c r="N2989" s="14" t="s">
        <v>3833</v>
      </c>
      <c r="O2989" s="14" t="s">
        <v>3489</v>
      </c>
      <c r="P2989" s="14" t="s">
        <v>12071</v>
      </c>
      <c r="Q2989" s="44" t="s">
        <v>8224</v>
      </c>
      <c r="R2989" s="44" t="s">
        <v>8203</v>
      </c>
      <c r="S2989" s="14">
        <v>1</v>
      </c>
      <c r="T2989" s="5">
        <v>30000</v>
      </c>
      <c r="U2989" s="5">
        <f t="shared" si="159"/>
        <v>30000</v>
      </c>
      <c r="V2989" s="47">
        <f t="shared" si="160"/>
        <v>33600</v>
      </c>
      <c r="W2989" s="48"/>
      <c r="X2989" s="49">
        <v>2017</v>
      </c>
      <c r="Y2989" s="55" t="s">
        <v>12015</v>
      </c>
      <c r="Z2989" s="51">
        <f t="shared" si="161"/>
        <v>83.333333333333329</v>
      </c>
      <c r="AA2989" s="16">
        <f t="shared" si="162"/>
        <v>93.333333333333329</v>
      </c>
    </row>
    <row r="2990" spans="2:27" ht="20.25" x14ac:dyDescent="0.3">
      <c r="B2990" s="43" t="s">
        <v>2993</v>
      </c>
      <c r="C2990" s="14" t="s">
        <v>4521</v>
      </c>
      <c r="D2990" s="14" t="s">
        <v>4777</v>
      </c>
      <c r="E2990" s="14" t="s">
        <v>4778</v>
      </c>
      <c r="F2990" s="14" t="s">
        <v>4779</v>
      </c>
      <c r="G2990" s="14" t="s">
        <v>11555</v>
      </c>
      <c r="H2990" s="44" t="s">
        <v>3466</v>
      </c>
      <c r="I2990" s="45">
        <v>0</v>
      </c>
      <c r="J2990" s="14">
        <v>150000000</v>
      </c>
      <c r="K2990" s="14" t="s">
        <v>3458</v>
      </c>
      <c r="L2990" s="46" t="s">
        <v>5087</v>
      </c>
      <c r="M2990" s="14" t="s">
        <v>12072</v>
      </c>
      <c r="N2990" s="14" t="s">
        <v>3833</v>
      </c>
      <c r="O2990" s="14" t="s">
        <v>3489</v>
      </c>
      <c r="P2990" s="14" t="s">
        <v>12071</v>
      </c>
      <c r="Q2990" s="44" t="s">
        <v>8224</v>
      </c>
      <c r="R2990" s="44" t="s">
        <v>8203</v>
      </c>
      <c r="S2990" s="14">
        <v>2</v>
      </c>
      <c r="T2990" s="5">
        <v>12000</v>
      </c>
      <c r="U2990" s="5">
        <f t="shared" si="159"/>
        <v>24000</v>
      </c>
      <c r="V2990" s="47">
        <f t="shared" si="160"/>
        <v>26880.000000000004</v>
      </c>
      <c r="W2990" s="48"/>
      <c r="X2990" s="49">
        <v>2017</v>
      </c>
      <c r="Y2990" s="55" t="s">
        <v>12015</v>
      </c>
      <c r="Z2990" s="51">
        <f t="shared" si="161"/>
        <v>66.666666666666671</v>
      </c>
      <c r="AA2990" s="16">
        <f t="shared" si="162"/>
        <v>74.666666666666671</v>
      </c>
    </row>
    <row r="2991" spans="2:27" ht="20.25" x14ac:dyDescent="0.3">
      <c r="B2991" s="43" t="s">
        <v>2994</v>
      </c>
      <c r="C2991" s="14" t="s">
        <v>4521</v>
      </c>
      <c r="D2991" s="14" t="s">
        <v>9924</v>
      </c>
      <c r="E2991" s="14" t="s">
        <v>9925</v>
      </c>
      <c r="F2991" s="14" t="s">
        <v>9926</v>
      </c>
      <c r="G2991" s="14" t="s">
        <v>11556</v>
      </c>
      <c r="H2991" s="44" t="s">
        <v>3466</v>
      </c>
      <c r="I2991" s="45">
        <v>0</v>
      </c>
      <c r="J2991" s="14">
        <v>150000000</v>
      </c>
      <c r="K2991" s="14" t="s">
        <v>3458</v>
      </c>
      <c r="L2991" s="46" t="s">
        <v>5087</v>
      </c>
      <c r="M2991" s="14" t="s">
        <v>12072</v>
      </c>
      <c r="N2991" s="14" t="s">
        <v>3833</v>
      </c>
      <c r="O2991" s="14" t="s">
        <v>3489</v>
      </c>
      <c r="P2991" s="14" t="s">
        <v>12071</v>
      </c>
      <c r="Q2991" s="44" t="s">
        <v>8224</v>
      </c>
      <c r="R2991" s="44" t="s">
        <v>8203</v>
      </c>
      <c r="S2991" s="14">
        <v>4</v>
      </c>
      <c r="T2991" s="5">
        <v>20000</v>
      </c>
      <c r="U2991" s="5">
        <f t="shared" si="159"/>
        <v>80000</v>
      </c>
      <c r="V2991" s="47">
        <f t="shared" si="160"/>
        <v>89600.000000000015</v>
      </c>
      <c r="W2991" s="48"/>
      <c r="X2991" s="49">
        <v>2017</v>
      </c>
      <c r="Y2991" s="55" t="s">
        <v>12015</v>
      </c>
      <c r="Z2991" s="51">
        <f t="shared" si="161"/>
        <v>222.22222222222223</v>
      </c>
      <c r="AA2991" s="16">
        <f t="shared" si="162"/>
        <v>248.88888888888894</v>
      </c>
    </row>
    <row r="2992" spans="2:27" ht="20.25" x14ac:dyDescent="0.3">
      <c r="B2992" s="43" t="s">
        <v>2995</v>
      </c>
      <c r="C2992" s="14" t="s">
        <v>4521</v>
      </c>
      <c r="D2992" s="14" t="s">
        <v>4770</v>
      </c>
      <c r="E2992" s="14" t="s">
        <v>7823</v>
      </c>
      <c r="F2992" s="14" t="s">
        <v>4779</v>
      </c>
      <c r="G2992" s="14" t="s">
        <v>11557</v>
      </c>
      <c r="H2992" s="44" t="s">
        <v>3466</v>
      </c>
      <c r="I2992" s="45">
        <v>0</v>
      </c>
      <c r="J2992" s="14">
        <v>150000000</v>
      </c>
      <c r="K2992" s="14" t="s">
        <v>3458</v>
      </c>
      <c r="L2992" s="46" t="s">
        <v>5087</v>
      </c>
      <c r="M2992" s="14" t="s">
        <v>12072</v>
      </c>
      <c r="N2992" s="14" t="s">
        <v>3833</v>
      </c>
      <c r="O2992" s="14" t="s">
        <v>3489</v>
      </c>
      <c r="P2992" s="14" t="s">
        <v>12071</v>
      </c>
      <c r="Q2992" s="44" t="s">
        <v>8224</v>
      </c>
      <c r="R2992" s="44" t="s">
        <v>8203</v>
      </c>
      <c r="S2992" s="14">
        <v>2</v>
      </c>
      <c r="T2992" s="5">
        <v>101400.61</v>
      </c>
      <c r="U2992" s="5">
        <f t="shared" si="159"/>
        <v>202801.22</v>
      </c>
      <c r="V2992" s="47">
        <f t="shared" si="160"/>
        <v>227137.36640000003</v>
      </c>
      <c r="W2992" s="48"/>
      <c r="X2992" s="49">
        <v>2017</v>
      </c>
      <c r="Y2992" s="55" t="s">
        <v>12015</v>
      </c>
      <c r="Z2992" s="51">
        <f t="shared" si="161"/>
        <v>563.33672222222219</v>
      </c>
      <c r="AA2992" s="16">
        <f t="shared" si="162"/>
        <v>630.93712888888899</v>
      </c>
    </row>
    <row r="2993" spans="2:27" ht="20.25" x14ac:dyDescent="0.3">
      <c r="B2993" s="43" t="s">
        <v>2996</v>
      </c>
      <c r="C2993" s="14" t="s">
        <v>4521</v>
      </c>
      <c r="D2993" s="14" t="s">
        <v>9927</v>
      </c>
      <c r="E2993" s="14" t="s">
        <v>9928</v>
      </c>
      <c r="F2993" s="14" t="s">
        <v>4412</v>
      </c>
      <c r="G2993" s="14" t="s">
        <v>11558</v>
      </c>
      <c r="H2993" s="44" t="s">
        <v>3466</v>
      </c>
      <c r="I2993" s="45">
        <v>0</v>
      </c>
      <c r="J2993" s="14">
        <v>150000000</v>
      </c>
      <c r="K2993" s="14" t="s">
        <v>3458</v>
      </c>
      <c r="L2993" s="46" t="s">
        <v>5087</v>
      </c>
      <c r="M2993" s="14" t="s">
        <v>12072</v>
      </c>
      <c r="N2993" s="14" t="s">
        <v>3833</v>
      </c>
      <c r="O2993" s="14" t="s">
        <v>3489</v>
      </c>
      <c r="P2993" s="14" t="s">
        <v>12071</v>
      </c>
      <c r="Q2993" s="44" t="s">
        <v>8224</v>
      </c>
      <c r="R2993" s="44" t="s">
        <v>8203</v>
      </c>
      <c r="S2993" s="14">
        <v>2</v>
      </c>
      <c r="T2993" s="5">
        <v>59430.47</v>
      </c>
      <c r="U2993" s="5">
        <f t="shared" si="159"/>
        <v>118860.94</v>
      </c>
      <c r="V2993" s="47">
        <f t="shared" si="160"/>
        <v>133124.25280000002</v>
      </c>
      <c r="W2993" s="48"/>
      <c r="X2993" s="49">
        <v>2017</v>
      </c>
      <c r="Y2993" s="55" t="s">
        <v>12015</v>
      </c>
      <c r="Z2993" s="51">
        <f t="shared" si="161"/>
        <v>330.16927777777778</v>
      </c>
      <c r="AA2993" s="16">
        <f t="shared" si="162"/>
        <v>369.78959111111118</v>
      </c>
    </row>
    <row r="2994" spans="2:27" ht="20.25" x14ac:dyDescent="0.3">
      <c r="B2994" s="43" t="s">
        <v>2997</v>
      </c>
      <c r="C2994" s="14" t="s">
        <v>4521</v>
      </c>
      <c r="D2994" s="14" t="s">
        <v>9929</v>
      </c>
      <c r="E2994" s="14" t="s">
        <v>7816</v>
      </c>
      <c r="F2994" s="14" t="s">
        <v>9930</v>
      </c>
      <c r="G2994" s="14" t="s">
        <v>11559</v>
      </c>
      <c r="H2994" s="44" t="s">
        <v>3466</v>
      </c>
      <c r="I2994" s="45">
        <v>0</v>
      </c>
      <c r="J2994" s="14">
        <v>150000000</v>
      </c>
      <c r="K2994" s="14" t="s">
        <v>3458</v>
      </c>
      <c r="L2994" s="46" t="s">
        <v>5087</v>
      </c>
      <c r="M2994" s="14" t="s">
        <v>12072</v>
      </c>
      <c r="N2994" s="14" t="s">
        <v>3833</v>
      </c>
      <c r="O2994" s="14" t="s">
        <v>3489</v>
      </c>
      <c r="P2994" s="14" t="s">
        <v>12071</v>
      </c>
      <c r="Q2994" s="44" t="s">
        <v>8224</v>
      </c>
      <c r="R2994" s="44" t="s">
        <v>8203</v>
      </c>
      <c r="S2994" s="14">
        <v>1</v>
      </c>
      <c r="T2994" s="5">
        <v>837500</v>
      </c>
      <c r="U2994" s="5">
        <f t="shared" si="159"/>
        <v>837500</v>
      </c>
      <c r="V2994" s="47">
        <f t="shared" si="160"/>
        <v>938000.00000000012</v>
      </c>
      <c r="W2994" s="48"/>
      <c r="X2994" s="49">
        <v>2017</v>
      </c>
      <c r="Y2994" s="55" t="s">
        <v>12015</v>
      </c>
      <c r="Z2994" s="51">
        <f t="shared" si="161"/>
        <v>2326.3888888888887</v>
      </c>
      <c r="AA2994" s="16">
        <f t="shared" si="162"/>
        <v>2605.5555555555557</v>
      </c>
    </row>
    <row r="2995" spans="2:27" ht="20.25" x14ac:dyDescent="0.3">
      <c r="B2995" s="43" t="s">
        <v>2998</v>
      </c>
      <c r="C2995" s="14" t="s">
        <v>4521</v>
      </c>
      <c r="D2995" s="14" t="s">
        <v>9922</v>
      </c>
      <c r="E2995" s="14" t="s">
        <v>4799</v>
      </c>
      <c r="F2995" s="14" t="s">
        <v>9923</v>
      </c>
      <c r="G2995" s="14" t="s">
        <v>11560</v>
      </c>
      <c r="H2995" s="44" t="s">
        <v>3466</v>
      </c>
      <c r="I2995" s="45">
        <v>0</v>
      </c>
      <c r="J2995" s="14">
        <v>150000000</v>
      </c>
      <c r="K2995" s="14" t="s">
        <v>3458</v>
      </c>
      <c r="L2995" s="46" t="s">
        <v>5087</v>
      </c>
      <c r="M2995" s="14" t="s">
        <v>12072</v>
      </c>
      <c r="N2995" s="14" t="s">
        <v>3833</v>
      </c>
      <c r="O2995" s="14" t="s">
        <v>3489</v>
      </c>
      <c r="P2995" s="14" t="s">
        <v>12071</v>
      </c>
      <c r="Q2995" s="44" t="s">
        <v>8224</v>
      </c>
      <c r="R2995" s="44" t="s">
        <v>8203</v>
      </c>
      <c r="S2995" s="14">
        <v>1</v>
      </c>
      <c r="T2995" s="5">
        <v>900000</v>
      </c>
      <c r="U2995" s="5">
        <f t="shared" si="159"/>
        <v>900000</v>
      </c>
      <c r="V2995" s="47">
        <f t="shared" si="160"/>
        <v>1008000.0000000001</v>
      </c>
      <c r="W2995" s="48"/>
      <c r="X2995" s="49">
        <v>2017</v>
      </c>
      <c r="Y2995" s="55" t="s">
        <v>12015</v>
      </c>
      <c r="Z2995" s="51">
        <f t="shared" si="161"/>
        <v>2500</v>
      </c>
      <c r="AA2995" s="16">
        <f t="shared" si="162"/>
        <v>2800.0000000000005</v>
      </c>
    </row>
    <row r="2996" spans="2:27" ht="20.25" x14ac:dyDescent="0.3">
      <c r="B2996" s="43" t="s">
        <v>2999</v>
      </c>
      <c r="C2996" s="14" t="s">
        <v>4521</v>
      </c>
      <c r="D2996" s="14" t="s">
        <v>9931</v>
      </c>
      <c r="E2996" s="14" t="s">
        <v>9932</v>
      </c>
      <c r="F2996" s="14" t="s">
        <v>9933</v>
      </c>
      <c r="G2996" s="14" t="s">
        <v>11561</v>
      </c>
      <c r="H2996" s="44" t="s">
        <v>3466</v>
      </c>
      <c r="I2996" s="45">
        <v>0</v>
      </c>
      <c r="J2996" s="14">
        <v>150000000</v>
      </c>
      <c r="K2996" s="14" t="s">
        <v>3458</v>
      </c>
      <c r="L2996" s="46" t="s">
        <v>5087</v>
      </c>
      <c r="M2996" s="14" t="s">
        <v>12072</v>
      </c>
      <c r="N2996" s="14" t="s">
        <v>3833</v>
      </c>
      <c r="O2996" s="14" t="s">
        <v>3489</v>
      </c>
      <c r="P2996" s="14" t="s">
        <v>12071</v>
      </c>
      <c r="Q2996" s="44" t="s">
        <v>8224</v>
      </c>
      <c r="R2996" s="44" t="s">
        <v>8203</v>
      </c>
      <c r="S2996" s="14">
        <v>1</v>
      </c>
      <c r="T2996" s="5">
        <v>500000</v>
      </c>
      <c r="U2996" s="5">
        <f t="shared" si="159"/>
        <v>500000</v>
      </c>
      <c r="V2996" s="47">
        <f t="shared" si="160"/>
        <v>560000</v>
      </c>
      <c r="W2996" s="48"/>
      <c r="X2996" s="49">
        <v>2017</v>
      </c>
      <c r="Y2996" s="55" t="s">
        <v>12015</v>
      </c>
      <c r="Z2996" s="51">
        <f t="shared" si="161"/>
        <v>1388.8888888888889</v>
      </c>
      <c r="AA2996" s="16">
        <f t="shared" si="162"/>
        <v>1555.5555555555557</v>
      </c>
    </row>
    <row r="2997" spans="2:27" ht="20.25" x14ac:dyDescent="0.3">
      <c r="B2997" s="43" t="s">
        <v>3000</v>
      </c>
      <c r="C2997" s="14" t="s">
        <v>4521</v>
      </c>
      <c r="D2997" s="14" t="s">
        <v>9934</v>
      </c>
      <c r="E2997" s="14" t="s">
        <v>9935</v>
      </c>
      <c r="F2997" s="14" t="s">
        <v>9936</v>
      </c>
      <c r="G2997" s="14" t="s">
        <v>11562</v>
      </c>
      <c r="H2997" s="44" t="s">
        <v>3466</v>
      </c>
      <c r="I2997" s="45">
        <v>0</v>
      </c>
      <c r="J2997" s="14">
        <v>150000000</v>
      </c>
      <c r="K2997" s="14" t="s">
        <v>3458</v>
      </c>
      <c r="L2997" s="46" t="s">
        <v>5087</v>
      </c>
      <c r="M2997" s="14" t="s">
        <v>12072</v>
      </c>
      <c r="N2997" s="14" t="s">
        <v>3833</v>
      </c>
      <c r="O2997" s="14" t="s">
        <v>3489</v>
      </c>
      <c r="P2997" s="14" t="s">
        <v>12071</v>
      </c>
      <c r="Q2997" s="44" t="s">
        <v>8224</v>
      </c>
      <c r="R2997" s="44" t="s">
        <v>8203</v>
      </c>
      <c r="S2997" s="14">
        <v>5</v>
      </c>
      <c r="T2997" s="5">
        <v>250000</v>
      </c>
      <c r="U2997" s="5">
        <f t="shared" si="159"/>
        <v>1250000</v>
      </c>
      <c r="V2997" s="47">
        <f t="shared" si="160"/>
        <v>1400000.0000000002</v>
      </c>
      <c r="W2997" s="48"/>
      <c r="X2997" s="49">
        <v>2017</v>
      </c>
      <c r="Y2997" s="55" t="s">
        <v>12015</v>
      </c>
      <c r="Z2997" s="51">
        <f t="shared" si="161"/>
        <v>3472.2222222222222</v>
      </c>
      <c r="AA2997" s="16">
        <f t="shared" si="162"/>
        <v>3888.8888888888896</v>
      </c>
    </row>
    <row r="2998" spans="2:27" ht="20.25" x14ac:dyDescent="0.3">
      <c r="B2998" s="43" t="s">
        <v>3001</v>
      </c>
      <c r="C2998" s="14" t="s">
        <v>4521</v>
      </c>
      <c r="D2998" s="14" t="s">
        <v>9937</v>
      </c>
      <c r="E2998" s="14" t="s">
        <v>9938</v>
      </c>
      <c r="F2998" s="14" t="s">
        <v>9939</v>
      </c>
      <c r="G2998" s="14" t="s">
        <v>11563</v>
      </c>
      <c r="H2998" s="44" t="s">
        <v>3466</v>
      </c>
      <c r="I2998" s="45">
        <v>0</v>
      </c>
      <c r="J2998" s="14">
        <v>150000000</v>
      </c>
      <c r="K2998" s="14" t="s">
        <v>3458</v>
      </c>
      <c r="L2998" s="46" t="s">
        <v>5087</v>
      </c>
      <c r="M2998" s="14" t="s">
        <v>12072</v>
      </c>
      <c r="N2998" s="14" t="s">
        <v>3833</v>
      </c>
      <c r="O2998" s="14" t="s">
        <v>3489</v>
      </c>
      <c r="P2998" s="14" t="s">
        <v>12071</v>
      </c>
      <c r="Q2998" s="44" t="s">
        <v>8224</v>
      </c>
      <c r="R2998" s="44" t="s">
        <v>8203</v>
      </c>
      <c r="S2998" s="14">
        <v>1</v>
      </c>
      <c r="T2998" s="5">
        <v>35000</v>
      </c>
      <c r="U2998" s="5">
        <f t="shared" si="159"/>
        <v>35000</v>
      </c>
      <c r="V2998" s="47">
        <f t="shared" si="160"/>
        <v>39200.000000000007</v>
      </c>
      <c r="W2998" s="48"/>
      <c r="X2998" s="49">
        <v>2017</v>
      </c>
      <c r="Y2998" s="55" t="s">
        <v>12015</v>
      </c>
      <c r="Z2998" s="51">
        <f t="shared" si="161"/>
        <v>97.222222222222229</v>
      </c>
      <c r="AA2998" s="16">
        <f t="shared" si="162"/>
        <v>108.88888888888891</v>
      </c>
    </row>
    <row r="2999" spans="2:27" ht="20.25" x14ac:dyDescent="0.3">
      <c r="B2999" s="43" t="s">
        <v>3002</v>
      </c>
      <c r="C2999" s="14" t="s">
        <v>4521</v>
      </c>
      <c r="D2999" s="14" t="s">
        <v>9937</v>
      </c>
      <c r="E2999" s="14" t="s">
        <v>9938</v>
      </c>
      <c r="F2999" s="14" t="s">
        <v>9939</v>
      </c>
      <c r="G2999" s="14" t="s">
        <v>11564</v>
      </c>
      <c r="H2999" s="44" t="s">
        <v>3466</v>
      </c>
      <c r="I2999" s="45">
        <v>0</v>
      </c>
      <c r="J2999" s="14">
        <v>150000000</v>
      </c>
      <c r="K2999" s="14" t="s">
        <v>3458</v>
      </c>
      <c r="L2999" s="46" t="s">
        <v>5087</v>
      </c>
      <c r="M2999" s="14" t="s">
        <v>12072</v>
      </c>
      <c r="N2999" s="14" t="s">
        <v>3833</v>
      </c>
      <c r="O2999" s="14" t="s">
        <v>3489</v>
      </c>
      <c r="P2999" s="14" t="s">
        <v>12071</v>
      </c>
      <c r="Q2999" s="44" t="s">
        <v>8224</v>
      </c>
      <c r="R2999" s="44" t="s">
        <v>8203</v>
      </c>
      <c r="S2999" s="14">
        <v>1</v>
      </c>
      <c r="T2999" s="5">
        <v>35000</v>
      </c>
      <c r="U2999" s="5">
        <f t="shared" si="159"/>
        <v>35000</v>
      </c>
      <c r="V2999" s="47">
        <f t="shared" si="160"/>
        <v>39200.000000000007</v>
      </c>
      <c r="W2999" s="48"/>
      <c r="X2999" s="49">
        <v>2017</v>
      </c>
      <c r="Y2999" s="55" t="s">
        <v>12015</v>
      </c>
      <c r="Z2999" s="51">
        <f t="shared" si="161"/>
        <v>97.222222222222229</v>
      </c>
      <c r="AA2999" s="16">
        <f t="shared" si="162"/>
        <v>108.88888888888891</v>
      </c>
    </row>
    <row r="3000" spans="2:27" ht="20.25" x14ac:dyDescent="0.3">
      <c r="B3000" s="43" t="s">
        <v>3003</v>
      </c>
      <c r="C3000" s="14" t="s">
        <v>4521</v>
      </c>
      <c r="D3000" s="14" t="s">
        <v>9937</v>
      </c>
      <c r="E3000" s="14" t="s">
        <v>9938</v>
      </c>
      <c r="F3000" s="14" t="s">
        <v>9939</v>
      </c>
      <c r="G3000" s="14" t="s">
        <v>11565</v>
      </c>
      <c r="H3000" s="44" t="s">
        <v>3466</v>
      </c>
      <c r="I3000" s="45">
        <v>0</v>
      </c>
      <c r="J3000" s="14">
        <v>150000000</v>
      </c>
      <c r="K3000" s="14" t="s">
        <v>3458</v>
      </c>
      <c r="L3000" s="46" t="s">
        <v>5087</v>
      </c>
      <c r="M3000" s="14" t="s">
        <v>12072</v>
      </c>
      <c r="N3000" s="14" t="s">
        <v>3833</v>
      </c>
      <c r="O3000" s="14" t="s">
        <v>3489</v>
      </c>
      <c r="P3000" s="14" t="s">
        <v>12071</v>
      </c>
      <c r="Q3000" s="44" t="s">
        <v>8224</v>
      </c>
      <c r="R3000" s="44" t="s">
        <v>8203</v>
      </c>
      <c r="S3000" s="14">
        <v>1</v>
      </c>
      <c r="T3000" s="5">
        <v>35000</v>
      </c>
      <c r="U3000" s="5">
        <f t="shared" si="159"/>
        <v>35000</v>
      </c>
      <c r="V3000" s="47">
        <f t="shared" si="160"/>
        <v>39200.000000000007</v>
      </c>
      <c r="W3000" s="48"/>
      <c r="X3000" s="49">
        <v>2017</v>
      </c>
      <c r="Y3000" s="55" t="s">
        <v>12015</v>
      </c>
      <c r="Z3000" s="51">
        <f t="shared" si="161"/>
        <v>97.222222222222229</v>
      </c>
      <c r="AA3000" s="16">
        <f t="shared" si="162"/>
        <v>108.88888888888891</v>
      </c>
    </row>
    <row r="3001" spans="2:27" ht="20.25" x14ac:dyDescent="0.3">
      <c r="B3001" s="43" t="s">
        <v>3004</v>
      </c>
      <c r="C3001" s="14" t="s">
        <v>4521</v>
      </c>
      <c r="D3001" s="14" t="s">
        <v>9940</v>
      </c>
      <c r="E3001" s="14" t="s">
        <v>4861</v>
      </c>
      <c r="F3001" s="14" t="s">
        <v>9941</v>
      </c>
      <c r="G3001" s="14" t="s">
        <v>11566</v>
      </c>
      <c r="H3001" s="44" t="s">
        <v>3466</v>
      </c>
      <c r="I3001" s="45">
        <v>0</v>
      </c>
      <c r="J3001" s="14">
        <v>150000000</v>
      </c>
      <c r="K3001" s="14" t="s">
        <v>3458</v>
      </c>
      <c r="L3001" s="46" t="s">
        <v>5087</v>
      </c>
      <c r="M3001" s="14" t="s">
        <v>12072</v>
      </c>
      <c r="N3001" s="14" t="s">
        <v>3833</v>
      </c>
      <c r="O3001" s="14" t="s">
        <v>3489</v>
      </c>
      <c r="P3001" s="14" t="s">
        <v>12071</v>
      </c>
      <c r="Q3001" s="44" t="s">
        <v>8224</v>
      </c>
      <c r="R3001" s="44" t="s">
        <v>8203</v>
      </c>
      <c r="S3001" s="14">
        <v>100</v>
      </c>
      <c r="T3001" s="5">
        <v>2000</v>
      </c>
      <c r="U3001" s="5">
        <f t="shared" si="159"/>
        <v>200000</v>
      </c>
      <c r="V3001" s="47">
        <f t="shared" si="160"/>
        <v>224000.00000000003</v>
      </c>
      <c r="W3001" s="48"/>
      <c r="X3001" s="49">
        <v>2017</v>
      </c>
      <c r="Y3001" s="55" t="s">
        <v>12015</v>
      </c>
      <c r="Z3001" s="51">
        <f t="shared" si="161"/>
        <v>555.55555555555554</v>
      </c>
      <c r="AA3001" s="16">
        <f t="shared" si="162"/>
        <v>622.22222222222229</v>
      </c>
    </row>
    <row r="3002" spans="2:27" ht="20.25" x14ac:dyDescent="0.3">
      <c r="B3002" s="43" t="s">
        <v>3005</v>
      </c>
      <c r="C3002" s="14" t="s">
        <v>4521</v>
      </c>
      <c r="D3002" s="14" t="s">
        <v>9942</v>
      </c>
      <c r="E3002" s="14" t="s">
        <v>4406</v>
      </c>
      <c r="F3002" s="14" t="s">
        <v>9943</v>
      </c>
      <c r="G3002" s="14" t="s">
        <v>11567</v>
      </c>
      <c r="H3002" s="44" t="s">
        <v>3466</v>
      </c>
      <c r="I3002" s="45">
        <v>0</v>
      </c>
      <c r="J3002" s="14">
        <v>150000000</v>
      </c>
      <c r="K3002" s="14" t="s">
        <v>3458</v>
      </c>
      <c r="L3002" s="46" t="s">
        <v>5087</v>
      </c>
      <c r="M3002" s="14" t="s">
        <v>12072</v>
      </c>
      <c r="N3002" s="14" t="s">
        <v>3833</v>
      </c>
      <c r="O3002" s="14" t="s">
        <v>3468</v>
      </c>
      <c r="P3002" s="14" t="s">
        <v>12071</v>
      </c>
      <c r="Q3002" s="44" t="s">
        <v>8224</v>
      </c>
      <c r="R3002" s="44" t="s">
        <v>8203</v>
      </c>
      <c r="S3002" s="14">
        <v>8</v>
      </c>
      <c r="T3002" s="5">
        <v>168289.2</v>
      </c>
      <c r="U3002" s="5">
        <f t="shared" si="159"/>
        <v>1346313.6</v>
      </c>
      <c r="V3002" s="47">
        <f t="shared" si="160"/>
        <v>1507871.2320000003</v>
      </c>
      <c r="W3002" s="48"/>
      <c r="X3002" s="49">
        <v>2017</v>
      </c>
      <c r="Y3002" s="55" t="s">
        <v>12015</v>
      </c>
      <c r="Z3002" s="51">
        <f t="shared" si="161"/>
        <v>3739.76</v>
      </c>
      <c r="AA3002" s="16">
        <f t="shared" si="162"/>
        <v>4188.5312000000013</v>
      </c>
    </row>
    <row r="3003" spans="2:27" ht="20.25" x14ac:dyDescent="0.3">
      <c r="B3003" s="43" t="s">
        <v>3006</v>
      </c>
      <c r="C3003" s="14" t="s">
        <v>4521</v>
      </c>
      <c r="D3003" s="14" t="s">
        <v>9512</v>
      </c>
      <c r="E3003" s="14" t="s">
        <v>4406</v>
      </c>
      <c r="F3003" s="14" t="s">
        <v>9513</v>
      </c>
      <c r="G3003" s="14" t="s">
        <v>11568</v>
      </c>
      <c r="H3003" s="44" t="s">
        <v>3466</v>
      </c>
      <c r="I3003" s="45">
        <v>0</v>
      </c>
      <c r="J3003" s="14">
        <v>150000000</v>
      </c>
      <c r="K3003" s="14" t="s">
        <v>3458</v>
      </c>
      <c r="L3003" s="46" t="s">
        <v>5087</v>
      </c>
      <c r="M3003" s="14" t="s">
        <v>12072</v>
      </c>
      <c r="N3003" s="14" t="s">
        <v>3833</v>
      </c>
      <c r="O3003" s="14" t="s">
        <v>3468</v>
      </c>
      <c r="P3003" s="14" t="s">
        <v>12071</v>
      </c>
      <c r="Q3003" s="44" t="s">
        <v>8224</v>
      </c>
      <c r="R3003" s="44" t="s">
        <v>8203</v>
      </c>
      <c r="S3003" s="14">
        <v>144</v>
      </c>
      <c r="T3003" s="5">
        <v>15739.199999999999</v>
      </c>
      <c r="U3003" s="5">
        <f t="shared" si="159"/>
        <v>2266444.7999999998</v>
      </c>
      <c r="V3003" s="47">
        <f t="shared" si="160"/>
        <v>2538418.176</v>
      </c>
      <c r="W3003" s="48"/>
      <c r="X3003" s="49">
        <v>2017</v>
      </c>
      <c r="Y3003" s="55" t="s">
        <v>12015</v>
      </c>
      <c r="Z3003" s="51">
        <f t="shared" si="161"/>
        <v>6295.6799999999994</v>
      </c>
      <c r="AA3003" s="16">
        <f t="shared" si="162"/>
        <v>7051.1616000000004</v>
      </c>
    </row>
    <row r="3004" spans="2:27" ht="20.25" x14ac:dyDescent="0.3">
      <c r="B3004" s="43" t="s">
        <v>3007</v>
      </c>
      <c r="C3004" s="14" t="s">
        <v>4521</v>
      </c>
      <c r="D3004" s="14" t="s">
        <v>9944</v>
      </c>
      <c r="E3004" s="14" t="s">
        <v>4406</v>
      </c>
      <c r="F3004" s="14" t="s">
        <v>9945</v>
      </c>
      <c r="G3004" s="14" t="s">
        <v>11569</v>
      </c>
      <c r="H3004" s="44" t="s">
        <v>3466</v>
      </c>
      <c r="I3004" s="45">
        <v>0</v>
      </c>
      <c r="J3004" s="14">
        <v>150000000</v>
      </c>
      <c r="K3004" s="14" t="s">
        <v>3458</v>
      </c>
      <c r="L3004" s="46" t="s">
        <v>5087</v>
      </c>
      <c r="M3004" s="14" t="s">
        <v>12072</v>
      </c>
      <c r="N3004" s="14" t="s">
        <v>3833</v>
      </c>
      <c r="O3004" s="14" t="s">
        <v>3468</v>
      </c>
      <c r="P3004" s="14" t="s">
        <v>12071</v>
      </c>
      <c r="Q3004" s="44" t="s">
        <v>8224</v>
      </c>
      <c r="R3004" s="44" t="s">
        <v>8203</v>
      </c>
      <c r="S3004" s="14">
        <v>4</v>
      </c>
      <c r="T3004" s="5">
        <v>24483.600000000002</v>
      </c>
      <c r="U3004" s="5">
        <f t="shared" si="159"/>
        <v>97934.400000000009</v>
      </c>
      <c r="V3004" s="47">
        <f t="shared" si="160"/>
        <v>109686.52800000002</v>
      </c>
      <c r="W3004" s="48"/>
      <c r="X3004" s="49">
        <v>2017</v>
      </c>
      <c r="Y3004" s="55" t="s">
        <v>12015</v>
      </c>
      <c r="Z3004" s="51">
        <f t="shared" si="161"/>
        <v>272.04000000000002</v>
      </c>
      <c r="AA3004" s="16">
        <f t="shared" si="162"/>
        <v>304.68480000000005</v>
      </c>
    </row>
    <row r="3005" spans="2:27" ht="20.25" x14ac:dyDescent="0.3">
      <c r="B3005" s="43" t="s">
        <v>3008</v>
      </c>
      <c r="C3005" s="14" t="s">
        <v>4521</v>
      </c>
      <c r="D3005" s="14" t="s">
        <v>9559</v>
      </c>
      <c r="E3005" s="14" t="s">
        <v>4411</v>
      </c>
      <c r="F3005" s="14" t="s">
        <v>9516</v>
      </c>
      <c r="G3005" s="14" t="s">
        <v>11570</v>
      </c>
      <c r="H3005" s="44" t="s">
        <v>3466</v>
      </c>
      <c r="I3005" s="45">
        <v>0</v>
      </c>
      <c r="J3005" s="14">
        <v>150000000</v>
      </c>
      <c r="K3005" s="14" t="s">
        <v>3458</v>
      </c>
      <c r="L3005" s="46" t="s">
        <v>5087</v>
      </c>
      <c r="M3005" s="14" t="s">
        <v>12072</v>
      </c>
      <c r="N3005" s="14" t="s">
        <v>3833</v>
      </c>
      <c r="O3005" s="14" t="s">
        <v>3468</v>
      </c>
      <c r="P3005" s="14" t="s">
        <v>12071</v>
      </c>
      <c r="Q3005" s="44" t="s">
        <v>8224</v>
      </c>
      <c r="R3005" s="44" t="s">
        <v>8203</v>
      </c>
      <c r="S3005" s="14">
        <v>4</v>
      </c>
      <c r="T3005" s="5">
        <v>12675.6</v>
      </c>
      <c r="U3005" s="5">
        <f t="shared" si="159"/>
        <v>50702.400000000001</v>
      </c>
      <c r="V3005" s="47">
        <f t="shared" si="160"/>
        <v>56786.688000000009</v>
      </c>
      <c r="W3005" s="48"/>
      <c r="X3005" s="49">
        <v>2017</v>
      </c>
      <c r="Y3005" s="55" t="s">
        <v>12015</v>
      </c>
      <c r="Z3005" s="51">
        <f t="shared" si="161"/>
        <v>140.84</v>
      </c>
      <c r="AA3005" s="16">
        <f t="shared" si="162"/>
        <v>157.74080000000004</v>
      </c>
    </row>
    <row r="3006" spans="2:27" ht="20.25" x14ac:dyDescent="0.3">
      <c r="B3006" s="43" t="s">
        <v>3009</v>
      </c>
      <c r="C3006" s="14" t="s">
        <v>4521</v>
      </c>
      <c r="D3006" s="14" t="s">
        <v>9946</v>
      </c>
      <c r="E3006" s="14" t="s">
        <v>9947</v>
      </c>
      <c r="F3006" s="14" t="s">
        <v>9797</v>
      </c>
      <c r="G3006" s="14" t="s">
        <v>11571</v>
      </c>
      <c r="H3006" s="44" t="s">
        <v>3466</v>
      </c>
      <c r="I3006" s="45">
        <v>0</v>
      </c>
      <c r="J3006" s="14">
        <v>150000000</v>
      </c>
      <c r="K3006" s="14" t="s">
        <v>3458</v>
      </c>
      <c r="L3006" s="46" t="s">
        <v>5087</v>
      </c>
      <c r="M3006" s="14" t="s">
        <v>12072</v>
      </c>
      <c r="N3006" s="14" t="s">
        <v>3833</v>
      </c>
      <c r="O3006" s="14" t="s">
        <v>3468</v>
      </c>
      <c r="P3006" s="14" t="s">
        <v>12071</v>
      </c>
      <c r="Q3006" s="44" t="s">
        <v>8224</v>
      </c>
      <c r="R3006" s="44" t="s">
        <v>8203</v>
      </c>
      <c r="S3006" s="14">
        <v>124</v>
      </c>
      <c r="T3006" s="5">
        <v>52095.600000000006</v>
      </c>
      <c r="U3006" s="5">
        <f t="shared" si="159"/>
        <v>6459854.4000000004</v>
      </c>
      <c r="V3006" s="47">
        <f t="shared" si="160"/>
        <v>7235036.9280000012</v>
      </c>
      <c r="W3006" s="48"/>
      <c r="X3006" s="49">
        <v>2017</v>
      </c>
      <c r="Y3006" s="55" t="s">
        <v>12015</v>
      </c>
      <c r="Z3006" s="51">
        <f t="shared" si="161"/>
        <v>17944.04</v>
      </c>
      <c r="AA3006" s="16">
        <f t="shared" si="162"/>
        <v>20097.324800000002</v>
      </c>
    </row>
    <row r="3007" spans="2:27" ht="20.25" x14ac:dyDescent="0.3">
      <c r="B3007" s="43" t="s">
        <v>3010</v>
      </c>
      <c r="C3007" s="14" t="s">
        <v>4521</v>
      </c>
      <c r="D3007" s="14" t="s">
        <v>9948</v>
      </c>
      <c r="E3007" s="14" t="s">
        <v>4486</v>
      </c>
      <c r="F3007" s="14" t="s">
        <v>9949</v>
      </c>
      <c r="G3007" s="14" t="s">
        <v>11572</v>
      </c>
      <c r="H3007" s="44" t="s">
        <v>3466</v>
      </c>
      <c r="I3007" s="45">
        <v>0</v>
      </c>
      <c r="J3007" s="14">
        <v>150000000</v>
      </c>
      <c r="K3007" s="14" t="s">
        <v>3458</v>
      </c>
      <c r="L3007" s="46" t="s">
        <v>5087</v>
      </c>
      <c r="M3007" s="14" t="s">
        <v>12072</v>
      </c>
      <c r="N3007" s="14" t="s">
        <v>3833</v>
      </c>
      <c r="O3007" s="14" t="s">
        <v>3468</v>
      </c>
      <c r="P3007" s="14" t="s">
        <v>12071</v>
      </c>
      <c r="Q3007" s="44" t="s">
        <v>8224</v>
      </c>
      <c r="R3007" s="44" t="s">
        <v>8203</v>
      </c>
      <c r="S3007" s="14">
        <v>180</v>
      </c>
      <c r="T3007" s="5">
        <v>529.20000000000005</v>
      </c>
      <c r="U3007" s="5">
        <f t="shared" si="159"/>
        <v>95256.000000000015</v>
      </c>
      <c r="V3007" s="47">
        <f t="shared" si="160"/>
        <v>106686.72000000003</v>
      </c>
      <c r="W3007" s="48"/>
      <c r="X3007" s="49">
        <v>2017</v>
      </c>
      <c r="Y3007" s="55" t="s">
        <v>12015</v>
      </c>
      <c r="Z3007" s="51">
        <f t="shared" si="161"/>
        <v>264.60000000000002</v>
      </c>
      <c r="AA3007" s="16">
        <f t="shared" si="162"/>
        <v>296.35200000000009</v>
      </c>
    </row>
    <row r="3008" spans="2:27" ht="20.25" x14ac:dyDescent="0.3">
      <c r="B3008" s="43" t="s">
        <v>3011</v>
      </c>
      <c r="C3008" s="14" t="s">
        <v>4521</v>
      </c>
      <c r="D3008" s="14" t="s">
        <v>4415</v>
      </c>
      <c r="E3008" s="14" t="s">
        <v>4446</v>
      </c>
      <c r="F3008" s="14" t="s">
        <v>4416</v>
      </c>
      <c r="G3008" s="14" t="s">
        <v>11573</v>
      </c>
      <c r="H3008" s="44" t="s">
        <v>3466</v>
      </c>
      <c r="I3008" s="45">
        <v>0</v>
      </c>
      <c r="J3008" s="14">
        <v>150000000</v>
      </c>
      <c r="K3008" s="14" t="s">
        <v>3458</v>
      </c>
      <c r="L3008" s="46" t="s">
        <v>5087</v>
      </c>
      <c r="M3008" s="14" t="s">
        <v>12072</v>
      </c>
      <c r="N3008" s="14" t="s">
        <v>3833</v>
      </c>
      <c r="O3008" s="14" t="s">
        <v>3468</v>
      </c>
      <c r="P3008" s="14" t="s">
        <v>12071</v>
      </c>
      <c r="Q3008" s="44" t="s">
        <v>8224</v>
      </c>
      <c r="R3008" s="44" t="s">
        <v>8203</v>
      </c>
      <c r="S3008" s="14">
        <v>24</v>
      </c>
      <c r="T3008" s="5">
        <v>198370.8</v>
      </c>
      <c r="U3008" s="5">
        <f t="shared" si="159"/>
        <v>4760899.1999999993</v>
      </c>
      <c r="V3008" s="47">
        <f t="shared" si="160"/>
        <v>5332207.1039999994</v>
      </c>
      <c r="W3008" s="48"/>
      <c r="X3008" s="49">
        <v>2017</v>
      </c>
      <c r="Y3008" s="55" t="s">
        <v>12015</v>
      </c>
      <c r="Z3008" s="51">
        <f t="shared" si="161"/>
        <v>13224.719999999998</v>
      </c>
      <c r="AA3008" s="16">
        <f t="shared" si="162"/>
        <v>14811.686399999999</v>
      </c>
    </row>
    <row r="3009" spans="2:27" ht="20.25" x14ac:dyDescent="0.3">
      <c r="B3009" s="43" t="s">
        <v>3012</v>
      </c>
      <c r="C3009" s="14" t="s">
        <v>4521</v>
      </c>
      <c r="D3009" s="14" t="s">
        <v>4410</v>
      </c>
      <c r="E3009" s="14" t="s">
        <v>4411</v>
      </c>
      <c r="F3009" s="14" t="s">
        <v>4412</v>
      </c>
      <c r="G3009" s="14" t="s">
        <v>11574</v>
      </c>
      <c r="H3009" s="44" t="s">
        <v>3466</v>
      </c>
      <c r="I3009" s="45">
        <v>0</v>
      </c>
      <c r="J3009" s="14">
        <v>150000000</v>
      </c>
      <c r="K3009" s="14" t="s">
        <v>3458</v>
      </c>
      <c r="L3009" s="46" t="s">
        <v>5087</v>
      </c>
      <c r="M3009" s="14" t="s">
        <v>12072</v>
      </c>
      <c r="N3009" s="14" t="s">
        <v>3833</v>
      </c>
      <c r="O3009" s="14" t="s">
        <v>3468</v>
      </c>
      <c r="P3009" s="14" t="s">
        <v>12071</v>
      </c>
      <c r="Q3009" s="44" t="s">
        <v>8224</v>
      </c>
      <c r="R3009" s="44" t="s">
        <v>8203</v>
      </c>
      <c r="S3009" s="14">
        <v>24</v>
      </c>
      <c r="T3009" s="5">
        <v>1731.6</v>
      </c>
      <c r="U3009" s="5">
        <f t="shared" si="159"/>
        <v>41558.399999999994</v>
      </c>
      <c r="V3009" s="47">
        <f t="shared" si="160"/>
        <v>46545.407999999996</v>
      </c>
      <c r="W3009" s="48"/>
      <c r="X3009" s="49">
        <v>2017</v>
      </c>
      <c r="Y3009" s="55" t="s">
        <v>12015</v>
      </c>
      <c r="Z3009" s="51">
        <f t="shared" si="161"/>
        <v>115.43999999999998</v>
      </c>
      <c r="AA3009" s="16">
        <f t="shared" si="162"/>
        <v>129.2928</v>
      </c>
    </row>
    <row r="3010" spans="2:27" ht="20.25" x14ac:dyDescent="0.3">
      <c r="B3010" s="43" t="s">
        <v>3013</v>
      </c>
      <c r="C3010" s="14" t="s">
        <v>4521</v>
      </c>
      <c r="D3010" s="14" t="s">
        <v>4410</v>
      </c>
      <c r="E3010" s="14" t="s">
        <v>4411</v>
      </c>
      <c r="F3010" s="14" t="s">
        <v>4412</v>
      </c>
      <c r="G3010" s="14" t="s">
        <v>11575</v>
      </c>
      <c r="H3010" s="44" t="s">
        <v>3466</v>
      </c>
      <c r="I3010" s="45">
        <v>0</v>
      </c>
      <c r="J3010" s="14">
        <v>150000000</v>
      </c>
      <c r="K3010" s="14" t="s">
        <v>3458</v>
      </c>
      <c r="L3010" s="46" t="s">
        <v>5087</v>
      </c>
      <c r="M3010" s="14" t="s">
        <v>12072</v>
      </c>
      <c r="N3010" s="14" t="s">
        <v>3833</v>
      </c>
      <c r="O3010" s="14" t="s">
        <v>3468</v>
      </c>
      <c r="P3010" s="14" t="s">
        <v>12071</v>
      </c>
      <c r="Q3010" s="44" t="s">
        <v>8224</v>
      </c>
      <c r="R3010" s="44" t="s">
        <v>8203</v>
      </c>
      <c r="S3010" s="14">
        <v>56</v>
      </c>
      <c r="T3010" s="5">
        <v>3250.7999999999997</v>
      </c>
      <c r="U3010" s="5">
        <f t="shared" si="159"/>
        <v>182044.79999999999</v>
      </c>
      <c r="V3010" s="47">
        <f t="shared" si="160"/>
        <v>203890.17600000001</v>
      </c>
      <c r="W3010" s="48"/>
      <c r="X3010" s="49">
        <v>2017</v>
      </c>
      <c r="Y3010" s="55" t="s">
        <v>12015</v>
      </c>
      <c r="Z3010" s="51">
        <f t="shared" si="161"/>
        <v>505.67999999999995</v>
      </c>
      <c r="AA3010" s="16">
        <f t="shared" si="162"/>
        <v>566.36160000000007</v>
      </c>
    </row>
    <row r="3011" spans="2:27" ht="20.25" x14ac:dyDescent="0.3">
      <c r="B3011" s="43" t="s">
        <v>3014</v>
      </c>
      <c r="C3011" s="14" t="s">
        <v>4521</v>
      </c>
      <c r="D3011" s="14" t="s">
        <v>4410</v>
      </c>
      <c r="E3011" s="14" t="s">
        <v>4411</v>
      </c>
      <c r="F3011" s="14" t="s">
        <v>4412</v>
      </c>
      <c r="G3011" s="14" t="s">
        <v>11576</v>
      </c>
      <c r="H3011" s="44" t="s">
        <v>3466</v>
      </c>
      <c r="I3011" s="45">
        <v>0</v>
      </c>
      <c r="J3011" s="14">
        <v>150000000</v>
      </c>
      <c r="K3011" s="14" t="s">
        <v>3458</v>
      </c>
      <c r="L3011" s="46" t="s">
        <v>5087</v>
      </c>
      <c r="M3011" s="14" t="s">
        <v>12072</v>
      </c>
      <c r="N3011" s="14" t="s">
        <v>3833</v>
      </c>
      <c r="O3011" s="14" t="s">
        <v>3468</v>
      </c>
      <c r="P3011" s="14" t="s">
        <v>12071</v>
      </c>
      <c r="Q3011" s="44" t="s">
        <v>8224</v>
      </c>
      <c r="R3011" s="44" t="s">
        <v>8203</v>
      </c>
      <c r="S3011" s="14">
        <v>24</v>
      </c>
      <c r="T3011" s="5">
        <v>954</v>
      </c>
      <c r="U3011" s="5">
        <f t="shared" si="159"/>
        <v>22896</v>
      </c>
      <c r="V3011" s="47">
        <f t="shared" si="160"/>
        <v>25643.520000000004</v>
      </c>
      <c r="W3011" s="48"/>
      <c r="X3011" s="49">
        <v>2017</v>
      </c>
      <c r="Y3011" s="55" t="s">
        <v>12015</v>
      </c>
      <c r="Z3011" s="51">
        <f t="shared" si="161"/>
        <v>63.6</v>
      </c>
      <c r="AA3011" s="16">
        <f t="shared" si="162"/>
        <v>71.232000000000014</v>
      </c>
    </row>
    <row r="3012" spans="2:27" ht="20.25" x14ac:dyDescent="0.3">
      <c r="B3012" s="43" t="s">
        <v>3015</v>
      </c>
      <c r="C3012" s="14" t="s">
        <v>4521</v>
      </c>
      <c r="D3012" s="14" t="s">
        <v>9950</v>
      </c>
      <c r="E3012" s="14" t="s">
        <v>9951</v>
      </c>
      <c r="F3012" s="14" t="s">
        <v>4779</v>
      </c>
      <c r="G3012" s="14" t="s">
        <v>11577</v>
      </c>
      <c r="H3012" s="44" t="s">
        <v>3466</v>
      </c>
      <c r="I3012" s="45">
        <v>0</v>
      </c>
      <c r="J3012" s="14">
        <v>150000000</v>
      </c>
      <c r="K3012" s="14" t="s">
        <v>3458</v>
      </c>
      <c r="L3012" s="46" t="s">
        <v>5087</v>
      </c>
      <c r="M3012" s="14" t="s">
        <v>12072</v>
      </c>
      <c r="N3012" s="14" t="s">
        <v>3833</v>
      </c>
      <c r="O3012" s="14" t="s">
        <v>3468</v>
      </c>
      <c r="P3012" s="14" t="s">
        <v>12071</v>
      </c>
      <c r="Q3012" s="44" t="s">
        <v>8224</v>
      </c>
      <c r="R3012" s="44" t="s">
        <v>8203</v>
      </c>
      <c r="S3012" s="14">
        <v>26</v>
      </c>
      <c r="T3012" s="5">
        <v>68875.199999999997</v>
      </c>
      <c r="U3012" s="5">
        <f t="shared" si="159"/>
        <v>1790755.2</v>
      </c>
      <c r="V3012" s="47">
        <f t="shared" si="160"/>
        <v>2005645.824</v>
      </c>
      <c r="W3012" s="48"/>
      <c r="X3012" s="49">
        <v>2017</v>
      </c>
      <c r="Y3012" s="55" t="s">
        <v>12015</v>
      </c>
      <c r="Z3012" s="51">
        <f t="shared" si="161"/>
        <v>4974.32</v>
      </c>
      <c r="AA3012" s="16">
        <f t="shared" si="162"/>
        <v>5571.2384000000002</v>
      </c>
    </row>
    <row r="3013" spans="2:27" ht="20.25" x14ac:dyDescent="0.3">
      <c r="B3013" s="43" t="s">
        <v>3016</v>
      </c>
      <c r="C3013" s="14" t="s">
        <v>4521</v>
      </c>
      <c r="D3013" s="14" t="s">
        <v>9948</v>
      </c>
      <c r="E3013" s="14" t="s">
        <v>4486</v>
      </c>
      <c r="F3013" s="14" t="s">
        <v>9949</v>
      </c>
      <c r="G3013" s="14" t="s">
        <v>11578</v>
      </c>
      <c r="H3013" s="44" t="s">
        <v>3466</v>
      </c>
      <c r="I3013" s="45">
        <v>0</v>
      </c>
      <c r="J3013" s="14">
        <v>150000000</v>
      </c>
      <c r="K3013" s="14" t="s">
        <v>3458</v>
      </c>
      <c r="L3013" s="46" t="s">
        <v>5087</v>
      </c>
      <c r="M3013" s="14" t="s">
        <v>12072</v>
      </c>
      <c r="N3013" s="14" t="s">
        <v>3833</v>
      </c>
      <c r="O3013" s="14" t="s">
        <v>3468</v>
      </c>
      <c r="P3013" s="14" t="s">
        <v>12071</v>
      </c>
      <c r="Q3013" s="44" t="s">
        <v>8224</v>
      </c>
      <c r="R3013" s="44" t="s">
        <v>8203</v>
      </c>
      <c r="S3013" s="14">
        <v>104</v>
      </c>
      <c r="T3013" s="5">
        <v>1522.8000000000002</v>
      </c>
      <c r="U3013" s="5">
        <f t="shared" si="159"/>
        <v>158371.20000000001</v>
      </c>
      <c r="V3013" s="47">
        <f t="shared" si="160"/>
        <v>177375.74400000004</v>
      </c>
      <c r="W3013" s="48"/>
      <c r="X3013" s="49">
        <v>2017</v>
      </c>
      <c r="Y3013" s="55" t="s">
        <v>12015</v>
      </c>
      <c r="Z3013" s="51">
        <f t="shared" si="161"/>
        <v>439.92</v>
      </c>
      <c r="AA3013" s="16">
        <f t="shared" si="162"/>
        <v>492.71040000000011</v>
      </c>
    </row>
    <row r="3014" spans="2:27" ht="20.25" x14ac:dyDescent="0.3">
      <c r="B3014" s="43" t="s">
        <v>3017</v>
      </c>
      <c r="C3014" s="14" t="s">
        <v>4521</v>
      </c>
      <c r="D3014" s="14" t="s">
        <v>9948</v>
      </c>
      <c r="E3014" s="14" t="s">
        <v>4486</v>
      </c>
      <c r="F3014" s="14" t="s">
        <v>9949</v>
      </c>
      <c r="G3014" s="14" t="s">
        <v>11579</v>
      </c>
      <c r="H3014" s="44" t="s">
        <v>3466</v>
      </c>
      <c r="I3014" s="45">
        <v>0</v>
      </c>
      <c r="J3014" s="14">
        <v>150000000</v>
      </c>
      <c r="K3014" s="14" t="s">
        <v>3458</v>
      </c>
      <c r="L3014" s="46" t="s">
        <v>5087</v>
      </c>
      <c r="M3014" s="14" t="s">
        <v>12072</v>
      </c>
      <c r="N3014" s="14" t="s">
        <v>3833</v>
      </c>
      <c r="O3014" s="14" t="s">
        <v>3468</v>
      </c>
      <c r="P3014" s="14" t="s">
        <v>12071</v>
      </c>
      <c r="Q3014" s="44" t="s">
        <v>8224</v>
      </c>
      <c r="R3014" s="44" t="s">
        <v>8203</v>
      </c>
      <c r="S3014" s="14">
        <v>72</v>
      </c>
      <c r="T3014" s="5">
        <v>1972.8000000000002</v>
      </c>
      <c r="U3014" s="5">
        <f t="shared" si="159"/>
        <v>142041.60000000001</v>
      </c>
      <c r="V3014" s="47">
        <f t="shared" si="160"/>
        <v>159086.59200000003</v>
      </c>
      <c r="W3014" s="48"/>
      <c r="X3014" s="49">
        <v>2017</v>
      </c>
      <c r="Y3014" s="55" t="s">
        <v>12015</v>
      </c>
      <c r="Z3014" s="51">
        <f t="shared" si="161"/>
        <v>394.56</v>
      </c>
      <c r="AA3014" s="16">
        <f t="shared" si="162"/>
        <v>441.9072000000001</v>
      </c>
    </row>
    <row r="3015" spans="2:27" ht="20.25" x14ac:dyDescent="0.3">
      <c r="B3015" s="43" t="s">
        <v>3018</v>
      </c>
      <c r="C3015" s="14" t="s">
        <v>4521</v>
      </c>
      <c r="D3015" s="14" t="s">
        <v>9952</v>
      </c>
      <c r="E3015" s="14" t="s">
        <v>9953</v>
      </c>
      <c r="F3015" s="14" t="s">
        <v>9797</v>
      </c>
      <c r="G3015" s="14" t="s">
        <v>11580</v>
      </c>
      <c r="H3015" s="44" t="s">
        <v>3466</v>
      </c>
      <c r="I3015" s="45">
        <v>0</v>
      </c>
      <c r="J3015" s="14">
        <v>150000000</v>
      </c>
      <c r="K3015" s="14" t="s">
        <v>3458</v>
      </c>
      <c r="L3015" s="46" t="s">
        <v>5087</v>
      </c>
      <c r="M3015" s="14" t="s">
        <v>12072</v>
      </c>
      <c r="N3015" s="14" t="s">
        <v>3833</v>
      </c>
      <c r="O3015" s="14" t="s">
        <v>3468</v>
      </c>
      <c r="P3015" s="14" t="s">
        <v>12071</v>
      </c>
      <c r="Q3015" s="44" t="s">
        <v>8224</v>
      </c>
      <c r="R3015" s="44" t="s">
        <v>8203</v>
      </c>
      <c r="S3015" s="14">
        <v>16</v>
      </c>
      <c r="T3015" s="5">
        <v>260859.6</v>
      </c>
      <c r="U3015" s="5">
        <f t="shared" si="159"/>
        <v>4173753.6</v>
      </c>
      <c r="V3015" s="47">
        <f t="shared" si="160"/>
        <v>4674604.0320000006</v>
      </c>
      <c r="W3015" s="48"/>
      <c r="X3015" s="49">
        <v>2017</v>
      </c>
      <c r="Y3015" s="55" t="s">
        <v>12015</v>
      </c>
      <c r="Z3015" s="51">
        <f t="shared" si="161"/>
        <v>11593.76</v>
      </c>
      <c r="AA3015" s="16">
        <f t="shared" si="162"/>
        <v>12985.011200000001</v>
      </c>
    </row>
    <row r="3016" spans="2:27" ht="20.25" x14ac:dyDescent="0.3">
      <c r="B3016" s="43" t="s">
        <v>3019</v>
      </c>
      <c r="C3016" s="14" t="s">
        <v>4521</v>
      </c>
      <c r="D3016" s="14" t="s">
        <v>9948</v>
      </c>
      <c r="E3016" s="14" t="s">
        <v>4486</v>
      </c>
      <c r="F3016" s="14" t="s">
        <v>9949</v>
      </c>
      <c r="G3016" s="14" t="s">
        <v>11581</v>
      </c>
      <c r="H3016" s="44" t="s">
        <v>3466</v>
      </c>
      <c r="I3016" s="45">
        <v>0</v>
      </c>
      <c r="J3016" s="14">
        <v>150000000</v>
      </c>
      <c r="K3016" s="14" t="s">
        <v>3458</v>
      </c>
      <c r="L3016" s="46" t="s">
        <v>5087</v>
      </c>
      <c r="M3016" s="14" t="s">
        <v>12072</v>
      </c>
      <c r="N3016" s="14" t="s">
        <v>3833</v>
      </c>
      <c r="O3016" s="14" t="s">
        <v>3468</v>
      </c>
      <c r="P3016" s="14" t="s">
        <v>12071</v>
      </c>
      <c r="Q3016" s="44" t="s">
        <v>8224</v>
      </c>
      <c r="R3016" s="44" t="s">
        <v>8203</v>
      </c>
      <c r="S3016" s="14">
        <v>24</v>
      </c>
      <c r="T3016" s="5">
        <v>17431.2</v>
      </c>
      <c r="U3016" s="5">
        <f t="shared" si="159"/>
        <v>418348.80000000005</v>
      </c>
      <c r="V3016" s="47">
        <f t="shared" si="160"/>
        <v>468550.65600000008</v>
      </c>
      <c r="W3016" s="48"/>
      <c r="X3016" s="49">
        <v>2017</v>
      </c>
      <c r="Y3016" s="55" t="s">
        <v>12015</v>
      </c>
      <c r="Z3016" s="51">
        <f t="shared" si="161"/>
        <v>1162.0800000000002</v>
      </c>
      <c r="AA3016" s="16">
        <f t="shared" si="162"/>
        <v>1301.5296000000003</v>
      </c>
    </row>
    <row r="3017" spans="2:27" ht="20.25" x14ac:dyDescent="0.3">
      <c r="B3017" s="43" t="s">
        <v>3020</v>
      </c>
      <c r="C3017" s="14" t="s">
        <v>4521</v>
      </c>
      <c r="D3017" s="14" t="s">
        <v>9948</v>
      </c>
      <c r="E3017" s="14" t="s">
        <v>4486</v>
      </c>
      <c r="F3017" s="14" t="s">
        <v>9949</v>
      </c>
      <c r="G3017" s="14" t="s">
        <v>11582</v>
      </c>
      <c r="H3017" s="44" t="s">
        <v>3466</v>
      </c>
      <c r="I3017" s="45">
        <v>0</v>
      </c>
      <c r="J3017" s="14">
        <v>150000000</v>
      </c>
      <c r="K3017" s="14" t="s">
        <v>3458</v>
      </c>
      <c r="L3017" s="46" t="s">
        <v>5087</v>
      </c>
      <c r="M3017" s="14" t="s">
        <v>12072</v>
      </c>
      <c r="N3017" s="14" t="s">
        <v>3833</v>
      </c>
      <c r="O3017" s="14" t="s">
        <v>3468</v>
      </c>
      <c r="P3017" s="14" t="s">
        <v>12071</v>
      </c>
      <c r="Q3017" s="44" t="s">
        <v>8224</v>
      </c>
      <c r="R3017" s="44" t="s">
        <v>8203</v>
      </c>
      <c r="S3017" s="14">
        <v>48</v>
      </c>
      <c r="T3017" s="5">
        <v>2736</v>
      </c>
      <c r="U3017" s="5">
        <f t="shared" si="159"/>
        <v>131328</v>
      </c>
      <c r="V3017" s="47">
        <f t="shared" si="160"/>
        <v>147087.36000000002</v>
      </c>
      <c r="W3017" s="48"/>
      <c r="X3017" s="49">
        <v>2017</v>
      </c>
      <c r="Y3017" s="55" t="s">
        <v>12015</v>
      </c>
      <c r="Z3017" s="51">
        <f t="shared" si="161"/>
        <v>364.8</v>
      </c>
      <c r="AA3017" s="16">
        <f t="shared" si="162"/>
        <v>408.57600000000002</v>
      </c>
    </row>
    <row r="3018" spans="2:27" ht="20.25" x14ac:dyDescent="0.3">
      <c r="B3018" s="43" t="s">
        <v>3021</v>
      </c>
      <c r="C3018" s="14" t="s">
        <v>4521</v>
      </c>
      <c r="D3018" s="14" t="s">
        <v>9948</v>
      </c>
      <c r="E3018" s="14" t="s">
        <v>4486</v>
      </c>
      <c r="F3018" s="14" t="s">
        <v>9949</v>
      </c>
      <c r="G3018" s="14" t="s">
        <v>11583</v>
      </c>
      <c r="H3018" s="44" t="s">
        <v>3466</v>
      </c>
      <c r="I3018" s="45">
        <v>0</v>
      </c>
      <c r="J3018" s="14">
        <v>150000000</v>
      </c>
      <c r="K3018" s="14" t="s">
        <v>3458</v>
      </c>
      <c r="L3018" s="46" t="s">
        <v>5087</v>
      </c>
      <c r="M3018" s="14" t="s">
        <v>12072</v>
      </c>
      <c r="N3018" s="14" t="s">
        <v>3833</v>
      </c>
      <c r="O3018" s="14" t="s">
        <v>3468</v>
      </c>
      <c r="P3018" s="14" t="s">
        <v>12071</v>
      </c>
      <c r="Q3018" s="44" t="s">
        <v>8224</v>
      </c>
      <c r="R3018" s="44" t="s">
        <v>8203</v>
      </c>
      <c r="S3018" s="14">
        <v>12</v>
      </c>
      <c r="T3018" s="5">
        <v>4914</v>
      </c>
      <c r="U3018" s="5">
        <f t="shared" si="159"/>
        <v>58968</v>
      </c>
      <c r="V3018" s="47">
        <f t="shared" si="160"/>
        <v>66044.160000000003</v>
      </c>
      <c r="W3018" s="48"/>
      <c r="X3018" s="49">
        <v>2017</v>
      </c>
      <c r="Y3018" s="55" t="s">
        <v>12015</v>
      </c>
      <c r="Z3018" s="51">
        <f t="shared" si="161"/>
        <v>163.80000000000001</v>
      </c>
      <c r="AA3018" s="16">
        <f t="shared" si="162"/>
        <v>183.45600000000002</v>
      </c>
    </row>
    <row r="3019" spans="2:27" ht="20.25" x14ac:dyDescent="0.3">
      <c r="B3019" s="43" t="s">
        <v>3022</v>
      </c>
      <c r="C3019" s="14" t="s">
        <v>4521</v>
      </c>
      <c r="D3019" s="14" t="s">
        <v>9948</v>
      </c>
      <c r="E3019" s="14" t="s">
        <v>4486</v>
      </c>
      <c r="F3019" s="14" t="s">
        <v>9949</v>
      </c>
      <c r="G3019" s="14" t="s">
        <v>11584</v>
      </c>
      <c r="H3019" s="44" t="s">
        <v>3466</v>
      </c>
      <c r="I3019" s="45">
        <v>0</v>
      </c>
      <c r="J3019" s="14">
        <v>150000000</v>
      </c>
      <c r="K3019" s="14" t="s">
        <v>3458</v>
      </c>
      <c r="L3019" s="46" t="s">
        <v>5087</v>
      </c>
      <c r="M3019" s="14" t="s">
        <v>12072</v>
      </c>
      <c r="N3019" s="14" t="s">
        <v>3833</v>
      </c>
      <c r="O3019" s="14" t="s">
        <v>3468</v>
      </c>
      <c r="P3019" s="14" t="s">
        <v>12071</v>
      </c>
      <c r="Q3019" s="44" t="s">
        <v>8224</v>
      </c>
      <c r="R3019" s="44" t="s">
        <v>8203</v>
      </c>
      <c r="S3019" s="14">
        <v>24</v>
      </c>
      <c r="T3019" s="5">
        <v>5662.8</v>
      </c>
      <c r="U3019" s="5">
        <f t="shared" si="159"/>
        <v>135907.20000000001</v>
      </c>
      <c r="V3019" s="47">
        <f t="shared" si="160"/>
        <v>152216.06400000001</v>
      </c>
      <c r="W3019" s="48"/>
      <c r="X3019" s="49">
        <v>2017</v>
      </c>
      <c r="Y3019" s="55" t="s">
        <v>12015</v>
      </c>
      <c r="Z3019" s="51">
        <f t="shared" si="161"/>
        <v>377.52000000000004</v>
      </c>
      <c r="AA3019" s="16">
        <f t="shared" si="162"/>
        <v>422.82240000000002</v>
      </c>
    </row>
    <row r="3020" spans="2:27" ht="20.25" x14ac:dyDescent="0.3">
      <c r="B3020" s="43" t="s">
        <v>3023</v>
      </c>
      <c r="C3020" s="14" t="s">
        <v>4521</v>
      </c>
      <c r="D3020" s="14" t="s">
        <v>9954</v>
      </c>
      <c r="E3020" s="14" t="s">
        <v>4436</v>
      </c>
      <c r="F3020" s="14" t="s">
        <v>4412</v>
      </c>
      <c r="G3020" s="14" t="s">
        <v>11585</v>
      </c>
      <c r="H3020" s="44" t="s">
        <v>3466</v>
      </c>
      <c r="I3020" s="45">
        <v>0</v>
      </c>
      <c r="J3020" s="14">
        <v>150000000</v>
      </c>
      <c r="K3020" s="14" t="s">
        <v>3458</v>
      </c>
      <c r="L3020" s="46" t="s">
        <v>5087</v>
      </c>
      <c r="M3020" s="14" t="s">
        <v>12072</v>
      </c>
      <c r="N3020" s="14" t="s">
        <v>3833</v>
      </c>
      <c r="O3020" s="14" t="s">
        <v>3468</v>
      </c>
      <c r="P3020" s="14" t="s">
        <v>12071</v>
      </c>
      <c r="Q3020" s="44" t="s">
        <v>8224</v>
      </c>
      <c r="R3020" s="44" t="s">
        <v>8203</v>
      </c>
      <c r="S3020" s="14">
        <v>3</v>
      </c>
      <c r="T3020" s="5">
        <v>250621.19999999998</v>
      </c>
      <c r="U3020" s="5">
        <f t="shared" si="159"/>
        <v>751863.6</v>
      </c>
      <c r="V3020" s="47">
        <f t="shared" si="160"/>
        <v>842087.23200000008</v>
      </c>
      <c r="W3020" s="48"/>
      <c r="X3020" s="49">
        <v>2017</v>
      </c>
      <c r="Y3020" s="55" t="s">
        <v>12015</v>
      </c>
      <c r="Z3020" s="51">
        <f t="shared" si="161"/>
        <v>2088.5099999999998</v>
      </c>
      <c r="AA3020" s="16">
        <f t="shared" si="162"/>
        <v>2339.1312000000003</v>
      </c>
    </row>
    <row r="3021" spans="2:27" ht="20.25" x14ac:dyDescent="0.3">
      <c r="B3021" s="43" t="s">
        <v>3024</v>
      </c>
      <c r="C3021" s="14" t="s">
        <v>4521</v>
      </c>
      <c r="D3021" s="14" t="s">
        <v>9955</v>
      </c>
      <c r="E3021" s="14" t="s">
        <v>9956</v>
      </c>
      <c r="F3021" s="14" t="s">
        <v>9084</v>
      </c>
      <c r="G3021" s="14" t="s">
        <v>11586</v>
      </c>
      <c r="H3021" s="44" t="s">
        <v>3466</v>
      </c>
      <c r="I3021" s="45">
        <v>0</v>
      </c>
      <c r="J3021" s="14">
        <v>150000000</v>
      </c>
      <c r="K3021" s="14" t="s">
        <v>3458</v>
      </c>
      <c r="L3021" s="46" t="s">
        <v>5087</v>
      </c>
      <c r="M3021" s="14" t="s">
        <v>12072</v>
      </c>
      <c r="N3021" s="14" t="s">
        <v>3833</v>
      </c>
      <c r="O3021" s="14" t="s">
        <v>3468</v>
      </c>
      <c r="P3021" s="14" t="s">
        <v>12071</v>
      </c>
      <c r="Q3021" s="44" t="s">
        <v>8224</v>
      </c>
      <c r="R3021" s="44" t="s">
        <v>8203</v>
      </c>
      <c r="S3021" s="14">
        <v>2</v>
      </c>
      <c r="T3021" s="5">
        <v>766933.2</v>
      </c>
      <c r="U3021" s="5">
        <f t="shared" si="159"/>
        <v>1533866.4</v>
      </c>
      <c r="V3021" s="47">
        <f t="shared" si="160"/>
        <v>1717930.368</v>
      </c>
      <c r="W3021" s="48"/>
      <c r="X3021" s="49">
        <v>2017</v>
      </c>
      <c r="Y3021" s="55" t="s">
        <v>12015</v>
      </c>
      <c r="Z3021" s="51">
        <f t="shared" si="161"/>
        <v>4260.74</v>
      </c>
      <c r="AA3021" s="16">
        <f t="shared" si="162"/>
        <v>4772.0288</v>
      </c>
    </row>
    <row r="3022" spans="2:27" ht="20.25" x14ac:dyDescent="0.3">
      <c r="B3022" s="43" t="s">
        <v>3025</v>
      </c>
      <c r="C3022" s="14" t="s">
        <v>4521</v>
      </c>
      <c r="D3022" s="14" t="s">
        <v>4251</v>
      </c>
      <c r="E3022" s="14" t="s">
        <v>7547</v>
      </c>
      <c r="F3022" s="14" t="s">
        <v>4252</v>
      </c>
      <c r="G3022" s="14" t="s">
        <v>11587</v>
      </c>
      <c r="H3022" s="44" t="s">
        <v>3457</v>
      </c>
      <c r="I3022" s="45">
        <v>0</v>
      </c>
      <c r="J3022" s="14">
        <v>150000000</v>
      </c>
      <c r="K3022" s="14" t="s">
        <v>3458</v>
      </c>
      <c r="L3022" s="46" t="s">
        <v>5087</v>
      </c>
      <c r="M3022" s="14" t="s">
        <v>12072</v>
      </c>
      <c r="N3022" s="14" t="s">
        <v>3833</v>
      </c>
      <c r="O3022" s="14" t="s">
        <v>3468</v>
      </c>
      <c r="P3022" s="14" t="s">
        <v>12071</v>
      </c>
      <c r="Q3022" s="44" t="s">
        <v>8224</v>
      </c>
      <c r="R3022" s="44" t="s">
        <v>8203</v>
      </c>
      <c r="S3022" s="14">
        <v>12</v>
      </c>
      <c r="T3022" s="5">
        <v>1525024.8</v>
      </c>
      <c r="U3022" s="5">
        <f t="shared" si="159"/>
        <v>18300297.600000001</v>
      </c>
      <c r="V3022" s="47">
        <f t="shared" si="160"/>
        <v>20496333.312000003</v>
      </c>
      <c r="W3022" s="48"/>
      <c r="X3022" s="49">
        <v>2017</v>
      </c>
      <c r="Y3022" s="55" t="s">
        <v>12015</v>
      </c>
      <c r="Z3022" s="51">
        <f t="shared" si="161"/>
        <v>50834.16</v>
      </c>
      <c r="AA3022" s="16">
        <f t="shared" si="162"/>
        <v>56934.259200000008</v>
      </c>
    </row>
    <row r="3023" spans="2:27" ht="20.25" x14ac:dyDescent="0.3">
      <c r="B3023" s="43" t="s">
        <v>3026</v>
      </c>
      <c r="C3023" s="14" t="s">
        <v>4521</v>
      </c>
      <c r="D3023" s="14" t="s">
        <v>9957</v>
      </c>
      <c r="E3023" s="14" t="s">
        <v>9958</v>
      </c>
      <c r="F3023" s="14" t="s">
        <v>9959</v>
      </c>
      <c r="G3023" s="14" t="s">
        <v>11588</v>
      </c>
      <c r="H3023" s="44" t="s">
        <v>3466</v>
      </c>
      <c r="I3023" s="45">
        <v>0</v>
      </c>
      <c r="J3023" s="14">
        <v>150000000</v>
      </c>
      <c r="K3023" s="14" t="s">
        <v>3458</v>
      </c>
      <c r="L3023" s="46" t="s">
        <v>5087</v>
      </c>
      <c r="M3023" s="14" t="s">
        <v>12072</v>
      </c>
      <c r="N3023" s="14" t="s">
        <v>3833</v>
      </c>
      <c r="O3023" s="14" t="s">
        <v>3468</v>
      </c>
      <c r="P3023" s="14" t="s">
        <v>12071</v>
      </c>
      <c r="Q3023" s="44" t="s">
        <v>8224</v>
      </c>
      <c r="R3023" s="44" t="s">
        <v>8203</v>
      </c>
      <c r="S3023" s="14">
        <v>12</v>
      </c>
      <c r="T3023" s="5">
        <v>10180.800000000001</v>
      </c>
      <c r="U3023" s="5">
        <f t="shared" si="159"/>
        <v>122169.60000000001</v>
      </c>
      <c r="V3023" s="47">
        <f t="shared" si="160"/>
        <v>136829.95200000002</v>
      </c>
      <c r="W3023" s="48"/>
      <c r="X3023" s="49">
        <v>2017</v>
      </c>
      <c r="Y3023" s="55" t="s">
        <v>12015</v>
      </c>
      <c r="Z3023" s="51">
        <f t="shared" si="161"/>
        <v>339.36</v>
      </c>
      <c r="AA3023" s="16">
        <f t="shared" si="162"/>
        <v>380.08320000000003</v>
      </c>
    </row>
    <row r="3024" spans="2:27" ht="20.25" x14ac:dyDescent="0.3">
      <c r="B3024" s="43" t="s">
        <v>3027</v>
      </c>
      <c r="C3024" s="14" t="s">
        <v>4521</v>
      </c>
      <c r="D3024" s="14" t="s">
        <v>9957</v>
      </c>
      <c r="E3024" s="14" t="s">
        <v>9958</v>
      </c>
      <c r="F3024" s="14" t="s">
        <v>9959</v>
      </c>
      <c r="G3024" s="14" t="s">
        <v>11589</v>
      </c>
      <c r="H3024" s="44" t="s">
        <v>3466</v>
      </c>
      <c r="I3024" s="45">
        <v>0</v>
      </c>
      <c r="J3024" s="14">
        <v>150000000</v>
      </c>
      <c r="K3024" s="14" t="s">
        <v>3458</v>
      </c>
      <c r="L3024" s="46" t="s">
        <v>5087</v>
      </c>
      <c r="M3024" s="14" t="s">
        <v>12072</v>
      </c>
      <c r="N3024" s="14" t="s">
        <v>3833</v>
      </c>
      <c r="O3024" s="14" t="s">
        <v>3468</v>
      </c>
      <c r="P3024" s="14" t="s">
        <v>12071</v>
      </c>
      <c r="Q3024" s="44" t="s">
        <v>8224</v>
      </c>
      <c r="R3024" s="44" t="s">
        <v>8203</v>
      </c>
      <c r="S3024" s="14">
        <v>12</v>
      </c>
      <c r="T3024" s="5">
        <v>10080</v>
      </c>
      <c r="U3024" s="5">
        <f t="shared" si="159"/>
        <v>120960</v>
      </c>
      <c r="V3024" s="47">
        <f t="shared" si="160"/>
        <v>135475.20000000001</v>
      </c>
      <c r="W3024" s="48"/>
      <c r="X3024" s="49">
        <v>2017</v>
      </c>
      <c r="Y3024" s="55" t="s">
        <v>12015</v>
      </c>
      <c r="Z3024" s="51">
        <f t="shared" si="161"/>
        <v>336</v>
      </c>
      <c r="AA3024" s="16">
        <f t="shared" si="162"/>
        <v>376.32000000000005</v>
      </c>
    </row>
    <row r="3025" spans="2:27" ht="20.25" x14ac:dyDescent="0.3">
      <c r="B3025" s="43" t="s">
        <v>3028</v>
      </c>
      <c r="C3025" s="14" t="s">
        <v>4521</v>
      </c>
      <c r="D3025" s="14" t="s">
        <v>9960</v>
      </c>
      <c r="E3025" s="14" t="s">
        <v>7556</v>
      </c>
      <c r="F3025" s="14" t="s">
        <v>9961</v>
      </c>
      <c r="G3025" s="14" t="s">
        <v>11590</v>
      </c>
      <c r="H3025" s="44" t="s">
        <v>3466</v>
      </c>
      <c r="I3025" s="45">
        <v>0</v>
      </c>
      <c r="J3025" s="14">
        <v>150000000</v>
      </c>
      <c r="K3025" s="14" t="s">
        <v>3458</v>
      </c>
      <c r="L3025" s="46" t="s">
        <v>5087</v>
      </c>
      <c r="M3025" s="14" t="s">
        <v>12072</v>
      </c>
      <c r="N3025" s="14" t="s">
        <v>3833</v>
      </c>
      <c r="O3025" s="14" t="s">
        <v>3468</v>
      </c>
      <c r="P3025" s="14" t="s">
        <v>12071</v>
      </c>
      <c r="Q3025" s="44" t="s">
        <v>8224</v>
      </c>
      <c r="R3025" s="44" t="s">
        <v>8203</v>
      </c>
      <c r="S3025" s="14">
        <v>2</v>
      </c>
      <c r="T3025" s="5">
        <v>34315.199999999997</v>
      </c>
      <c r="U3025" s="5">
        <f t="shared" si="159"/>
        <v>68630.399999999994</v>
      </c>
      <c r="V3025" s="47">
        <f t="shared" si="160"/>
        <v>76866.047999999995</v>
      </c>
      <c r="W3025" s="48"/>
      <c r="X3025" s="49">
        <v>2017</v>
      </c>
      <c r="Y3025" s="55" t="s">
        <v>12015</v>
      </c>
      <c r="Z3025" s="51">
        <f t="shared" si="161"/>
        <v>190.64</v>
      </c>
      <c r="AA3025" s="16">
        <f t="shared" si="162"/>
        <v>213.51679999999999</v>
      </c>
    </row>
    <row r="3026" spans="2:27" ht="20.25" x14ac:dyDescent="0.3">
      <c r="B3026" s="43" t="s">
        <v>3029</v>
      </c>
      <c r="C3026" s="14" t="s">
        <v>4521</v>
      </c>
      <c r="D3026" s="14" t="s">
        <v>9613</v>
      </c>
      <c r="E3026" s="14" t="s">
        <v>9614</v>
      </c>
      <c r="F3026" s="14" t="s">
        <v>9615</v>
      </c>
      <c r="G3026" s="14" t="s">
        <v>11591</v>
      </c>
      <c r="H3026" s="44" t="s">
        <v>3466</v>
      </c>
      <c r="I3026" s="45">
        <v>0</v>
      </c>
      <c r="J3026" s="14">
        <v>150000000</v>
      </c>
      <c r="K3026" s="14" t="s">
        <v>3458</v>
      </c>
      <c r="L3026" s="46" t="s">
        <v>5087</v>
      </c>
      <c r="M3026" s="14" t="s">
        <v>12072</v>
      </c>
      <c r="N3026" s="14" t="s">
        <v>3833</v>
      </c>
      <c r="O3026" s="14" t="s">
        <v>3468</v>
      </c>
      <c r="P3026" s="14" t="s">
        <v>12071</v>
      </c>
      <c r="Q3026" s="44" t="s">
        <v>8224</v>
      </c>
      <c r="R3026" s="44" t="s">
        <v>8203</v>
      </c>
      <c r="S3026" s="14">
        <v>32</v>
      </c>
      <c r="T3026" s="5">
        <v>21409.200000000001</v>
      </c>
      <c r="U3026" s="5">
        <f t="shared" si="159"/>
        <v>685094.40000000002</v>
      </c>
      <c r="V3026" s="47">
        <f t="shared" si="160"/>
        <v>767305.72800000012</v>
      </c>
      <c r="W3026" s="48"/>
      <c r="X3026" s="49">
        <v>2017</v>
      </c>
      <c r="Y3026" s="55" t="s">
        <v>12015</v>
      </c>
      <c r="Z3026" s="51">
        <f t="shared" si="161"/>
        <v>1903.04</v>
      </c>
      <c r="AA3026" s="16">
        <f t="shared" si="162"/>
        <v>2131.4048000000003</v>
      </c>
    </row>
    <row r="3027" spans="2:27" ht="20.25" x14ac:dyDescent="0.3">
      <c r="B3027" s="43" t="s">
        <v>3030</v>
      </c>
      <c r="C3027" s="14" t="s">
        <v>4521</v>
      </c>
      <c r="D3027" s="14" t="s">
        <v>9948</v>
      </c>
      <c r="E3027" s="14" t="s">
        <v>4486</v>
      </c>
      <c r="F3027" s="14" t="s">
        <v>9949</v>
      </c>
      <c r="G3027" s="14" t="s">
        <v>11592</v>
      </c>
      <c r="H3027" s="44" t="s">
        <v>3466</v>
      </c>
      <c r="I3027" s="45">
        <v>0</v>
      </c>
      <c r="J3027" s="14">
        <v>150000000</v>
      </c>
      <c r="K3027" s="14" t="s">
        <v>3458</v>
      </c>
      <c r="L3027" s="46" t="s">
        <v>5087</v>
      </c>
      <c r="M3027" s="14" t="s">
        <v>12072</v>
      </c>
      <c r="N3027" s="14" t="s">
        <v>3833</v>
      </c>
      <c r="O3027" s="14" t="s">
        <v>3468</v>
      </c>
      <c r="P3027" s="14" t="s">
        <v>12071</v>
      </c>
      <c r="Q3027" s="44" t="s">
        <v>8224</v>
      </c>
      <c r="R3027" s="44" t="s">
        <v>8203</v>
      </c>
      <c r="S3027" s="14">
        <v>48</v>
      </c>
      <c r="T3027" s="5">
        <v>5824.8</v>
      </c>
      <c r="U3027" s="5">
        <f t="shared" si="159"/>
        <v>279590.40000000002</v>
      </c>
      <c r="V3027" s="47">
        <f t="shared" si="160"/>
        <v>313141.24800000008</v>
      </c>
      <c r="W3027" s="48"/>
      <c r="X3027" s="49">
        <v>2017</v>
      </c>
      <c r="Y3027" s="55" t="s">
        <v>12015</v>
      </c>
      <c r="Z3027" s="51">
        <f t="shared" si="161"/>
        <v>776.6400000000001</v>
      </c>
      <c r="AA3027" s="16">
        <f t="shared" si="162"/>
        <v>869.83680000000027</v>
      </c>
    </row>
    <row r="3028" spans="2:27" ht="20.25" x14ac:dyDescent="0.3">
      <c r="B3028" s="43" t="s">
        <v>3031</v>
      </c>
      <c r="C3028" s="14" t="s">
        <v>4521</v>
      </c>
      <c r="D3028" s="14" t="s">
        <v>9948</v>
      </c>
      <c r="E3028" s="14" t="s">
        <v>4486</v>
      </c>
      <c r="F3028" s="14" t="s">
        <v>9949</v>
      </c>
      <c r="G3028" s="14" t="s">
        <v>11593</v>
      </c>
      <c r="H3028" s="44" t="s">
        <v>3466</v>
      </c>
      <c r="I3028" s="45">
        <v>0</v>
      </c>
      <c r="J3028" s="14">
        <v>150000000</v>
      </c>
      <c r="K3028" s="14" t="s">
        <v>3458</v>
      </c>
      <c r="L3028" s="46" t="s">
        <v>5087</v>
      </c>
      <c r="M3028" s="14" t="s">
        <v>12072</v>
      </c>
      <c r="N3028" s="14" t="s">
        <v>3833</v>
      </c>
      <c r="O3028" s="14" t="s">
        <v>3468</v>
      </c>
      <c r="P3028" s="14" t="s">
        <v>12071</v>
      </c>
      <c r="Q3028" s="44" t="s">
        <v>8224</v>
      </c>
      <c r="R3028" s="44" t="s">
        <v>8203</v>
      </c>
      <c r="S3028" s="14">
        <v>8</v>
      </c>
      <c r="T3028" s="5">
        <v>1425.6</v>
      </c>
      <c r="U3028" s="5">
        <f t="shared" si="159"/>
        <v>11404.8</v>
      </c>
      <c r="V3028" s="47">
        <f t="shared" si="160"/>
        <v>12773.376</v>
      </c>
      <c r="W3028" s="48"/>
      <c r="X3028" s="49">
        <v>2017</v>
      </c>
      <c r="Y3028" s="55" t="s">
        <v>12015</v>
      </c>
      <c r="Z3028" s="51">
        <f t="shared" si="161"/>
        <v>31.68</v>
      </c>
      <c r="AA3028" s="16">
        <f t="shared" si="162"/>
        <v>35.4816</v>
      </c>
    </row>
    <row r="3029" spans="2:27" ht="20.25" x14ac:dyDescent="0.3">
      <c r="B3029" s="43" t="s">
        <v>3032</v>
      </c>
      <c r="C3029" s="14" t="s">
        <v>4521</v>
      </c>
      <c r="D3029" s="14" t="s">
        <v>9948</v>
      </c>
      <c r="E3029" s="14" t="s">
        <v>4486</v>
      </c>
      <c r="F3029" s="14" t="s">
        <v>9949</v>
      </c>
      <c r="G3029" s="14" t="s">
        <v>11594</v>
      </c>
      <c r="H3029" s="44" t="s">
        <v>3466</v>
      </c>
      <c r="I3029" s="45">
        <v>0</v>
      </c>
      <c r="J3029" s="14">
        <v>150000000</v>
      </c>
      <c r="K3029" s="14" t="s">
        <v>3458</v>
      </c>
      <c r="L3029" s="46" t="s">
        <v>5087</v>
      </c>
      <c r="M3029" s="14" t="s">
        <v>12072</v>
      </c>
      <c r="N3029" s="14" t="s">
        <v>3833</v>
      </c>
      <c r="O3029" s="14" t="s">
        <v>3468</v>
      </c>
      <c r="P3029" s="14" t="s">
        <v>12071</v>
      </c>
      <c r="Q3029" s="44" t="s">
        <v>8224</v>
      </c>
      <c r="R3029" s="44" t="s">
        <v>8203</v>
      </c>
      <c r="S3029" s="14">
        <v>4</v>
      </c>
      <c r="T3029" s="5">
        <v>2343.6</v>
      </c>
      <c r="U3029" s="5">
        <f t="shared" si="159"/>
        <v>9374.4</v>
      </c>
      <c r="V3029" s="47">
        <f t="shared" si="160"/>
        <v>10499.328000000001</v>
      </c>
      <c r="W3029" s="48"/>
      <c r="X3029" s="49">
        <v>2017</v>
      </c>
      <c r="Y3029" s="55" t="s">
        <v>12015</v>
      </c>
      <c r="Z3029" s="51">
        <f t="shared" si="161"/>
        <v>26.04</v>
      </c>
      <c r="AA3029" s="16">
        <f t="shared" si="162"/>
        <v>29.164800000000003</v>
      </c>
    </row>
    <row r="3030" spans="2:27" ht="20.25" x14ac:dyDescent="0.3">
      <c r="B3030" s="43" t="s">
        <v>3033</v>
      </c>
      <c r="C3030" s="14" t="s">
        <v>4521</v>
      </c>
      <c r="D3030" s="14" t="s">
        <v>9613</v>
      </c>
      <c r="E3030" s="14" t="s">
        <v>9614</v>
      </c>
      <c r="F3030" s="14" t="s">
        <v>9615</v>
      </c>
      <c r="G3030" s="14" t="s">
        <v>11595</v>
      </c>
      <c r="H3030" s="44" t="s">
        <v>3466</v>
      </c>
      <c r="I3030" s="45">
        <v>0</v>
      </c>
      <c r="J3030" s="14">
        <v>150000000</v>
      </c>
      <c r="K3030" s="14" t="s">
        <v>3458</v>
      </c>
      <c r="L3030" s="46" t="s">
        <v>5087</v>
      </c>
      <c r="M3030" s="14" t="s">
        <v>12072</v>
      </c>
      <c r="N3030" s="14" t="s">
        <v>3833</v>
      </c>
      <c r="O3030" s="14" t="s">
        <v>3468</v>
      </c>
      <c r="P3030" s="14" t="s">
        <v>12071</v>
      </c>
      <c r="Q3030" s="44" t="s">
        <v>8224</v>
      </c>
      <c r="R3030" s="44" t="s">
        <v>8203</v>
      </c>
      <c r="S3030" s="14">
        <v>8</v>
      </c>
      <c r="T3030" s="5">
        <v>34592.400000000001</v>
      </c>
      <c r="U3030" s="5">
        <f t="shared" si="159"/>
        <v>276739.20000000001</v>
      </c>
      <c r="V3030" s="47">
        <f t="shared" si="160"/>
        <v>309947.90400000004</v>
      </c>
      <c r="W3030" s="48"/>
      <c r="X3030" s="49">
        <v>2017</v>
      </c>
      <c r="Y3030" s="55" t="s">
        <v>12015</v>
      </c>
      <c r="Z3030" s="51">
        <f t="shared" si="161"/>
        <v>768.72</v>
      </c>
      <c r="AA3030" s="16">
        <f t="shared" si="162"/>
        <v>860.96640000000014</v>
      </c>
    </row>
    <row r="3031" spans="2:27" ht="20.25" x14ac:dyDescent="0.3">
      <c r="B3031" s="43" t="s">
        <v>3034</v>
      </c>
      <c r="C3031" s="14" t="s">
        <v>4521</v>
      </c>
      <c r="D3031" s="14" t="s">
        <v>9962</v>
      </c>
      <c r="E3031" s="14" t="s">
        <v>9963</v>
      </c>
      <c r="F3031" s="14" t="s">
        <v>4412</v>
      </c>
      <c r="G3031" s="14" t="s">
        <v>11596</v>
      </c>
      <c r="H3031" s="44" t="s">
        <v>3466</v>
      </c>
      <c r="I3031" s="45">
        <v>0</v>
      </c>
      <c r="J3031" s="14">
        <v>150000000</v>
      </c>
      <c r="K3031" s="14" t="s">
        <v>3458</v>
      </c>
      <c r="L3031" s="46" t="s">
        <v>5087</v>
      </c>
      <c r="M3031" s="14" t="s">
        <v>12072</v>
      </c>
      <c r="N3031" s="14" t="s">
        <v>3833</v>
      </c>
      <c r="O3031" s="14" t="s">
        <v>3468</v>
      </c>
      <c r="P3031" s="14" t="s">
        <v>12071</v>
      </c>
      <c r="Q3031" s="44" t="s">
        <v>8224</v>
      </c>
      <c r="R3031" s="44" t="s">
        <v>8203</v>
      </c>
      <c r="S3031" s="14">
        <v>64</v>
      </c>
      <c r="T3031" s="5">
        <v>208.79999999999998</v>
      </c>
      <c r="U3031" s="5">
        <f t="shared" si="159"/>
        <v>13363.199999999999</v>
      </c>
      <c r="V3031" s="47">
        <f t="shared" si="160"/>
        <v>14966.784</v>
      </c>
      <c r="W3031" s="48"/>
      <c r="X3031" s="49">
        <v>2017</v>
      </c>
      <c r="Y3031" s="55" t="s">
        <v>12015</v>
      </c>
      <c r="Z3031" s="51">
        <f t="shared" si="161"/>
        <v>37.119999999999997</v>
      </c>
      <c r="AA3031" s="16">
        <f t="shared" si="162"/>
        <v>41.574399999999997</v>
      </c>
    </row>
    <row r="3032" spans="2:27" ht="20.25" x14ac:dyDescent="0.3">
      <c r="B3032" s="43" t="s">
        <v>3035</v>
      </c>
      <c r="C3032" s="14" t="s">
        <v>4521</v>
      </c>
      <c r="D3032" s="14" t="s">
        <v>9613</v>
      </c>
      <c r="E3032" s="14" t="s">
        <v>9614</v>
      </c>
      <c r="F3032" s="14" t="s">
        <v>9615</v>
      </c>
      <c r="G3032" s="14" t="s">
        <v>11597</v>
      </c>
      <c r="H3032" s="44" t="s">
        <v>3466</v>
      </c>
      <c r="I3032" s="45">
        <v>0</v>
      </c>
      <c r="J3032" s="14">
        <v>150000000</v>
      </c>
      <c r="K3032" s="14" t="s">
        <v>3458</v>
      </c>
      <c r="L3032" s="46" t="s">
        <v>5087</v>
      </c>
      <c r="M3032" s="14" t="s">
        <v>12072</v>
      </c>
      <c r="N3032" s="14" t="s">
        <v>3833</v>
      </c>
      <c r="O3032" s="14" t="s">
        <v>3468</v>
      </c>
      <c r="P3032" s="14" t="s">
        <v>12071</v>
      </c>
      <c r="Q3032" s="44" t="s">
        <v>8224</v>
      </c>
      <c r="R3032" s="44" t="s">
        <v>8203</v>
      </c>
      <c r="S3032" s="14">
        <v>20</v>
      </c>
      <c r="T3032" s="5">
        <v>22478.399999999998</v>
      </c>
      <c r="U3032" s="5">
        <f t="shared" si="159"/>
        <v>449567.99999999994</v>
      </c>
      <c r="V3032" s="47">
        <f t="shared" si="160"/>
        <v>503516.15999999997</v>
      </c>
      <c r="W3032" s="48"/>
      <c r="X3032" s="49">
        <v>2017</v>
      </c>
      <c r="Y3032" s="55" t="s">
        <v>12015</v>
      </c>
      <c r="Z3032" s="51">
        <f t="shared" si="161"/>
        <v>1248.7999999999997</v>
      </c>
      <c r="AA3032" s="16">
        <f t="shared" si="162"/>
        <v>1398.6559999999999</v>
      </c>
    </row>
    <row r="3033" spans="2:27" ht="20.25" x14ac:dyDescent="0.3">
      <c r="B3033" s="43" t="s">
        <v>3036</v>
      </c>
      <c r="C3033" s="14" t="s">
        <v>4521</v>
      </c>
      <c r="D3033" s="14" t="s">
        <v>9948</v>
      </c>
      <c r="E3033" s="14" t="s">
        <v>4486</v>
      </c>
      <c r="F3033" s="14" t="s">
        <v>9949</v>
      </c>
      <c r="G3033" s="14" t="s">
        <v>11598</v>
      </c>
      <c r="H3033" s="44" t="s">
        <v>3466</v>
      </c>
      <c r="I3033" s="45">
        <v>0</v>
      </c>
      <c r="J3033" s="14">
        <v>150000000</v>
      </c>
      <c r="K3033" s="14" t="s">
        <v>3458</v>
      </c>
      <c r="L3033" s="46" t="s">
        <v>5087</v>
      </c>
      <c r="M3033" s="14" t="s">
        <v>12072</v>
      </c>
      <c r="N3033" s="14" t="s">
        <v>3833</v>
      </c>
      <c r="O3033" s="14" t="s">
        <v>3468</v>
      </c>
      <c r="P3033" s="14" t="s">
        <v>12071</v>
      </c>
      <c r="Q3033" s="44" t="s">
        <v>8224</v>
      </c>
      <c r="R3033" s="44" t="s">
        <v>8203</v>
      </c>
      <c r="S3033" s="14">
        <v>2</v>
      </c>
      <c r="T3033" s="5">
        <v>9442.7999999999993</v>
      </c>
      <c r="U3033" s="5">
        <f t="shared" si="159"/>
        <v>18885.599999999999</v>
      </c>
      <c r="V3033" s="47">
        <f t="shared" si="160"/>
        <v>21151.871999999999</v>
      </c>
      <c r="W3033" s="48"/>
      <c r="X3033" s="49">
        <v>2017</v>
      </c>
      <c r="Y3033" s="55" t="s">
        <v>12015</v>
      </c>
      <c r="Z3033" s="51">
        <f t="shared" si="161"/>
        <v>52.459999999999994</v>
      </c>
      <c r="AA3033" s="16">
        <f t="shared" si="162"/>
        <v>58.755199999999995</v>
      </c>
    </row>
    <row r="3034" spans="2:27" ht="20.25" x14ac:dyDescent="0.3">
      <c r="B3034" s="43" t="s">
        <v>3037</v>
      </c>
      <c r="C3034" s="14" t="s">
        <v>4521</v>
      </c>
      <c r="D3034" s="14" t="s">
        <v>9948</v>
      </c>
      <c r="E3034" s="14" t="s">
        <v>4486</v>
      </c>
      <c r="F3034" s="14" t="s">
        <v>9949</v>
      </c>
      <c r="G3034" s="14" t="s">
        <v>11599</v>
      </c>
      <c r="H3034" s="44" t="s">
        <v>3466</v>
      </c>
      <c r="I3034" s="45">
        <v>0</v>
      </c>
      <c r="J3034" s="14">
        <v>150000000</v>
      </c>
      <c r="K3034" s="14" t="s">
        <v>3458</v>
      </c>
      <c r="L3034" s="46" t="s">
        <v>5087</v>
      </c>
      <c r="M3034" s="14" t="s">
        <v>12072</v>
      </c>
      <c r="N3034" s="14" t="s">
        <v>3833</v>
      </c>
      <c r="O3034" s="14" t="s">
        <v>3468</v>
      </c>
      <c r="P3034" s="14" t="s">
        <v>12071</v>
      </c>
      <c r="Q3034" s="44" t="s">
        <v>8224</v>
      </c>
      <c r="R3034" s="44" t="s">
        <v>8203</v>
      </c>
      <c r="S3034" s="14">
        <v>8</v>
      </c>
      <c r="T3034" s="5">
        <v>9115.2000000000007</v>
      </c>
      <c r="U3034" s="5">
        <f t="shared" si="159"/>
        <v>72921.600000000006</v>
      </c>
      <c r="V3034" s="47">
        <f t="shared" si="160"/>
        <v>81672.19200000001</v>
      </c>
      <c r="W3034" s="48"/>
      <c r="X3034" s="49">
        <v>2017</v>
      </c>
      <c r="Y3034" s="55" t="s">
        <v>12015</v>
      </c>
      <c r="Z3034" s="51">
        <f t="shared" si="161"/>
        <v>202.56</v>
      </c>
      <c r="AA3034" s="16">
        <f t="shared" si="162"/>
        <v>226.86720000000003</v>
      </c>
    </row>
    <row r="3035" spans="2:27" ht="20.25" x14ac:dyDescent="0.3">
      <c r="B3035" s="43" t="s">
        <v>3038</v>
      </c>
      <c r="C3035" s="14" t="s">
        <v>4521</v>
      </c>
      <c r="D3035" s="14" t="s">
        <v>9948</v>
      </c>
      <c r="E3035" s="14" t="s">
        <v>4486</v>
      </c>
      <c r="F3035" s="14" t="s">
        <v>9949</v>
      </c>
      <c r="G3035" s="14" t="s">
        <v>11600</v>
      </c>
      <c r="H3035" s="44" t="s">
        <v>3466</v>
      </c>
      <c r="I3035" s="45">
        <v>0</v>
      </c>
      <c r="J3035" s="14">
        <v>150000000</v>
      </c>
      <c r="K3035" s="14" t="s">
        <v>3458</v>
      </c>
      <c r="L3035" s="46" t="s">
        <v>5087</v>
      </c>
      <c r="M3035" s="14" t="s">
        <v>12072</v>
      </c>
      <c r="N3035" s="14" t="s">
        <v>3833</v>
      </c>
      <c r="O3035" s="14" t="s">
        <v>3468</v>
      </c>
      <c r="P3035" s="14" t="s">
        <v>12071</v>
      </c>
      <c r="Q3035" s="44" t="s">
        <v>8224</v>
      </c>
      <c r="R3035" s="44" t="s">
        <v>8203</v>
      </c>
      <c r="S3035" s="14">
        <v>6</v>
      </c>
      <c r="T3035" s="5">
        <v>17604</v>
      </c>
      <c r="U3035" s="5">
        <f t="shared" si="159"/>
        <v>105624</v>
      </c>
      <c r="V3035" s="47">
        <f t="shared" si="160"/>
        <v>118298.88</v>
      </c>
      <c r="W3035" s="48"/>
      <c r="X3035" s="49">
        <v>2017</v>
      </c>
      <c r="Y3035" s="55" t="s">
        <v>12015</v>
      </c>
      <c r="Z3035" s="51">
        <f t="shared" si="161"/>
        <v>293.39999999999998</v>
      </c>
      <c r="AA3035" s="16">
        <f t="shared" si="162"/>
        <v>328.608</v>
      </c>
    </row>
    <row r="3036" spans="2:27" ht="20.25" x14ac:dyDescent="0.3">
      <c r="B3036" s="43" t="s">
        <v>3039</v>
      </c>
      <c r="C3036" s="14" t="s">
        <v>4521</v>
      </c>
      <c r="D3036" s="14" t="s">
        <v>9948</v>
      </c>
      <c r="E3036" s="14" t="s">
        <v>4486</v>
      </c>
      <c r="F3036" s="14" t="s">
        <v>9949</v>
      </c>
      <c r="G3036" s="14" t="s">
        <v>11601</v>
      </c>
      <c r="H3036" s="44" t="s">
        <v>3466</v>
      </c>
      <c r="I3036" s="45">
        <v>0</v>
      </c>
      <c r="J3036" s="14">
        <v>150000000</v>
      </c>
      <c r="K3036" s="14" t="s">
        <v>3458</v>
      </c>
      <c r="L3036" s="46" t="s">
        <v>5087</v>
      </c>
      <c r="M3036" s="14" t="s">
        <v>12072</v>
      </c>
      <c r="N3036" s="14" t="s">
        <v>3833</v>
      </c>
      <c r="O3036" s="14" t="s">
        <v>3468</v>
      </c>
      <c r="P3036" s="14" t="s">
        <v>12071</v>
      </c>
      <c r="Q3036" s="44" t="s">
        <v>8224</v>
      </c>
      <c r="R3036" s="44" t="s">
        <v>8203</v>
      </c>
      <c r="S3036" s="14">
        <v>12</v>
      </c>
      <c r="T3036" s="5">
        <v>318510</v>
      </c>
      <c r="U3036" s="5">
        <f t="shared" si="159"/>
        <v>3822120</v>
      </c>
      <c r="V3036" s="47">
        <f t="shared" si="160"/>
        <v>4280774.4000000004</v>
      </c>
      <c r="W3036" s="48"/>
      <c r="X3036" s="49">
        <v>2017</v>
      </c>
      <c r="Y3036" s="55" t="s">
        <v>12015</v>
      </c>
      <c r="Z3036" s="51">
        <f t="shared" si="161"/>
        <v>10617</v>
      </c>
      <c r="AA3036" s="16">
        <f t="shared" si="162"/>
        <v>11891.04</v>
      </c>
    </row>
    <row r="3037" spans="2:27" ht="20.25" x14ac:dyDescent="0.3">
      <c r="B3037" s="43" t="s">
        <v>3040</v>
      </c>
      <c r="C3037" s="14" t="s">
        <v>4521</v>
      </c>
      <c r="D3037" s="14" t="s">
        <v>9948</v>
      </c>
      <c r="E3037" s="14" t="s">
        <v>4486</v>
      </c>
      <c r="F3037" s="14" t="s">
        <v>9949</v>
      </c>
      <c r="G3037" s="14" t="s">
        <v>11602</v>
      </c>
      <c r="H3037" s="44" t="s">
        <v>3466</v>
      </c>
      <c r="I3037" s="45">
        <v>0</v>
      </c>
      <c r="J3037" s="14">
        <v>150000000</v>
      </c>
      <c r="K3037" s="14" t="s">
        <v>3458</v>
      </c>
      <c r="L3037" s="46" t="s">
        <v>5087</v>
      </c>
      <c r="M3037" s="14" t="s">
        <v>12072</v>
      </c>
      <c r="N3037" s="14" t="s">
        <v>3833</v>
      </c>
      <c r="O3037" s="14" t="s">
        <v>3468</v>
      </c>
      <c r="P3037" s="14" t="s">
        <v>12071</v>
      </c>
      <c r="Q3037" s="44" t="s">
        <v>8224</v>
      </c>
      <c r="R3037" s="44" t="s">
        <v>8203</v>
      </c>
      <c r="S3037" s="14">
        <v>6</v>
      </c>
      <c r="T3037" s="5">
        <v>39459.599999999999</v>
      </c>
      <c r="U3037" s="5">
        <f t="shared" si="159"/>
        <v>236757.59999999998</v>
      </c>
      <c r="V3037" s="47">
        <f t="shared" si="160"/>
        <v>265168.51199999999</v>
      </c>
      <c r="W3037" s="48"/>
      <c r="X3037" s="49">
        <v>2017</v>
      </c>
      <c r="Y3037" s="55" t="s">
        <v>12015</v>
      </c>
      <c r="Z3037" s="51">
        <f t="shared" si="161"/>
        <v>657.66</v>
      </c>
      <c r="AA3037" s="16">
        <f t="shared" si="162"/>
        <v>736.57920000000001</v>
      </c>
    </row>
    <row r="3038" spans="2:27" ht="20.25" x14ac:dyDescent="0.3">
      <c r="B3038" s="43" t="s">
        <v>3041</v>
      </c>
      <c r="C3038" s="14" t="s">
        <v>4521</v>
      </c>
      <c r="D3038" s="14" t="s">
        <v>9816</v>
      </c>
      <c r="E3038" s="14" t="s">
        <v>4302</v>
      </c>
      <c r="F3038" s="14" t="s">
        <v>9817</v>
      </c>
      <c r="G3038" s="14" t="s">
        <v>11603</v>
      </c>
      <c r="H3038" s="44" t="s">
        <v>3466</v>
      </c>
      <c r="I3038" s="45">
        <v>0</v>
      </c>
      <c r="J3038" s="14">
        <v>150000000</v>
      </c>
      <c r="K3038" s="14" t="s">
        <v>3458</v>
      </c>
      <c r="L3038" s="46" t="s">
        <v>5087</v>
      </c>
      <c r="M3038" s="14" t="s">
        <v>12072</v>
      </c>
      <c r="N3038" s="14" t="s">
        <v>3833</v>
      </c>
      <c r="O3038" s="14" t="s">
        <v>3468</v>
      </c>
      <c r="P3038" s="14" t="s">
        <v>12071</v>
      </c>
      <c r="Q3038" s="44" t="s">
        <v>8224</v>
      </c>
      <c r="R3038" s="44" t="s">
        <v>8203</v>
      </c>
      <c r="S3038" s="14">
        <v>24</v>
      </c>
      <c r="T3038" s="5">
        <v>12535.2</v>
      </c>
      <c r="U3038" s="5">
        <f t="shared" si="159"/>
        <v>300844.80000000005</v>
      </c>
      <c r="V3038" s="47">
        <f t="shared" si="160"/>
        <v>336946.17600000009</v>
      </c>
      <c r="W3038" s="48"/>
      <c r="X3038" s="49">
        <v>2017</v>
      </c>
      <c r="Y3038" s="55" t="s">
        <v>12015</v>
      </c>
      <c r="Z3038" s="51">
        <f t="shared" si="161"/>
        <v>835.68000000000018</v>
      </c>
      <c r="AA3038" s="16">
        <f t="shared" si="162"/>
        <v>935.96160000000032</v>
      </c>
    </row>
    <row r="3039" spans="2:27" ht="20.25" x14ac:dyDescent="0.3">
      <c r="B3039" s="43" t="s">
        <v>3042</v>
      </c>
      <c r="C3039" s="14" t="s">
        <v>4521</v>
      </c>
      <c r="D3039" s="14" t="s">
        <v>9816</v>
      </c>
      <c r="E3039" s="14" t="s">
        <v>4302</v>
      </c>
      <c r="F3039" s="14" t="s">
        <v>9817</v>
      </c>
      <c r="G3039" s="14" t="s">
        <v>11604</v>
      </c>
      <c r="H3039" s="44" t="s">
        <v>3466</v>
      </c>
      <c r="I3039" s="45">
        <v>0</v>
      </c>
      <c r="J3039" s="14">
        <v>150000000</v>
      </c>
      <c r="K3039" s="14" t="s">
        <v>3458</v>
      </c>
      <c r="L3039" s="46" t="s">
        <v>5087</v>
      </c>
      <c r="M3039" s="14" t="s">
        <v>12072</v>
      </c>
      <c r="N3039" s="14" t="s">
        <v>3833</v>
      </c>
      <c r="O3039" s="14" t="s">
        <v>3468</v>
      </c>
      <c r="P3039" s="14" t="s">
        <v>12071</v>
      </c>
      <c r="Q3039" s="44" t="s">
        <v>8224</v>
      </c>
      <c r="R3039" s="44" t="s">
        <v>8203</v>
      </c>
      <c r="S3039" s="14">
        <v>24</v>
      </c>
      <c r="T3039" s="5">
        <v>9424.7999999999993</v>
      </c>
      <c r="U3039" s="5">
        <f t="shared" si="159"/>
        <v>226195.19999999998</v>
      </c>
      <c r="V3039" s="47">
        <f t="shared" si="160"/>
        <v>253338.62400000001</v>
      </c>
      <c r="W3039" s="48"/>
      <c r="X3039" s="49">
        <v>2017</v>
      </c>
      <c r="Y3039" s="55" t="s">
        <v>12015</v>
      </c>
      <c r="Z3039" s="51">
        <f t="shared" si="161"/>
        <v>628.31999999999994</v>
      </c>
      <c r="AA3039" s="16">
        <f t="shared" si="162"/>
        <v>703.71839999999997</v>
      </c>
    </row>
    <row r="3040" spans="2:27" ht="20.25" x14ac:dyDescent="0.3">
      <c r="B3040" s="43" t="s">
        <v>3043</v>
      </c>
      <c r="C3040" s="14" t="s">
        <v>4521</v>
      </c>
      <c r="D3040" s="14" t="s">
        <v>9964</v>
      </c>
      <c r="E3040" s="14" t="s">
        <v>9965</v>
      </c>
      <c r="F3040" s="14" t="s">
        <v>9966</v>
      </c>
      <c r="G3040" s="14" t="s">
        <v>11605</v>
      </c>
      <c r="H3040" s="44" t="s">
        <v>3466</v>
      </c>
      <c r="I3040" s="45">
        <v>0</v>
      </c>
      <c r="J3040" s="14">
        <v>150000000</v>
      </c>
      <c r="K3040" s="14" t="s">
        <v>3458</v>
      </c>
      <c r="L3040" s="46" t="s">
        <v>5087</v>
      </c>
      <c r="M3040" s="14" t="s">
        <v>12072</v>
      </c>
      <c r="N3040" s="14" t="s">
        <v>3833</v>
      </c>
      <c r="O3040" s="14" t="s">
        <v>3468</v>
      </c>
      <c r="P3040" s="14" t="s">
        <v>12071</v>
      </c>
      <c r="Q3040" s="44" t="s">
        <v>8224</v>
      </c>
      <c r="R3040" s="44" t="s">
        <v>8203</v>
      </c>
      <c r="S3040" s="14">
        <v>48</v>
      </c>
      <c r="T3040" s="5">
        <v>1188</v>
      </c>
      <c r="U3040" s="5">
        <f t="shared" si="159"/>
        <v>57024</v>
      </c>
      <c r="V3040" s="47">
        <f t="shared" si="160"/>
        <v>63866.880000000005</v>
      </c>
      <c r="W3040" s="48"/>
      <c r="X3040" s="49">
        <v>2017</v>
      </c>
      <c r="Y3040" s="55" t="s">
        <v>12015</v>
      </c>
      <c r="Z3040" s="51">
        <f t="shared" si="161"/>
        <v>158.4</v>
      </c>
      <c r="AA3040" s="16">
        <f t="shared" si="162"/>
        <v>177.40800000000002</v>
      </c>
    </row>
    <row r="3041" spans="2:27" ht="20.25" x14ac:dyDescent="0.3">
      <c r="B3041" s="43" t="s">
        <v>3044</v>
      </c>
      <c r="C3041" s="14" t="s">
        <v>4521</v>
      </c>
      <c r="D3041" s="14" t="s">
        <v>9967</v>
      </c>
      <c r="E3041" s="14" t="s">
        <v>7679</v>
      </c>
      <c r="F3041" s="14" t="s">
        <v>9968</v>
      </c>
      <c r="G3041" s="14" t="s">
        <v>11606</v>
      </c>
      <c r="H3041" s="44" t="s">
        <v>3466</v>
      </c>
      <c r="I3041" s="45">
        <v>0</v>
      </c>
      <c r="J3041" s="14">
        <v>150000000</v>
      </c>
      <c r="K3041" s="14" t="s">
        <v>3458</v>
      </c>
      <c r="L3041" s="46" t="s">
        <v>5087</v>
      </c>
      <c r="M3041" s="14" t="s">
        <v>12072</v>
      </c>
      <c r="N3041" s="14" t="s">
        <v>3833</v>
      </c>
      <c r="O3041" s="14" t="s">
        <v>3468</v>
      </c>
      <c r="P3041" s="14" t="s">
        <v>12071</v>
      </c>
      <c r="Q3041" s="44" t="s">
        <v>8224</v>
      </c>
      <c r="R3041" s="44" t="s">
        <v>8203</v>
      </c>
      <c r="S3041" s="14">
        <v>24</v>
      </c>
      <c r="T3041" s="5">
        <v>752.4</v>
      </c>
      <c r="U3041" s="5">
        <f t="shared" si="159"/>
        <v>18057.599999999999</v>
      </c>
      <c r="V3041" s="47">
        <f t="shared" si="160"/>
        <v>20224.511999999999</v>
      </c>
      <c r="W3041" s="48"/>
      <c r="X3041" s="49">
        <v>2017</v>
      </c>
      <c r="Y3041" s="55" t="s">
        <v>12015</v>
      </c>
      <c r="Z3041" s="51">
        <f t="shared" si="161"/>
        <v>50.16</v>
      </c>
      <c r="AA3041" s="16">
        <f t="shared" si="162"/>
        <v>56.179199999999994</v>
      </c>
    </row>
    <row r="3042" spans="2:27" ht="20.25" x14ac:dyDescent="0.3">
      <c r="B3042" s="43" t="s">
        <v>3045</v>
      </c>
      <c r="C3042" s="14" t="s">
        <v>4521</v>
      </c>
      <c r="D3042" s="14" t="s">
        <v>9969</v>
      </c>
      <c r="E3042" s="14" t="s">
        <v>9970</v>
      </c>
      <c r="F3042" s="14" t="s">
        <v>9797</v>
      </c>
      <c r="G3042" s="14" t="s">
        <v>11607</v>
      </c>
      <c r="H3042" s="44" t="s">
        <v>3466</v>
      </c>
      <c r="I3042" s="45">
        <v>0</v>
      </c>
      <c r="J3042" s="14">
        <v>150000000</v>
      </c>
      <c r="K3042" s="14" t="s">
        <v>3458</v>
      </c>
      <c r="L3042" s="46" t="s">
        <v>5087</v>
      </c>
      <c r="M3042" s="14" t="s">
        <v>12072</v>
      </c>
      <c r="N3042" s="14" t="s">
        <v>3833</v>
      </c>
      <c r="O3042" s="14" t="s">
        <v>3468</v>
      </c>
      <c r="P3042" s="14" t="s">
        <v>12071</v>
      </c>
      <c r="Q3042" s="44" t="s">
        <v>8224</v>
      </c>
      <c r="R3042" s="44" t="s">
        <v>8203</v>
      </c>
      <c r="S3042" s="14">
        <v>12</v>
      </c>
      <c r="T3042" s="5">
        <v>200142.00000000003</v>
      </c>
      <c r="U3042" s="5">
        <f t="shared" ref="U3042:U3105" si="163">S3042*T3042</f>
        <v>2401704.0000000005</v>
      </c>
      <c r="V3042" s="47">
        <f t="shared" ref="V3042:V3105" si="164">U3042*1.12</f>
        <v>2689908.4800000009</v>
      </c>
      <c r="W3042" s="48"/>
      <c r="X3042" s="49">
        <v>2017</v>
      </c>
      <c r="Y3042" s="55" t="s">
        <v>12015</v>
      </c>
      <c r="Z3042" s="51">
        <f t="shared" ref="Z3042:Z3105" si="165">U3042/360</f>
        <v>6671.4000000000015</v>
      </c>
      <c r="AA3042" s="16">
        <f t="shared" ref="AA3042:AA3105" si="166">V3042/360</f>
        <v>7471.9680000000026</v>
      </c>
    </row>
    <row r="3043" spans="2:27" ht="20.25" x14ac:dyDescent="0.3">
      <c r="B3043" s="43" t="s">
        <v>3046</v>
      </c>
      <c r="C3043" s="14" t="s">
        <v>4521</v>
      </c>
      <c r="D3043" s="14" t="s">
        <v>9971</v>
      </c>
      <c r="E3043" s="14" t="s">
        <v>4446</v>
      </c>
      <c r="F3043" s="14" t="s">
        <v>9972</v>
      </c>
      <c r="G3043" s="14" t="s">
        <v>11608</v>
      </c>
      <c r="H3043" s="44" t="s">
        <v>3466</v>
      </c>
      <c r="I3043" s="45">
        <v>0</v>
      </c>
      <c r="J3043" s="14">
        <v>150000000</v>
      </c>
      <c r="K3043" s="14" t="s">
        <v>3458</v>
      </c>
      <c r="L3043" s="46" t="s">
        <v>5087</v>
      </c>
      <c r="M3043" s="14" t="s">
        <v>12072</v>
      </c>
      <c r="N3043" s="14" t="s">
        <v>3833</v>
      </c>
      <c r="O3043" s="14" t="s">
        <v>3468</v>
      </c>
      <c r="P3043" s="14" t="s">
        <v>12071</v>
      </c>
      <c r="Q3043" s="44" t="s">
        <v>8224</v>
      </c>
      <c r="R3043" s="44" t="s">
        <v>8203</v>
      </c>
      <c r="S3043" s="14">
        <v>6</v>
      </c>
      <c r="T3043" s="5">
        <v>350071.2</v>
      </c>
      <c r="U3043" s="5">
        <f t="shared" si="163"/>
        <v>2100427.2000000002</v>
      </c>
      <c r="V3043" s="47">
        <f t="shared" si="164"/>
        <v>2352478.4640000006</v>
      </c>
      <c r="W3043" s="48"/>
      <c r="X3043" s="49">
        <v>2017</v>
      </c>
      <c r="Y3043" s="55" t="s">
        <v>12015</v>
      </c>
      <c r="Z3043" s="51">
        <f t="shared" si="165"/>
        <v>5834.52</v>
      </c>
      <c r="AA3043" s="16">
        <f t="shared" si="166"/>
        <v>6534.662400000002</v>
      </c>
    </row>
    <row r="3044" spans="2:27" ht="20.25" x14ac:dyDescent="0.3">
      <c r="B3044" s="43" t="s">
        <v>3047</v>
      </c>
      <c r="C3044" s="14" t="s">
        <v>4521</v>
      </c>
      <c r="D3044" s="14" t="s">
        <v>9973</v>
      </c>
      <c r="E3044" s="14" t="s">
        <v>4894</v>
      </c>
      <c r="F3044" s="14" t="s">
        <v>9974</v>
      </c>
      <c r="G3044" s="14" t="s">
        <v>11609</v>
      </c>
      <c r="H3044" s="44" t="s">
        <v>3466</v>
      </c>
      <c r="I3044" s="45">
        <v>0</v>
      </c>
      <c r="J3044" s="14">
        <v>150000000</v>
      </c>
      <c r="K3044" s="14" t="s">
        <v>3458</v>
      </c>
      <c r="L3044" s="46" t="s">
        <v>5087</v>
      </c>
      <c r="M3044" s="14" t="s">
        <v>12072</v>
      </c>
      <c r="N3044" s="14" t="s">
        <v>3833</v>
      </c>
      <c r="O3044" s="14" t="s">
        <v>3468</v>
      </c>
      <c r="P3044" s="14" t="s">
        <v>12071</v>
      </c>
      <c r="Q3044" s="44" t="s">
        <v>8224</v>
      </c>
      <c r="R3044" s="44" t="s">
        <v>8203</v>
      </c>
      <c r="S3044" s="14">
        <v>48</v>
      </c>
      <c r="T3044" s="5">
        <v>12135.6</v>
      </c>
      <c r="U3044" s="5">
        <f t="shared" si="163"/>
        <v>582508.80000000005</v>
      </c>
      <c r="V3044" s="47">
        <f t="shared" si="164"/>
        <v>652409.85600000015</v>
      </c>
      <c r="W3044" s="48"/>
      <c r="X3044" s="49">
        <v>2017</v>
      </c>
      <c r="Y3044" s="55" t="s">
        <v>12015</v>
      </c>
      <c r="Z3044" s="51">
        <f t="shared" si="165"/>
        <v>1618.0800000000002</v>
      </c>
      <c r="AA3044" s="16">
        <f t="shared" si="166"/>
        <v>1812.2496000000003</v>
      </c>
    </row>
    <row r="3045" spans="2:27" ht="20.25" x14ac:dyDescent="0.3">
      <c r="B3045" s="43" t="s">
        <v>3048</v>
      </c>
      <c r="C3045" s="14" t="s">
        <v>4521</v>
      </c>
      <c r="D3045" s="14" t="s">
        <v>9975</v>
      </c>
      <c r="E3045" s="14" t="s">
        <v>7679</v>
      </c>
      <c r="F3045" s="14" t="s">
        <v>9976</v>
      </c>
      <c r="G3045" s="14" t="s">
        <v>11610</v>
      </c>
      <c r="H3045" s="44" t="s">
        <v>3466</v>
      </c>
      <c r="I3045" s="45">
        <v>0</v>
      </c>
      <c r="J3045" s="14">
        <v>150000000</v>
      </c>
      <c r="K3045" s="14" t="s">
        <v>3458</v>
      </c>
      <c r="L3045" s="46" t="s">
        <v>5087</v>
      </c>
      <c r="M3045" s="14" t="s">
        <v>12072</v>
      </c>
      <c r="N3045" s="14" t="s">
        <v>3833</v>
      </c>
      <c r="O3045" s="14" t="s">
        <v>3468</v>
      </c>
      <c r="P3045" s="14" t="s">
        <v>12071</v>
      </c>
      <c r="Q3045" s="44" t="s">
        <v>8224</v>
      </c>
      <c r="R3045" s="44" t="s">
        <v>8203</v>
      </c>
      <c r="S3045" s="14">
        <v>48</v>
      </c>
      <c r="T3045" s="5">
        <v>11253.6</v>
      </c>
      <c r="U3045" s="5">
        <f t="shared" si="163"/>
        <v>540172.80000000005</v>
      </c>
      <c r="V3045" s="47">
        <f t="shared" si="164"/>
        <v>604993.53600000008</v>
      </c>
      <c r="W3045" s="48"/>
      <c r="X3045" s="49">
        <v>2017</v>
      </c>
      <c r="Y3045" s="55" t="s">
        <v>12015</v>
      </c>
      <c r="Z3045" s="51">
        <f t="shared" si="165"/>
        <v>1500.48</v>
      </c>
      <c r="AA3045" s="16">
        <f t="shared" si="166"/>
        <v>1680.5376000000001</v>
      </c>
    </row>
    <row r="3046" spans="2:27" ht="20.25" x14ac:dyDescent="0.3">
      <c r="B3046" s="43" t="s">
        <v>3049</v>
      </c>
      <c r="C3046" s="14" t="s">
        <v>4521</v>
      </c>
      <c r="D3046" s="14" t="s">
        <v>9818</v>
      </c>
      <c r="E3046" s="14" t="s">
        <v>9819</v>
      </c>
      <c r="F3046" s="14" t="s">
        <v>4412</v>
      </c>
      <c r="G3046" s="14" t="s">
        <v>11611</v>
      </c>
      <c r="H3046" s="44" t="s">
        <v>3466</v>
      </c>
      <c r="I3046" s="45">
        <v>0</v>
      </c>
      <c r="J3046" s="14">
        <v>150000000</v>
      </c>
      <c r="K3046" s="14" t="s">
        <v>3458</v>
      </c>
      <c r="L3046" s="46" t="s">
        <v>5087</v>
      </c>
      <c r="M3046" s="14" t="s">
        <v>12072</v>
      </c>
      <c r="N3046" s="14" t="s">
        <v>3833</v>
      </c>
      <c r="O3046" s="14" t="s">
        <v>3468</v>
      </c>
      <c r="P3046" s="14" t="s">
        <v>12071</v>
      </c>
      <c r="Q3046" s="44" t="s">
        <v>8224</v>
      </c>
      <c r="R3046" s="44" t="s">
        <v>8203</v>
      </c>
      <c r="S3046" s="14">
        <v>24</v>
      </c>
      <c r="T3046" s="5">
        <v>64134</v>
      </c>
      <c r="U3046" s="5">
        <f t="shared" si="163"/>
        <v>1539216</v>
      </c>
      <c r="V3046" s="47">
        <f t="shared" si="164"/>
        <v>1723921.9200000002</v>
      </c>
      <c r="W3046" s="48"/>
      <c r="X3046" s="49">
        <v>2017</v>
      </c>
      <c r="Y3046" s="55" t="s">
        <v>12015</v>
      </c>
      <c r="Z3046" s="51">
        <f t="shared" si="165"/>
        <v>4275.6000000000004</v>
      </c>
      <c r="AA3046" s="16">
        <f t="shared" si="166"/>
        <v>4788.6720000000005</v>
      </c>
    </row>
    <row r="3047" spans="2:27" ht="20.25" x14ac:dyDescent="0.3">
      <c r="B3047" s="43" t="s">
        <v>3050</v>
      </c>
      <c r="C3047" s="14" t="s">
        <v>4521</v>
      </c>
      <c r="D3047" s="14" t="s">
        <v>9818</v>
      </c>
      <c r="E3047" s="14" t="s">
        <v>9819</v>
      </c>
      <c r="F3047" s="14" t="s">
        <v>4412</v>
      </c>
      <c r="G3047" s="14" t="s">
        <v>11612</v>
      </c>
      <c r="H3047" s="44" t="s">
        <v>3466</v>
      </c>
      <c r="I3047" s="45">
        <v>0</v>
      </c>
      <c r="J3047" s="14">
        <v>150000000</v>
      </c>
      <c r="K3047" s="14" t="s">
        <v>3458</v>
      </c>
      <c r="L3047" s="46" t="s">
        <v>5087</v>
      </c>
      <c r="M3047" s="14" t="s">
        <v>12072</v>
      </c>
      <c r="N3047" s="14" t="s">
        <v>3833</v>
      </c>
      <c r="O3047" s="14" t="s">
        <v>3468</v>
      </c>
      <c r="P3047" s="14" t="s">
        <v>12071</v>
      </c>
      <c r="Q3047" s="44" t="s">
        <v>8224</v>
      </c>
      <c r="R3047" s="44" t="s">
        <v>8203</v>
      </c>
      <c r="S3047" s="14">
        <v>24</v>
      </c>
      <c r="T3047" s="5">
        <v>82076.400000000009</v>
      </c>
      <c r="U3047" s="5">
        <f t="shared" si="163"/>
        <v>1969833.6</v>
      </c>
      <c r="V3047" s="47">
        <f t="shared" si="164"/>
        <v>2206213.6320000002</v>
      </c>
      <c r="W3047" s="48"/>
      <c r="X3047" s="49">
        <v>2017</v>
      </c>
      <c r="Y3047" s="55" t="s">
        <v>12015</v>
      </c>
      <c r="Z3047" s="51">
        <f t="shared" si="165"/>
        <v>5471.76</v>
      </c>
      <c r="AA3047" s="16">
        <f t="shared" si="166"/>
        <v>6128.3712000000005</v>
      </c>
    </row>
    <row r="3048" spans="2:27" ht="20.25" x14ac:dyDescent="0.3">
      <c r="B3048" s="43" t="s">
        <v>3051</v>
      </c>
      <c r="C3048" s="14" t="s">
        <v>4521</v>
      </c>
      <c r="D3048" s="14" t="s">
        <v>9802</v>
      </c>
      <c r="E3048" s="14" t="s">
        <v>9803</v>
      </c>
      <c r="F3048" s="14" t="s">
        <v>9804</v>
      </c>
      <c r="G3048" s="14" t="s">
        <v>11613</v>
      </c>
      <c r="H3048" s="44" t="s">
        <v>3466</v>
      </c>
      <c r="I3048" s="45">
        <v>0</v>
      </c>
      <c r="J3048" s="14">
        <v>150000000</v>
      </c>
      <c r="K3048" s="14" t="s">
        <v>3458</v>
      </c>
      <c r="L3048" s="46" t="s">
        <v>5087</v>
      </c>
      <c r="M3048" s="14" t="s">
        <v>12072</v>
      </c>
      <c r="N3048" s="14" t="s">
        <v>3833</v>
      </c>
      <c r="O3048" s="14" t="s">
        <v>3468</v>
      </c>
      <c r="P3048" s="14" t="s">
        <v>12071</v>
      </c>
      <c r="Q3048" s="44" t="s">
        <v>8224</v>
      </c>
      <c r="R3048" s="44" t="s">
        <v>8203</v>
      </c>
      <c r="S3048" s="14">
        <v>12</v>
      </c>
      <c r="T3048" s="5">
        <v>24012</v>
      </c>
      <c r="U3048" s="5">
        <f t="shared" si="163"/>
        <v>288144</v>
      </c>
      <c r="V3048" s="47">
        <f t="shared" si="164"/>
        <v>322721.28000000003</v>
      </c>
      <c r="W3048" s="48"/>
      <c r="X3048" s="49">
        <v>2017</v>
      </c>
      <c r="Y3048" s="55" t="s">
        <v>12015</v>
      </c>
      <c r="Z3048" s="51">
        <f t="shared" si="165"/>
        <v>800.4</v>
      </c>
      <c r="AA3048" s="16">
        <f t="shared" si="166"/>
        <v>896.44800000000009</v>
      </c>
    </row>
    <row r="3049" spans="2:27" ht="20.25" x14ac:dyDescent="0.3">
      <c r="B3049" s="43" t="s">
        <v>3052</v>
      </c>
      <c r="C3049" s="14" t="s">
        <v>4521</v>
      </c>
      <c r="D3049" s="14" t="s">
        <v>9802</v>
      </c>
      <c r="E3049" s="14" t="s">
        <v>9803</v>
      </c>
      <c r="F3049" s="14" t="s">
        <v>9804</v>
      </c>
      <c r="G3049" s="14" t="s">
        <v>11614</v>
      </c>
      <c r="H3049" s="44" t="s">
        <v>3466</v>
      </c>
      <c r="I3049" s="45">
        <v>0</v>
      </c>
      <c r="J3049" s="14">
        <v>150000000</v>
      </c>
      <c r="K3049" s="14" t="s">
        <v>3458</v>
      </c>
      <c r="L3049" s="46" t="s">
        <v>5087</v>
      </c>
      <c r="M3049" s="14" t="s">
        <v>12072</v>
      </c>
      <c r="N3049" s="14" t="s">
        <v>3833</v>
      </c>
      <c r="O3049" s="14" t="s">
        <v>3468</v>
      </c>
      <c r="P3049" s="14" t="s">
        <v>12071</v>
      </c>
      <c r="Q3049" s="44" t="s">
        <v>8224</v>
      </c>
      <c r="R3049" s="44" t="s">
        <v>8203</v>
      </c>
      <c r="S3049" s="14">
        <v>20</v>
      </c>
      <c r="T3049" s="5">
        <v>2419.1999999999998</v>
      </c>
      <c r="U3049" s="5">
        <f t="shared" si="163"/>
        <v>48384</v>
      </c>
      <c r="V3049" s="47">
        <f t="shared" si="164"/>
        <v>54190.080000000002</v>
      </c>
      <c r="W3049" s="48"/>
      <c r="X3049" s="49">
        <v>2017</v>
      </c>
      <c r="Y3049" s="55" t="s">
        <v>12015</v>
      </c>
      <c r="Z3049" s="51">
        <f t="shared" si="165"/>
        <v>134.4</v>
      </c>
      <c r="AA3049" s="16">
        <f t="shared" si="166"/>
        <v>150.52799999999999</v>
      </c>
    </row>
    <row r="3050" spans="2:27" ht="20.25" x14ac:dyDescent="0.3">
      <c r="B3050" s="43" t="s">
        <v>3053</v>
      </c>
      <c r="C3050" s="14" t="s">
        <v>4521</v>
      </c>
      <c r="D3050" s="14" t="s">
        <v>9818</v>
      </c>
      <c r="E3050" s="14" t="s">
        <v>9819</v>
      </c>
      <c r="F3050" s="14" t="s">
        <v>4412</v>
      </c>
      <c r="G3050" s="14" t="s">
        <v>11615</v>
      </c>
      <c r="H3050" s="44" t="s">
        <v>3466</v>
      </c>
      <c r="I3050" s="45">
        <v>0</v>
      </c>
      <c r="J3050" s="14">
        <v>150000000</v>
      </c>
      <c r="K3050" s="14" t="s">
        <v>3458</v>
      </c>
      <c r="L3050" s="46" t="s">
        <v>5087</v>
      </c>
      <c r="M3050" s="14" t="s">
        <v>12072</v>
      </c>
      <c r="N3050" s="14" t="s">
        <v>3833</v>
      </c>
      <c r="O3050" s="14" t="s">
        <v>3468</v>
      </c>
      <c r="P3050" s="14" t="s">
        <v>12071</v>
      </c>
      <c r="Q3050" s="44" t="s">
        <v>8224</v>
      </c>
      <c r="R3050" s="44" t="s">
        <v>8203</v>
      </c>
      <c r="S3050" s="14">
        <v>18</v>
      </c>
      <c r="T3050" s="5">
        <v>39042</v>
      </c>
      <c r="U3050" s="5">
        <f t="shared" si="163"/>
        <v>702756</v>
      </c>
      <c r="V3050" s="47">
        <f t="shared" si="164"/>
        <v>787086.72000000009</v>
      </c>
      <c r="W3050" s="48"/>
      <c r="X3050" s="49">
        <v>2017</v>
      </c>
      <c r="Y3050" s="55" t="s">
        <v>12015</v>
      </c>
      <c r="Z3050" s="51">
        <f t="shared" si="165"/>
        <v>1952.1</v>
      </c>
      <c r="AA3050" s="16">
        <f t="shared" si="166"/>
        <v>2186.3520000000003</v>
      </c>
    </row>
    <row r="3051" spans="2:27" ht="20.25" x14ac:dyDescent="0.3">
      <c r="B3051" s="43" t="s">
        <v>3054</v>
      </c>
      <c r="C3051" s="14" t="s">
        <v>4521</v>
      </c>
      <c r="D3051" s="14" t="s">
        <v>9802</v>
      </c>
      <c r="E3051" s="14" t="s">
        <v>9803</v>
      </c>
      <c r="F3051" s="14" t="s">
        <v>9804</v>
      </c>
      <c r="G3051" s="14" t="s">
        <v>11616</v>
      </c>
      <c r="H3051" s="44" t="s">
        <v>3466</v>
      </c>
      <c r="I3051" s="45">
        <v>0</v>
      </c>
      <c r="J3051" s="14">
        <v>150000000</v>
      </c>
      <c r="K3051" s="14" t="s">
        <v>3458</v>
      </c>
      <c r="L3051" s="46" t="s">
        <v>5087</v>
      </c>
      <c r="M3051" s="14" t="s">
        <v>12072</v>
      </c>
      <c r="N3051" s="14" t="s">
        <v>3833</v>
      </c>
      <c r="O3051" s="14" t="s">
        <v>3468</v>
      </c>
      <c r="P3051" s="14" t="s">
        <v>12071</v>
      </c>
      <c r="Q3051" s="44" t="s">
        <v>8224</v>
      </c>
      <c r="R3051" s="44" t="s">
        <v>8203</v>
      </c>
      <c r="S3051" s="14">
        <v>12</v>
      </c>
      <c r="T3051" s="5">
        <v>2844</v>
      </c>
      <c r="U3051" s="5">
        <f t="shared" si="163"/>
        <v>34128</v>
      </c>
      <c r="V3051" s="47">
        <f t="shared" si="164"/>
        <v>38223.360000000001</v>
      </c>
      <c r="W3051" s="48"/>
      <c r="X3051" s="49">
        <v>2017</v>
      </c>
      <c r="Y3051" s="55" t="s">
        <v>12015</v>
      </c>
      <c r="Z3051" s="51">
        <f t="shared" si="165"/>
        <v>94.8</v>
      </c>
      <c r="AA3051" s="16">
        <f t="shared" si="166"/>
        <v>106.176</v>
      </c>
    </row>
    <row r="3052" spans="2:27" ht="20.25" x14ac:dyDescent="0.3">
      <c r="B3052" s="43" t="s">
        <v>3055</v>
      </c>
      <c r="C3052" s="14" t="s">
        <v>4521</v>
      </c>
      <c r="D3052" s="14" t="s">
        <v>9802</v>
      </c>
      <c r="E3052" s="14" t="s">
        <v>9803</v>
      </c>
      <c r="F3052" s="14" t="s">
        <v>9804</v>
      </c>
      <c r="G3052" s="14" t="s">
        <v>11617</v>
      </c>
      <c r="H3052" s="44" t="s">
        <v>3466</v>
      </c>
      <c r="I3052" s="45">
        <v>0</v>
      </c>
      <c r="J3052" s="14">
        <v>150000000</v>
      </c>
      <c r="K3052" s="14" t="s">
        <v>3458</v>
      </c>
      <c r="L3052" s="46" t="s">
        <v>5087</v>
      </c>
      <c r="M3052" s="14" t="s">
        <v>12072</v>
      </c>
      <c r="N3052" s="14" t="s">
        <v>3833</v>
      </c>
      <c r="O3052" s="14" t="s">
        <v>3468</v>
      </c>
      <c r="P3052" s="14" t="s">
        <v>12071</v>
      </c>
      <c r="Q3052" s="44" t="s">
        <v>8224</v>
      </c>
      <c r="R3052" s="44" t="s">
        <v>8203</v>
      </c>
      <c r="S3052" s="14">
        <v>12</v>
      </c>
      <c r="T3052" s="5">
        <v>2030.3999999999999</v>
      </c>
      <c r="U3052" s="5">
        <f t="shared" si="163"/>
        <v>24364.799999999999</v>
      </c>
      <c r="V3052" s="47">
        <f t="shared" si="164"/>
        <v>27288.576000000001</v>
      </c>
      <c r="W3052" s="48"/>
      <c r="X3052" s="49">
        <v>2017</v>
      </c>
      <c r="Y3052" s="55" t="s">
        <v>12015</v>
      </c>
      <c r="Z3052" s="51">
        <f t="shared" si="165"/>
        <v>67.679999999999993</v>
      </c>
      <c r="AA3052" s="16">
        <f t="shared" si="166"/>
        <v>75.801600000000008</v>
      </c>
    </row>
    <row r="3053" spans="2:27" ht="20.25" x14ac:dyDescent="0.3">
      <c r="B3053" s="43" t="s">
        <v>3056</v>
      </c>
      <c r="C3053" s="14" t="s">
        <v>4521</v>
      </c>
      <c r="D3053" s="14" t="s">
        <v>9948</v>
      </c>
      <c r="E3053" s="14" t="s">
        <v>4486</v>
      </c>
      <c r="F3053" s="14" t="s">
        <v>9949</v>
      </c>
      <c r="G3053" s="14" t="s">
        <v>11618</v>
      </c>
      <c r="H3053" s="44" t="s">
        <v>3466</v>
      </c>
      <c r="I3053" s="45">
        <v>0</v>
      </c>
      <c r="J3053" s="14">
        <v>150000000</v>
      </c>
      <c r="K3053" s="14" t="s">
        <v>3458</v>
      </c>
      <c r="L3053" s="46" t="s">
        <v>5087</v>
      </c>
      <c r="M3053" s="14" t="s">
        <v>12072</v>
      </c>
      <c r="N3053" s="14" t="s">
        <v>3833</v>
      </c>
      <c r="O3053" s="14" t="s">
        <v>3468</v>
      </c>
      <c r="P3053" s="14" t="s">
        <v>12071</v>
      </c>
      <c r="Q3053" s="44" t="s">
        <v>8224</v>
      </c>
      <c r="R3053" s="44" t="s">
        <v>8203</v>
      </c>
      <c r="S3053" s="14">
        <v>48</v>
      </c>
      <c r="T3053" s="5">
        <v>327.60000000000002</v>
      </c>
      <c r="U3053" s="5">
        <f t="shared" si="163"/>
        <v>15724.800000000001</v>
      </c>
      <c r="V3053" s="47">
        <f t="shared" si="164"/>
        <v>17611.776000000002</v>
      </c>
      <c r="W3053" s="48"/>
      <c r="X3053" s="49">
        <v>2017</v>
      </c>
      <c r="Y3053" s="55" t="s">
        <v>12015</v>
      </c>
      <c r="Z3053" s="51">
        <f t="shared" si="165"/>
        <v>43.68</v>
      </c>
      <c r="AA3053" s="16">
        <f t="shared" si="166"/>
        <v>48.921600000000005</v>
      </c>
    </row>
    <row r="3054" spans="2:27" ht="20.25" x14ac:dyDescent="0.3">
      <c r="B3054" s="43" t="s">
        <v>3057</v>
      </c>
      <c r="C3054" s="14" t="s">
        <v>4521</v>
      </c>
      <c r="D3054" s="14" t="s">
        <v>9948</v>
      </c>
      <c r="E3054" s="14" t="s">
        <v>4486</v>
      </c>
      <c r="F3054" s="14" t="s">
        <v>9949</v>
      </c>
      <c r="G3054" s="14" t="s">
        <v>11619</v>
      </c>
      <c r="H3054" s="44" t="s">
        <v>3466</v>
      </c>
      <c r="I3054" s="45">
        <v>0</v>
      </c>
      <c r="J3054" s="14">
        <v>150000000</v>
      </c>
      <c r="K3054" s="14" t="s">
        <v>3458</v>
      </c>
      <c r="L3054" s="46" t="s">
        <v>5087</v>
      </c>
      <c r="M3054" s="14" t="s">
        <v>12072</v>
      </c>
      <c r="N3054" s="14" t="s">
        <v>3833</v>
      </c>
      <c r="O3054" s="14" t="s">
        <v>3468</v>
      </c>
      <c r="P3054" s="14" t="s">
        <v>12071</v>
      </c>
      <c r="Q3054" s="44" t="s">
        <v>8224</v>
      </c>
      <c r="R3054" s="44" t="s">
        <v>8203</v>
      </c>
      <c r="S3054" s="14">
        <v>48</v>
      </c>
      <c r="T3054" s="5">
        <v>788.4</v>
      </c>
      <c r="U3054" s="5">
        <f t="shared" si="163"/>
        <v>37843.199999999997</v>
      </c>
      <c r="V3054" s="47">
        <f t="shared" si="164"/>
        <v>42384.383999999998</v>
      </c>
      <c r="W3054" s="48"/>
      <c r="X3054" s="49">
        <v>2017</v>
      </c>
      <c r="Y3054" s="55" t="s">
        <v>12015</v>
      </c>
      <c r="Z3054" s="51">
        <f t="shared" si="165"/>
        <v>105.11999999999999</v>
      </c>
      <c r="AA3054" s="16">
        <f t="shared" si="166"/>
        <v>117.73439999999999</v>
      </c>
    </row>
    <row r="3055" spans="2:27" ht="20.25" x14ac:dyDescent="0.3">
      <c r="B3055" s="43" t="s">
        <v>3058</v>
      </c>
      <c r="C3055" s="14" t="s">
        <v>4521</v>
      </c>
      <c r="D3055" s="14" t="s">
        <v>9802</v>
      </c>
      <c r="E3055" s="14" t="s">
        <v>9803</v>
      </c>
      <c r="F3055" s="14" t="s">
        <v>9804</v>
      </c>
      <c r="G3055" s="14" t="s">
        <v>11620</v>
      </c>
      <c r="H3055" s="44" t="s">
        <v>3466</v>
      </c>
      <c r="I3055" s="45">
        <v>0</v>
      </c>
      <c r="J3055" s="14">
        <v>150000000</v>
      </c>
      <c r="K3055" s="14" t="s">
        <v>3458</v>
      </c>
      <c r="L3055" s="46" t="s">
        <v>5087</v>
      </c>
      <c r="M3055" s="14" t="s">
        <v>12072</v>
      </c>
      <c r="N3055" s="14" t="s">
        <v>3833</v>
      </c>
      <c r="O3055" s="14" t="s">
        <v>3468</v>
      </c>
      <c r="P3055" s="14" t="s">
        <v>12071</v>
      </c>
      <c r="Q3055" s="44" t="s">
        <v>8224</v>
      </c>
      <c r="R3055" s="44" t="s">
        <v>8203</v>
      </c>
      <c r="S3055" s="14">
        <v>24</v>
      </c>
      <c r="T3055" s="5">
        <v>1382.3999999999999</v>
      </c>
      <c r="U3055" s="5">
        <f t="shared" si="163"/>
        <v>33177.599999999999</v>
      </c>
      <c r="V3055" s="47">
        <f t="shared" si="164"/>
        <v>37158.912000000004</v>
      </c>
      <c r="W3055" s="48"/>
      <c r="X3055" s="49">
        <v>2017</v>
      </c>
      <c r="Y3055" s="55" t="s">
        <v>12015</v>
      </c>
      <c r="Z3055" s="51">
        <f t="shared" si="165"/>
        <v>92.16</v>
      </c>
      <c r="AA3055" s="16">
        <f t="shared" si="166"/>
        <v>103.21920000000001</v>
      </c>
    </row>
    <row r="3056" spans="2:27" ht="20.25" x14ac:dyDescent="0.3">
      <c r="B3056" s="43" t="s">
        <v>3059</v>
      </c>
      <c r="C3056" s="14" t="s">
        <v>4521</v>
      </c>
      <c r="D3056" s="14" t="s">
        <v>9802</v>
      </c>
      <c r="E3056" s="14" t="s">
        <v>9803</v>
      </c>
      <c r="F3056" s="14" t="s">
        <v>9804</v>
      </c>
      <c r="G3056" s="14" t="s">
        <v>11621</v>
      </c>
      <c r="H3056" s="44" t="s">
        <v>3466</v>
      </c>
      <c r="I3056" s="45">
        <v>0</v>
      </c>
      <c r="J3056" s="14">
        <v>150000000</v>
      </c>
      <c r="K3056" s="14" t="s">
        <v>3458</v>
      </c>
      <c r="L3056" s="46" t="s">
        <v>5087</v>
      </c>
      <c r="M3056" s="14" t="s">
        <v>12072</v>
      </c>
      <c r="N3056" s="14" t="s">
        <v>3833</v>
      </c>
      <c r="O3056" s="14" t="s">
        <v>3468</v>
      </c>
      <c r="P3056" s="14" t="s">
        <v>12071</v>
      </c>
      <c r="Q3056" s="44" t="s">
        <v>8224</v>
      </c>
      <c r="R3056" s="44" t="s">
        <v>8203</v>
      </c>
      <c r="S3056" s="14">
        <v>24</v>
      </c>
      <c r="T3056" s="5">
        <v>3355.2000000000003</v>
      </c>
      <c r="U3056" s="5">
        <f t="shared" si="163"/>
        <v>80524.800000000003</v>
      </c>
      <c r="V3056" s="47">
        <f t="shared" si="164"/>
        <v>90187.776000000013</v>
      </c>
      <c r="W3056" s="48"/>
      <c r="X3056" s="49">
        <v>2017</v>
      </c>
      <c r="Y3056" s="55" t="s">
        <v>12015</v>
      </c>
      <c r="Z3056" s="51">
        <f t="shared" si="165"/>
        <v>223.68</v>
      </c>
      <c r="AA3056" s="16">
        <f t="shared" si="166"/>
        <v>250.52160000000003</v>
      </c>
    </row>
    <row r="3057" spans="2:27" ht="20.25" x14ac:dyDescent="0.3">
      <c r="B3057" s="43" t="s">
        <v>3060</v>
      </c>
      <c r="C3057" s="14" t="s">
        <v>4521</v>
      </c>
      <c r="D3057" s="14" t="s">
        <v>9802</v>
      </c>
      <c r="E3057" s="14" t="s">
        <v>9803</v>
      </c>
      <c r="F3057" s="14" t="s">
        <v>9804</v>
      </c>
      <c r="G3057" s="14" t="s">
        <v>11622</v>
      </c>
      <c r="H3057" s="44" t="s">
        <v>3466</v>
      </c>
      <c r="I3057" s="45">
        <v>0</v>
      </c>
      <c r="J3057" s="14">
        <v>150000000</v>
      </c>
      <c r="K3057" s="14" t="s">
        <v>3458</v>
      </c>
      <c r="L3057" s="46" t="s">
        <v>5087</v>
      </c>
      <c r="M3057" s="14" t="s">
        <v>12072</v>
      </c>
      <c r="N3057" s="14" t="s">
        <v>3833</v>
      </c>
      <c r="O3057" s="14" t="s">
        <v>3468</v>
      </c>
      <c r="P3057" s="14" t="s">
        <v>12071</v>
      </c>
      <c r="Q3057" s="44" t="s">
        <v>8224</v>
      </c>
      <c r="R3057" s="44" t="s">
        <v>8203</v>
      </c>
      <c r="S3057" s="14">
        <v>24</v>
      </c>
      <c r="T3057" s="5">
        <v>1411.2</v>
      </c>
      <c r="U3057" s="5">
        <f t="shared" si="163"/>
        <v>33868.800000000003</v>
      </c>
      <c r="V3057" s="47">
        <f t="shared" si="164"/>
        <v>37933.056000000004</v>
      </c>
      <c r="W3057" s="48"/>
      <c r="X3057" s="49">
        <v>2017</v>
      </c>
      <c r="Y3057" s="55" t="s">
        <v>12015</v>
      </c>
      <c r="Z3057" s="51">
        <f t="shared" si="165"/>
        <v>94.080000000000013</v>
      </c>
      <c r="AA3057" s="16">
        <f t="shared" si="166"/>
        <v>105.36960000000001</v>
      </c>
    </row>
    <row r="3058" spans="2:27" ht="20.25" x14ac:dyDescent="0.3">
      <c r="B3058" s="43" t="s">
        <v>3061</v>
      </c>
      <c r="C3058" s="14" t="s">
        <v>4521</v>
      </c>
      <c r="D3058" s="14" t="s">
        <v>9977</v>
      </c>
      <c r="E3058" s="14" t="s">
        <v>7556</v>
      </c>
      <c r="F3058" s="14" t="s">
        <v>9978</v>
      </c>
      <c r="G3058" s="14" t="s">
        <v>11623</v>
      </c>
      <c r="H3058" s="44" t="s">
        <v>3466</v>
      </c>
      <c r="I3058" s="45">
        <v>0</v>
      </c>
      <c r="J3058" s="14">
        <v>150000000</v>
      </c>
      <c r="K3058" s="14" t="s">
        <v>3458</v>
      </c>
      <c r="L3058" s="46" t="s">
        <v>5087</v>
      </c>
      <c r="M3058" s="14" t="s">
        <v>12072</v>
      </c>
      <c r="N3058" s="14" t="s">
        <v>3833</v>
      </c>
      <c r="O3058" s="14" t="s">
        <v>3468</v>
      </c>
      <c r="P3058" s="14" t="s">
        <v>12071</v>
      </c>
      <c r="Q3058" s="44" t="s">
        <v>8224</v>
      </c>
      <c r="R3058" s="44" t="s">
        <v>8203</v>
      </c>
      <c r="S3058" s="14">
        <v>1</v>
      </c>
      <c r="T3058" s="5">
        <v>1139187.5999999999</v>
      </c>
      <c r="U3058" s="5">
        <f t="shared" si="163"/>
        <v>1139187.5999999999</v>
      </c>
      <c r="V3058" s="47">
        <f t="shared" si="164"/>
        <v>1275890.112</v>
      </c>
      <c r="W3058" s="48"/>
      <c r="X3058" s="49">
        <v>2017</v>
      </c>
      <c r="Y3058" s="55" t="s">
        <v>12015</v>
      </c>
      <c r="Z3058" s="51">
        <f t="shared" si="165"/>
        <v>3164.4099999999994</v>
      </c>
      <c r="AA3058" s="16">
        <f t="shared" si="166"/>
        <v>3544.1392000000001</v>
      </c>
    </row>
    <row r="3059" spans="2:27" ht="20.25" x14ac:dyDescent="0.3">
      <c r="B3059" s="43" t="s">
        <v>3062</v>
      </c>
      <c r="C3059" s="14" t="s">
        <v>4521</v>
      </c>
      <c r="D3059" s="14" t="s">
        <v>9948</v>
      </c>
      <c r="E3059" s="14" t="s">
        <v>4486</v>
      </c>
      <c r="F3059" s="14" t="s">
        <v>9949</v>
      </c>
      <c r="G3059" s="14" t="s">
        <v>11624</v>
      </c>
      <c r="H3059" s="44" t="s">
        <v>3466</v>
      </c>
      <c r="I3059" s="45">
        <v>0</v>
      </c>
      <c r="J3059" s="14">
        <v>150000000</v>
      </c>
      <c r="K3059" s="14" t="s">
        <v>3458</v>
      </c>
      <c r="L3059" s="46" t="s">
        <v>5087</v>
      </c>
      <c r="M3059" s="14" t="s">
        <v>12072</v>
      </c>
      <c r="N3059" s="14" t="s">
        <v>3833</v>
      </c>
      <c r="O3059" s="14" t="s">
        <v>3468</v>
      </c>
      <c r="P3059" s="14" t="s">
        <v>12071</v>
      </c>
      <c r="Q3059" s="44" t="s">
        <v>8224</v>
      </c>
      <c r="R3059" s="44" t="s">
        <v>8203</v>
      </c>
      <c r="S3059" s="14">
        <v>2</v>
      </c>
      <c r="T3059" s="5">
        <v>9172.7999999999993</v>
      </c>
      <c r="U3059" s="5">
        <f t="shared" si="163"/>
        <v>18345.599999999999</v>
      </c>
      <c r="V3059" s="47">
        <f t="shared" si="164"/>
        <v>20547.072</v>
      </c>
      <c r="W3059" s="48"/>
      <c r="X3059" s="49">
        <v>2017</v>
      </c>
      <c r="Y3059" s="55" t="s">
        <v>12015</v>
      </c>
      <c r="Z3059" s="51">
        <f t="shared" si="165"/>
        <v>50.959999999999994</v>
      </c>
      <c r="AA3059" s="16">
        <f t="shared" si="166"/>
        <v>57.075200000000002</v>
      </c>
    </row>
    <row r="3060" spans="2:27" ht="20.25" x14ac:dyDescent="0.3">
      <c r="B3060" s="43" t="s">
        <v>3063</v>
      </c>
      <c r="C3060" s="14" t="s">
        <v>4521</v>
      </c>
      <c r="D3060" s="14" t="s">
        <v>9948</v>
      </c>
      <c r="E3060" s="14" t="s">
        <v>4486</v>
      </c>
      <c r="F3060" s="14" t="s">
        <v>9949</v>
      </c>
      <c r="G3060" s="14" t="s">
        <v>11625</v>
      </c>
      <c r="H3060" s="44" t="s">
        <v>3466</v>
      </c>
      <c r="I3060" s="45">
        <v>0</v>
      </c>
      <c r="J3060" s="14">
        <v>150000000</v>
      </c>
      <c r="K3060" s="14" t="s">
        <v>3458</v>
      </c>
      <c r="L3060" s="46" t="s">
        <v>5087</v>
      </c>
      <c r="M3060" s="14" t="s">
        <v>12072</v>
      </c>
      <c r="N3060" s="14" t="s">
        <v>3833</v>
      </c>
      <c r="O3060" s="14" t="s">
        <v>3468</v>
      </c>
      <c r="P3060" s="14" t="s">
        <v>12071</v>
      </c>
      <c r="Q3060" s="44" t="s">
        <v>8224</v>
      </c>
      <c r="R3060" s="44" t="s">
        <v>8203</v>
      </c>
      <c r="S3060" s="14">
        <v>24</v>
      </c>
      <c r="T3060" s="5">
        <v>6692.4</v>
      </c>
      <c r="U3060" s="5">
        <f t="shared" si="163"/>
        <v>160617.59999999998</v>
      </c>
      <c r="V3060" s="47">
        <f t="shared" si="164"/>
        <v>179891.712</v>
      </c>
      <c r="W3060" s="48"/>
      <c r="X3060" s="49">
        <v>2017</v>
      </c>
      <c r="Y3060" s="55" t="s">
        <v>12015</v>
      </c>
      <c r="Z3060" s="51">
        <f t="shared" si="165"/>
        <v>446.15999999999991</v>
      </c>
      <c r="AA3060" s="16">
        <f t="shared" si="166"/>
        <v>499.69920000000002</v>
      </c>
    </row>
    <row r="3061" spans="2:27" ht="20.25" x14ac:dyDescent="0.3">
      <c r="B3061" s="43" t="s">
        <v>3064</v>
      </c>
      <c r="C3061" s="14" t="s">
        <v>4521</v>
      </c>
      <c r="D3061" s="14" t="s">
        <v>9948</v>
      </c>
      <c r="E3061" s="14" t="s">
        <v>4486</v>
      </c>
      <c r="F3061" s="14" t="s">
        <v>9949</v>
      </c>
      <c r="G3061" s="14" t="s">
        <v>11625</v>
      </c>
      <c r="H3061" s="44" t="s">
        <v>3466</v>
      </c>
      <c r="I3061" s="45">
        <v>0</v>
      </c>
      <c r="J3061" s="14">
        <v>150000000</v>
      </c>
      <c r="K3061" s="14" t="s">
        <v>3458</v>
      </c>
      <c r="L3061" s="46" t="s">
        <v>5087</v>
      </c>
      <c r="M3061" s="14" t="s">
        <v>12072</v>
      </c>
      <c r="N3061" s="14" t="s">
        <v>3833</v>
      </c>
      <c r="O3061" s="14" t="s">
        <v>3468</v>
      </c>
      <c r="P3061" s="14" t="s">
        <v>12071</v>
      </c>
      <c r="Q3061" s="44" t="s">
        <v>8224</v>
      </c>
      <c r="R3061" s="44" t="s">
        <v>8203</v>
      </c>
      <c r="S3061" s="14">
        <v>24</v>
      </c>
      <c r="T3061" s="5">
        <v>5990.4000000000005</v>
      </c>
      <c r="U3061" s="5">
        <f t="shared" si="163"/>
        <v>143769.60000000001</v>
      </c>
      <c r="V3061" s="47">
        <f t="shared" si="164"/>
        <v>161021.95200000002</v>
      </c>
      <c r="W3061" s="48"/>
      <c r="X3061" s="49">
        <v>2017</v>
      </c>
      <c r="Y3061" s="55" t="s">
        <v>12015</v>
      </c>
      <c r="Z3061" s="51">
        <f t="shared" si="165"/>
        <v>399.36</v>
      </c>
      <c r="AA3061" s="16">
        <f t="shared" si="166"/>
        <v>447.28320000000008</v>
      </c>
    </row>
    <row r="3062" spans="2:27" ht="20.25" x14ac:dyDescent="0.3">
      <c r="B3062" s="43" t="s">
        <v>3065</v>
      </c>
      <c r="C3062" s="14" t="s">
        <v>4521</v>
      </c>
      <c r="D3062" s="14" t="s">
        <v>9948</v>
      </c>
      <c r="E3062" s="14" t="s">
        <v>4486</v>
      </c>
      <c r="F3062" s="14" t="s">
        <v>9949</v>
      </c>
      <c r="G3062" s="14" t="s">
        <v>11626</v>
      </c>
      <c r="H3062" s="44" t="s">
        <v>3466</v>
      </c>
      <c r="I3062" s="45">
        <v>0</v>
      </c>
      <c r="J3062" s="14">
        <v>150000000</v>
      </c>
      <c r="K3062" s="14" t="s">
        <v>3458</v>
      </c>
      <c r="L3062" s="46" t="s">
        <v>5087</v>
      </c>
      <c r="M3062" s="14" t="s">
        <v>12072</v>
      </c>
      <c r="N3062" s="14" t="s">
        <v>3833</v>
      </c>
      <c r="O3062" s="14" t="s">
        <v>3468</v>
      </c>
      <c r="P3062" s="14" t="s">
        <v>12071</v>
      </c>
      <c r="Q3062" s="44" t="s">
        <v>8224</v>
      </c>
      <c r="R3062" s="44" t="s">
        <v>8203</v>
      </c>
      <c r="S3062" s="14">
        <v>24</v>
      </c>
      <c r="T3062" s="5">
        <v>6166.7999999999993</v>
      </c>
      <c r="U3062" s="5">
        <f t="shared" si="163"/>
        <v>148003.19999999998</v>
      </c>
      <c r="V3062" s="47">
        <f t="shared" si="164"/>
        <v>165763.584</v>
      </c>
      <c r="W3062" s="48"/>
      <c r="X3062" s="49">
        <v>2017</v>
      </c>
      <c r="Y3062" s="55" t="s">
        <v>12015</v>
      </c>
      <c r="Z3062" s="51">
        <f t="shared" si="165"/>
        <v>411.11999999999995</v>
      </c>
      <c r="AA3062" s="16">
        <f t="shared" si="166"/>
        <v>460.45440000000002</v>
      </c>
    </row>
    <row r="3063" spans="2:27" ht="20.25" x14ac:dyDescent="0.3">
      <c r="B3063" s="43" t="s">
        <v>3066</v>
      </c>
      <c r="C3063" s="14" t="s">
        <v>4521</v>
      </c>
      <c r="D3063" s="14" t="s">
        <v>9948</v>
      </c>
      <c r="E3063" s="14" t="s">
        <v>4486</v>
      </c>
      <c r="F3063" s="14" t="s">
        <v>9949</v>
      </c>
      <c r="G3063" s="14" t="s">
        <v>11627</v>
      </c>
      <c r="H3063" s="44" t="s">
        <v>3466</v>
      </c>
      <c r="I3063" s="45">
        <v>0</v>
      </c>
      <c r="J3063" s="14">
        <v>150000000</v>
      </c>
      <c r="K3063" s="14" t="s">
        <v>3458</v>
      </c>
      <c r="L3063" s="46" t="s">
        <v>5087</v>
      </c>
      <c r="M3063" s="14" t="s">
        <v>12072</v>
      </c>
      <c r="N3063" s="14" t="s">
        <v>3833</v>
      </c>
      <c r="O3063" s="14" t="s">
        <v>3468</v>
      </c>
      <c r="P3063" s="14" t="s">
        <v>12071</v>
      </c>
      <c r="Q3063" s="44" t="s">
        <v>8224</v>
      </c>
      <c r="R3063" s="44" t="s">
        <v>8203</v>
      </c>
      <c r="S3063" s="14">
        <v>24</v>
      </c>
      <c r="T3063" s="5">
        <v>5281.2</v>
      </c>
      <c r="U3063" s="5">
        <f t="shared" si="163"/>
        <v>126748.79999999999</v>
      </c>
      <c r="V3063" s="47">
        <f t="shared" si="164"/>
        <v>141958.65599999999</v>
      </c>
      <c r="W3063" s="48"/>
      <c r="X3063" s="49">
        <v>2017</v>
      </c>
      <c r="Y3063" s="55" t="s">
        <v>12015</v>
      </c>
      <c r="Z3063" s="51">
        <f t="shared" si="165"/>
        <v>352.08</v>
      </c>
      <c r="AA3063" s="16">
        <f t="shared" si="166"/>
        <v>394.32959999999997</v>
      </c>
    </row>
    <row r="3064" spans="2:27" ht="20.25" x14ac:dyDescent="0.3">
      <c r="B3064" s="43" t="s">
        <v>3067</v>
      </c>
      <c r="C3064" s="14" t="s">
        <v>4521</v>
      </c>
      <c r="D3064" s="14" t="s">
        <v>9822</v>
      </c>
      <c r="E3064" s="14" t="s">
        <v>4486</v>
      </c>
      <c r="F3064" s="14" t="s">
        <v>9823</v>
      </c>
      <c r="G3064" s="14" t="s">
        <v>11628</v>
      </c>
      <c r="H3064" s="44" t="s">
        <v>3466</v>
      </c>
      <c r="I3064" s="45">
        <v>0</v>
      </c>
      <c r="J3064" s="14">
        <v>150000000</v>
      </c>
      <c r="K3064" s="14" t="s">
        <v>3458</v>
      </c>
      <c r="L3064" s="46" t="s">
        <v>5087</v>
      </c>
      <c r="M3064" s="14" t="s">
        <v>12072</v>
      </c>
      <c r="N3064" s="14" t="s">
        <v>3833</v>
      </c>
      <c r="O3064" s="14" t="s">
        <v>3489</v>
      </c>
      <c r="P3064" s="14" t="s">
        <v>12071</v>
      </c>
      <c r="Q3064" s="44" t="s">
        <v>8224</v>
      </c>
      <c r="R3064" s="44" t="s">
        <v>8203</v>
      </c>
      <c r="S3064" s="14">
        <v>20</v>
      </c>
      <c r="T3064" s="5">
        <v>5281.2</v>
      </c>
      <c r="U3064" s="5">
        <f t="shared" si="163"/>
        <v>105624</v>
      </c>
      <c r="V3064" s="47">
        <f t="shared" si="164"/>
        <v>118298.88</v>
      </c>
      <c r="W3064" s="48"/>
      <c r="X3064" s="49">
        <v>2017</v>
      </c>
      <c r="Y3064" s="55" t="s">
        <v>12015</v>
      </c>
      <c r="Z3064" s="51">
        <f t="shared" si="165"/>
        <v>293.39999999999998</v>
      </c>
      <c r="AA3064" s="16">
        <f t="shared" si="166"/>
        <v>328.608</v>
      </c>
    </row>
    <row r="3065" spans="2:27" ht="20.25" x14ac:dyDescent="0.3">
      <c r="B3065" s="43" t="s">
        <v>3068</v>
      </c>
      <c r="C3065" s="14" t="s">
        <v>4521</v>
      </c>
      <c r="D3065" s="14" t="s">
        <v>9979</v>
      </c>
      <c r="E3065" s="14" t="s">
        <v>7679</v>
      </c>
      <c r="F3065" s="14" t="s">
        <v>9980</v>
      </c>
      <c r="G3065" s="14" t="s">
        <v>11629</v>
      </c>
      <c r="H3065" s="44" t="s">
        <v>3466</v>
      </c>
      <c r="I3065" s="45">
        <v>0</v>
      </c>
      <c r="J3065" s="14">
        <v>150000000</v>
      </c>
      <c r="K3065" s="14" t="s">
        <v>3458</v>
      </c>
      <c r="L3065" s="46" t="s">
        <v>5087</v>
      </c>
      <c r="M3065" s="14" t="s">
        <v>12072</v>
      </c>
      <c r="N3065" s="14" t="s">
        <v>3833</v>
      </c>
      <c r="O3065" s="14" t="s">
        <v>3468</v>
      </c>
      <c r="P3065" s="14" t="s">
        <v>12071</v>
      </c>
      <c r="Q3065" s="44" t="s">
        <v>8224</v>
      </c>
      <c r="R3065" s="44" t="s">
        <v>8203</v>
      </c>
      <c r="S3065" s="14">
        <v>32</v>
      </c>
      <c r="T3065" s="5">
        <v>608.4</v>
      </c>
      <c r="U3065" s="5">
        <f t="shared" si="163"/>
        <v>19468.8</v>
      </c>
      <c r="V3065" s="47">
        <f t="shared" si="164"/>
        <v>21805.056</v>
      </c>
      <c r="W3065" s="48"/>
      <c r="X3065" s="49">
        <v>2017</v>
      </c>
      <c r="Y3065" s="55" t="s">
        <v>12015</v>
      </c>
      <c r="Z3065" s="51">
        <f t="shared" si="165"/>
        <v>54.08</v>
      </c>
      <c r="AA3065" s="16">
        <f t="shared" si="166"/>
        <v>60.569600000000001</v>
      </c>
    </row>
    <row r="3066" spans="2:27" ht="20.25" x14ac:dyDescent="0.3">
      <c r="B3066" s="43" t="s">
        <v>3069</v>
      </c>
      <c r="C3066" s="14" t="s">
        <v>4521</v>
      </c>
      <c r="D3066" s="14" t="s">
        <v>9800</v>
      </c>
      <c r="E3066" s="14" t="s">
        <v>7671</v>
      </c>
      <c r="F3066" s="14" t="s">
        <v>9801</v>
      </c>
      <c r="G3066" s="14" t="s">
        <v>11630</v>
      </c>
      <c r="H3066" s="44" t="s">
        <v>3466</v>
      </c>
      <c r="I3066" s="45">
        <v>0</v>
      </c>
      <c r="J3066" s="14">
        <v>150000000</v>
      </c>
      <c r="K3066" s="14" t="s">
        <v>3458</v>
      </c>
      <c r="L3066" s="46" t="s">
        <v>5087</v>
      </c>
      <c r="M3066" s="14" t="s">
        <v>12072</v>
      </c>
      <c r="N3066" s="14" t="s">
        <v>3833</v>
      </c>
      <c r="O3066" s="14" t="s">
        <v>3468</v>
      </c>
      <c r="P3066" s="14" t="s">
        <v>12071</v>
      </c>
      <c r="Q3066" s="44" t="s">
        <v>8224</v>
      </c>
      <c r="R3066" s="44" t="s">
        <v>8203</v>
      </c>
      <c r="S3066" s="14">
        <v>24</v>
      </c>
      <c r="T3066" s="5">
        <v>7336.8</v>
      </c>
      <c r="U3066" s="5">
        <f t="shared" si="163"/>
        <v>176083.20000000001</v>
      </c>
      <c r="V3066" s="47">
        <f t="shared" si="164"/>
        <v>197213.18400000004</v>
      </c>
      <c r="W3066" s="48"/>
      <c r="X3066" s="49">
        <v>2017</v>
      </c>
      <c r="Y3066" s="55" t="s">
        <v>12015</v>
      </c>
      <c r="Z3066" s="51">
        <f t="shared" si="165"/>
        <v>489.12</v>
      </c>
      <c r="AA3066" s="16">
        <f t="shared" si="166"/>
        <v>547.81440000000009</v>
      </c>
    </row>
    <row r="3067" spans="2:27" ht="20.25" x14ac:dyDescent="0.3">
      <c r="B3067" s="43" t="s">
        <v>3070</v>
      </c>
      <c r="C3067" s="14" t="s">
        <v>4521</v>
      </c>
      <c r="D3067" s="14" t="s">
        <v>9901</v>
      </c>
      <c r="E3067" s="14" t="s">
        <v>7553</v>
      </c>
      <c r="F3067" s="14" t="s">
        <v>9804</v>
      </c>
      <c r="G3067" s="14" t="s">
        <v>11631</v>
      </c>
      <c r="H3067" s="44" t="s">
        <v>3466</v>
      </c>
      <c r="I3067" s="45">
        <v>0</v>
      </c>
      <c r="J3067" s="14">
        <v>150000000</v>
      </c>
      <c r="K3067" s="14" t="s">
        <v>3458</v>
      </c>
      <c r="L3067" s="46" t="s">
        <v>5087</v>
      </c>
      <c r="M3067" s="14" t="s">
        <v>12072</v>
      </c>
      <c r="N3067" s="14" t="s">
        <v>3833</v>
      </c>
      <c r="O3067" s="14" t="s">
        <v>3468</v>
      </c>
      <c r="P3067" s="14" t="s">
        <v>12071</v>
      </c>
      <c r="Q3067" s="44" t="s">
        <v>8224</v>
      </c>
      <c r="R3067" s="44" t="s">
        <v>8203</v>
      </c>
      <c r="S3067" s="14">
        <v>24</v>
      </c>
      <c r="T3067" s="5">
        <v>2185.2000000000003</v>
      </c>
      <c r="U3067" s="5">
        <f t="shared" si="163"/>
        <v>52444.800000000003</v>
      </c>
      <c r="V3067" s="47">
        <f t="shared" si="164"/>
        <v>58738.176000000007</v>
      </c>
      <c r="W3067" s="48"/>
      <c r="X3067" s="49">
        <v>2017</v>
      </c>
      <c r="Y3067" s="55" t="s">
        <v>12015</v>
      </c>
      <c r="Z3067" s="51">
        <f t="shared" si="165"/>
        <v>145.68</v>
      </c>
      <c r="AA3067" s="16">
        <f t="shared" si="166"/>
        <v>163.16160000000002</v>
      </c>
    </row>
    <row r="3068" spans="2:27" ht="20.25" x14ac:dyDescent="0.3">
      <c r="B3068" s="43" t="s">
        <v>3071</v>
      </c>
      <c r="C3068" s="14" t="s">
        <v>4521</v>
      </c>
      <c r="D3068" s="14" t="s">
        <v>9800</v>
      </c>
      <c r="E3068" s="14" t="s">
        <v>7671</v>
      </c>
      <c r="F3068" s="14" t="s">
        <v>9801</v>
      </c>
      <c r="G3068" s="14" t="s">
        <v>11632</v>
      </c>
      <c r="H3068" s="44" t="s">
        <v>3466</v>
      </c>
      <c r="I3068" s="45">
        <v>0</v>
      </c>
      <c r="J3068" s="14">
        <v>150000000</v>
      </c>
      <c r="K3068" s="14" t="s">
        <v>3458</v>
      </c>
      <c r="L3068" s="46" t="s">
        <v>5087</v>
      </c>
      <c r="M3068" s="14" t="s">
        <v>12072</v>
      </c>
      <c r="N3068" s="14" t="s">
        <v>3833</v>
      </c>
      <c r="O3068" s="14" t="s">
        <v>3468</v>
      </c>
      <c r="P3068" s="14" t="s">
        <v>12071</v>
      </c>
      <c r="Q3068" s="44" t="s">
        <v>8224</v>
      </c>
      <c r="R3068" s="44" t="s">
        <v>8203</v>
      </c>
      <c r="S3068" s="14">
        <v>36</v>
      </c>
      <c r="T3068" s="5">
        <v>4204.8</v>
      </c>
      <c r="U3068" s="5">
        <f t="shared" si="163"/>
        <v>151372.80000000002</v>
      </c>
      <c r="V3068" s="47">
        <f t="shared" si="164"/>
        <v>169537.53600000002</v>
      </c>
      <c r="W3068" s="48"/>
      <c r="X3068" s="49">
        <v>2017</v>
      </c>
      <c r="Y3068" s="55" t="s">
        <v>12015</v>
      </c>
      <c r="Z3068" s="51">
        <f t="shared" si="165"/>
        <v>420.48000000000008</v>
      </c>
      <c r="AA3068" s="16">
        <f t="shared" si="166"/>
        <v>470.93760000000009</v>
      </c>
    </row>
    <row r="3069" spans="2:27" ht="20.25" x14ac:dyDescent="0.3">
      <c r="B3069" s="43" t="s">
        <v>3072</v>
      </c>
      <c r="C3069" s="14" t="s">
        <v>4521</v>
      </c>
      <c r="D3069" s="14" t="s">
        <v>9800</v>
      </c>
      <c r="E3069" s="14" t="s">
        <v>7671</v>
      </c>
      <c r="F3069" s="14" t="s">
        <v>9801</v>
      </c>
      <c r="G3069" s="14" t="s">
        <v>11633</v>
      </c>
      <c r="H3069" s="44" t="s">
        <v>3466</v>
      </c>
      <c r="I3069" s="45">
        <v>0</v>
      </c>
      <c r="J3069" s="14">
        <v>150000000</v>
      </c>
      <c r="K3069" s="14" t="s">
        <v>3458</v>
      </c>
      <c r="L3069" s="46" t="s">
        <v>5087</v>
      </c>
      <c r="M3069" s="14" t="s">
        <v>12072</v>
      </c>
      <c r="N3069" s="14" t="s">
        <v>3833</v>
      </c>
      <c r="O3069" s="14" t="s">
        <v>3468</v>
      </c>
      <c r="P3069" s="14" t="s">
        <v>12071</v>
      </c>
      <c r="Q3069" s="44" t="s">
        <v>8224</v>
      </c>
      <c r="R3069" s="44" t="s">
        <v>8203</v>
      </c>
      <c r="S3069" s="14">
        <v>24</v>
      </c>
      <c r="T3069" s="5">
        <v>5252.4</v>
      </c>
      <c r="U3069" s="5">
        <f t="shared" si="163"/>
        <v>126057.59999999999</v>
      </c>
      <c r="V3069" s="47">
        <f t="shared" si="164"/>
        <v>141184.51200000002</v>
      </c>
      <c r="W3069" s="48"/>
      <c r="X3069" s="49">
        <v>2017</v>
      </c>
      <c r="Y3069" s="55" t="s">
        <v>12015</v>
      </c>
      <c r="Z3069" s="51">
        <f t="shared" si="165"/>
        <v>350.15999999999997</v>
      </c>
      <c r="AA3069" s="16">
        <f t="shared" si="166"/>
        <v>392.17920000000004</v>
      </c>
    </row>
    <row r="3070" spans="2:27" ht="20.25" x14ac:dyDescent="0.3">
      <c r="B3070" s="43" t="s">
        <v>3073</v>
      </c>
      <c r="C3070" s="14" t="s">
        <v>4521</v>
      </c>
      <c r="D3070" s="14" t="s">
        <v>9948</v>
      </c>
      <c r="E3070" s="14" t="s">
        <v>4486</v>
      </c>
      <c r="F3070" s="14" t="s">
        <v>9949</v>
      </c>
      <c r="G3070" s="14" t="s">
        <v>11634</v>
      </c>
      <c r="H3070" s="44" t="s">
        <v>3466</v>
      </c>
      <c r="I3070" s="45">
        <v>0</v>
      </c>
      <c r="J3070" s="14">
        <v>150000000</v>
      </c>
      <c r="K3070" s="14" t="s">
        <v>3458</v>
      </c>
      <c r="L3070" s="46" t="s">
        <v>5087</v>
      </c>
      <c r="M3070" s="14" t="s">
        <v>12072</v>
      </c>
      <c r="N3070" s="14" t="s">
        <v>3833</v>
      </c>
      <c r="O3070" s="14" t="s">
        <v>3468</v>
      </c>
      <c r="P3070" s="14" t="s">
        <v>12071</v>
      </c>
      <c r="Q3070" s="44" t="s">
        <v>8224</v>
      </c>
      <c r="R3070" s="44" t="s">
        <v>8203</v>
      </c>
      <c r="S3070" s="14">
        <v>24</v>
      </c>
      <c r="T3070" s="5">
        <v>12520.800000000001</v>
      </c>
      <c r="U3070" s="5">
        <f t="shared" si="163"/>
        <v>300499.20000000001</v>
      </c>
      <c r="V3070" s="47">
        <f t="shared" si="164"/>
        <v>336559.10400000005</v>
      </c>
      <c r="W3070" s="48"/>
      <c r="X3070" s="49">
        <v>2017</v>
      </c>
      <c r="Y3070" s="55" t="s">
        <v>12015</v>
      </c>
      <c r="Z3070" s="51">
        <f t="shared" si="165"/>
        <v>834.72</v>
      </c>
      <c r="AA3070" s="16">
        <f t="shared" si="166"/>
        <v>934.88640000000009</v>
      </c>
    </row>
    <row r="3071" spans="2:27" ht="20.25" x14ac:dyDescent="0.3">
      <c r="B3071" s="43" t="s">
        <v>3074</v>
      </c>
      <c r="C3071" s="14" t="s">
        <v>4521</v>
      </c>
      <c r="D3071" s="14" t="s">
        <v>9981</v>
      </c>
      <c r="E3071" s="14" t="s">
        <v>9982</v>
      </c>
      <c r="F3071" s="14" t="s">
        <v>9983</v>
      </c>
      <c r="G3071" s="14" t="s">
        <v>11635</v>
      </c>
      <c r="H3071" s="44" t="s">
        <v>3466</v>
      </c>
      <c r="I3071" s="45">
        <v>0</v>
      </c>
      <c r="J3071" s="14">
        <v>150000000</v>
      </c>
      <c r="K3071" s="14" t="s">
        <v>3458</v>
      </c>
      <c r="L3071" s="46" t="s">
        <v>5087</v>
      </c>
      <c r="M3071" s="14" t="s">
        <v>12072</v>
      </c>
      <c r="N3071" s="14" t="s">
        <v>3833</v>
      </c>
      <c r="O3071" s="14" t="s">
        <v>3468</v>
      </c>
      <c r="P3071" s="14" t="s">
        <v>12071</v>
      </c>
      <c r="Q3071" s="44" t="s">
        <v>8224</v>
      </c>
      <c r="R3071" s="44" t="s">
        <v>8203</v>
      </c>
      <c r="S3071" s="14">
        <v>4</v>
      </c>
      <c r="T3071" s="5">
        <v>474033.6</v>
      </c>
      <c r="U3071" s="5">
        <f t="shared" si="163"/>
        <v>1896134.4</v>
      </c>
      <c r="V3071" s="47">
        <f t="shared" si="164"/>
        <v>2123670.5279999999</v>
      </c>
      <c r="W3071" s="48"/>
      <c r="X3071" s="49">
        <v>2017</v>
      </c>
      <c r="Y3071" s="55" t="s">
        <v>12015</v>
      </c>
      <c r="Z3071" s="51">
        <f t="shared" si="165"/>
        <v>5267.04</v>
      </c>
      <c r="AA3071" s="16">
        <f t="shared" si="166"/>
        <v>5899.0847999999996</v>
      </c>
    </row>
    <row r="3072" spans="2:27" ht="20.25" x14ac:dyDescent="0.3">
      <c r="B3072" s="43" t="s">
        <v>3075</v>
      </c>
      <c r="C3072" s="14" t="s">
        <v>4521</v>
      </c>
      <c r="D3072" s="14" t="s">
        <v>9948</v>
      </c>
      <c r="E3072" s="14" t="s">
        <v>4486</v>
      </c>
      <c r="F3072" s="14" t="s">
        <v>9949</v>
      </c>
      <c r="G3072" s="14" t="s">
        <v>11636</v>
      </c>
      <c r="H3072" s="44" t="s">
        <v>3466</v>
      </c>
      <c r="I3072" s="45">
        <v>0</v>
      </c>
      <c r="J3072" s="14">
        <v>150000000</v>
      </c>
      <c r="K3072" s="14" t="s">
        <v>3458</v>
      </c>
      <c r="L3072" s="46" t="s">
        <v>5087</v>
      </c>
      <c r="M3072" s="14" t="s">
        <v>12072</v>
      </c>
      <c r="N3072" s="14" t="s">
        <v>3833</v>
      </c>
      <c r="O3072" s="14" t="s">
        <v>3468</v>
      </c>
      <c r="P3072" s="14" t="s">
        <v>12071</v>
      </c>
      <c r="Q3072" s="44" t="s">
        <v>8224</v>
      </c>
      <c r="R3072" s="44" t="s">
        <v>8203</v>
      </c>
      <c r="S3072" s="14">
        <v>6</v>
      </c>
      <c r="T3072" s="5">
        <v>7606.7999999999993</v>
      </c>
      <c r="U3072" s="5">
        <f t="shared" si="163"/>
        <v>45640.799999999996</v>
      </c>
      <c r="V3072" s="47">
        <f t="shared" si="164"/>
        <v>51117.696000000004</v>
      </c>
      <c r="W3072" s="48"/>
      <c r="X3072" s="49">
        <v>2017</v>
      </c>
      <c r="Y3072" s="55" t="s">
        <v>12015</v>
      </c>
      <c r="Z3072" s="51">
        <f t="shared" si="165"/>
        <v>126.77999999999999</v>
      </c>
      <c r="AA3072" s="16">
        <f t="shared" si="166"/>
        <v>141.99360000000001</v>
      </c>
    </row>
    <row r="3073" spans="2:27" ht="20.25" x14ac:dyDescent="0.3">
      <c r="B3073" s="43" t="s">
        <v>3076</v>
      </c>
      <c r="C3073" s="14" t="s">
        <v>4521</v>
      </c>
      <c r="D3073" s="14" t="s">
        <v>9981</v>
      </c>
      <c r="E3073" s="14" t="s">
        <v>9982</v>
      </c>
      <c r="F3073" s="14" t="s">
        <v>9983</v>
      </c>
      <c r="G3073" s="14" t="s">
        <v>11637</v>
      </c>
      <c r="H3073" s="44" t="s">
        <v>3466</v>
      </c>
      <c r="I3073" s="45">
        <v>0</v>
      </c>
      <c r="J3073" s="14">
        <v>150000000</v>
      </c>
      <c r="K3073" s="14" t="s">
        <v>3458</v>
      </c>
      <c r="L3073" s="46" t="s">
        <v>5087</v>
      </c>
      <c r="M3073" s="14" t="s">
        <v>12072</v>
      </c>
      <c r="N3073" s="14" t="s">
        <v>3833</v>
      </c>
      <c r="O3073" s="14" t="s">
        <v>3468</v>
      </c>
      <c r="P3073" s="14" t="s">
        <v>12071</v>
      </c>
      <c r="Q3073" s="44" t="s">
        <v>8224</v>
      </c>
      <c r="R3073" s="44" t="s">
        <v>8203</v>
      </c>
      <c r="S3073" s="14">
        <v>6</v>
      </c>
      <c r="T3073" s="5">
        <v>431323.19999999995</v>
      </c>
      <c r="U3073" s="5">
        <f t="shared" si="163"/>
        <v>2587939.1999999997</v>
      </c>
      <c r="V3073" s="47">
        <f t="shared" si="164"/>
        <v>2898491.9040000001</v>
      </c>
      <c r="W3073" s="48"/>
      <c r="X3073" s="49">
        <v>2017</v>
      </c>
      <c r="Y3073" s="55" t="s">
        <v>12015</v>
      </c>
      <c r="Z3073" s="51">
        <f t="shared" si="165"/>
        <v>7188.7199999999993</v>
      </c>
      <c r="AA3073" s="16">
        <f t="shared" si="166"/>
        <v>8051.3663999999999</v>
      </c>
    </row>
    <row r="3074" spans="2:27" ht="20.25" x14ac:dyDescent="0.3">
      <c r="B3074" s="43" t="s">
        <v>3077</v>
      </c>
      <c r="C3074" s="14" t="s">
        <v>4521</v>
      </c>
      <c r="D3074" s="14" t="s">
        <v>9800</v>
      </c>
      <c r="E3074" s="14" t="s">
        <v>7671</v>
      </c>
      <c r="F3074" s="14" t="s">
        <v>9801</v>
      </c>
      <c r="G3074" s="14" t="s">
        <v>11638</v>
      </c>
      <c r="H3074" s="44" t="s">
        <v>3466</v>
      </c>
      <c r="I3074" s="45">
        <v>0</v>
      </c>
      <c r="J3074" s="14">
        <v>150000000</v>
      </c>
      <c r="K3074" s="14" t="s">
        <v>3458</v>
      </c>
      <c r="L3074" s="46" t="s">
        <v>5087</v>
      </c>
      <c r="M3074" s="14" t="s">
        <v>12072</v>
      </c>
      <c r="N3074" s="14" t="s">
        <v>3833</v>
      </c>
      <c r="O3074" s="14" t="s">
        <v>3468</v>
      </c>
      <c r="P3074" s="14" t="s">
        <v>12071</v>
      </c>
      <c r="Q3074" s="44" t="s">
        <v>8224</v>
      </c>
      <c r="R3074" s="44" t="s">
        <v>8203</v>
      </c>
      <c r="S3074" s="14">
        <v>48</v>
      </c>
      <c r="T3074" s="5">
        <v>81347.44</v>
      </c>
      <c r="U3074" s="5">
        <f t="shared" si="163"/>
        <v>3904677.12</v>
      </c>
      <c r="V3074" s="47">
        <f t="shared" si="164"/>
        <v>4373238.3744000001</v>
      </c>
      <c r="W3074" s="48"/>
      <c r="X3074" s="49">
        <v>2017</v>
      </c>
      <c r="Y3074" s="55" t="s">
        <v>12015</v>
      </c>
      <c r="Z3074" s="51">
        <f t="shared" si="165"/>
        <v>10846.325333333334</v>
      </c>
      <c r="AA3074" s="16">
        <f t="shared" si="166"/>
        <v>12147.884373333334</v>
      </c>
    </row>
    <row r="3075" spans="2:27" ht="20.25" x14ac:dyDescent="0.3">
      <c r="B3075" s="43" t="s">
        <v>3078</v>
      </c>
      <c r="C3075" s="14" t="s">
        <v>4521</v>
      </c>
      <c r="D3075" s="14" t="s">
        <v>4774</v>
      </c>
      <c r="E3075" s="14" t="s">
        <v>4730</v>
      </c>
      <c r="F3075" s="14" t="s">
        <v>7824</v>
      </c>
      <c r="G3075" s="14" t="s">
        <v>11639</v>
      </c>
      <c r="H3075" s="44" t="s">
        <v>3466</v>
      </c>
      <c r="I3075" s="45">
        <v>0</v>
      </c>
      <c r="J3075" s="14">
        <v>150000000</v>
      </c>
      <c r="K3075" s="14" t="s">
        <v>3458</v>
      </c>
      <c r="L3075" s="46" t="s">
        <v>5087</v>
      </c>
      <c r="M3075" s="14" t="s">
        <v>12072</v>
      </c>
      <c r="N3075" s="14" t="s">
        <v>3833</v>
      </c>
      <c r="O3075" s="14" t="s">
        <v>3468</v>
      </c>
      <c r="P3075" s="14" t="s">
        <v>12071</v>
      </c>
      <c r="Q3075" s="44" t="s">
        <v>8224</v>
      </c>
      <c r="R3075" s="44" t="s">
        <v>8203</v>
      </c>
      <c r="S3075" s="14">
        <v>4</v>
      </c>
      <c r="T3075" s="5">
        <v>146012.4</v>
      </c>
      <c r="U3075" s="5">
        <f t="shared" si="163"/>
        <v>584049.6</v>
      </c>
      <c r="V3075" s="47">
        <f t="shared" si="164"/>
        <v>654135.55200000003</v>
      </c>
      <c r="W3075" s="48"/>
      <c r="X3075" s="49">
        <v>2017</v>
      </c>
      <c r="Y3075" s="55" t="s">
        <v>12015</v>
      </c>
      <c r="Z3075" s="51">
        <f t="shared" si="165"/>
        <v>1622.36</v>
      </c>
      <c r="AA3075" s="16">
        <f t="shared" si="166"/>
        <v>1817.0432000000001</v>
      </c>
    </row>
    <row r="3076" spans="2:27" ht="20.25" x14ac:dyDescent="0.3">
      <c r="B3076" s="43" t="s">
        <v>3079</v>
      </c>
      <c r="C3076" s="14" t="s">
        <v>4521</v>
      </c>
      <c r="D3076" s="14" t="s">
        <v>4774</v>
      </c>
      <c r="E3076" s="14" t="s">
        <v>4730</v>
      </c>
      <c r="F3076" s="14" t="s">
        <v>7824</v>
      </c>
      <c r="G3076" s="14" t="s">
        <v>11640</v>
      </c>
      <c r="H3076" s="44" t="s">
        <v>3466</v>
      </c>
      <c r="I3076" s="45">
        <v>0</v>
      </c>
      <c r="J3076" s="14">
        <v>150000000</v>
      </c>
      <c r="K3076" s="14" t="s">
        <v>3458</v>
      </c>
      <c r="L3076" s="46" t="s">
        <v>5087</v>
      </c>
      <c r="M3076" s="14" t="s">
        <v>12072</v>
      </c>
      <c r="N3076" s="14" t="s">
        <v>3833</v>
      </c>
      <c r="O3076" s="14" t="s">
        <v>3468</v>
      </c>
      <c r="P3076" s="14" t="s">
        <v>12071</v>
      </c>
      <c r="Q3076" s="44" t="s">
        <v>8224</v>
      </c>
      <c r="R3076" s="44" t="s">
        <v>8203</v>
      </c>
      <c r="S3076" s="14">
        <v>4</v>
      </c>
      <c r="T3076" s="5">
        <v>146023.20000000001</v>
      </c>
      <c r="U3076" s="5">
        <f t="shared" si="163"/>
        <v>584092.80000000005</v>
      </c>
      <c r="V3076" s="47">
        <f t="shared" si="164"/>
        <v>654183.9360000001</v>
      </c>
      <c r="W3076" s="48"/>
      <c r="X3076" s="49">
        <v>2017</v>
      </c>
      <c r="Y3076" s="55" t="s">
        <v>12015</v>
      </c>
      <c r="Z3076" s="51">
        <f t="shared" si="165"/>
        <v>1622.48</v>
      </c>
      <c r="AA3076" s="16">
        <f t="shared" si="166"/>
        <v>1817.1776000000002</v>
      </c>
    </row>
    <row r="3077" spans="2:27" ht="20.25" x14ac:dyDescent="0.3">
      <c r="B3077" s="43" t="s">
        <v>3080</v>
      </c>
      <c r="C3077" s="14" t="s">
        <v>4521</v>
      </c>
      <c r="D3077" s="14" t="s">
        <v>3574</v>
      </c>
      <c r="E3077" s="14" t="s">
        <v>7404</v>
      </c>
      <c r="F3077" s="14" t="s">
        <v>3575</v>
      </c>
      <c r="G3077" s="14" t="s">
        <v>11641</v>
      </c>
      <c r="H3077" s="44" t="s">
        <v>3466</v>
      </c>
      <c r="I3077" s="45">
        <v>0</v>
      </c>
      <c r="J3077" s="14">
        <v>150000000</v>
      </c>
      <c r="K3077" s="14" t="s">
        <v>3458</v>
      </c>
      <c r="L3077" s="46" t="s">
        <v>5087</v>
      </c>
      <c r="M3077" s="14" t="s">
        <v>12072</v>
      </c>
      <c r="N3077" s="14" t="s">
        <v>3833</v>
      </c>
      <c r="O3077" s="14" t="s">
        <v>3468</v>
      </c>
      <c r="P3077" s="14" t="s">
        <v>12071</v>
      </c>
      <c r="Q3077" s="44" t="s">
        <v>8224</v>
      </c>
      <c r="R3077" s="44" t="s">
        <v>8203</v>
      </c>
      <c r="S3077" s="14">
        <v>2</v>
      </c>
      <c r="T3077" s="5">
        <v>64346.400000000001</v>
      </c>
      <c r="U3077" s="5">
        <f t="shared" si="163"/>
        <v>128692.8</v>
      </c>
      <c r="V3077" s="47">
        <f t="shared" si="164"/>
        <v>144135.93600000002</v>
      </c>
      <c r="W3077" s="48"/>
      <c r="X3077" s="49">
        <v>2017</v>
      </c>
      <c r="Y3077" s="55" t="s">
        <v>12015</v>
      </c>
      <c r="Z3077" s="51">
        <f t="shared" si="165"/>
        <v>357.48</v>
      </c>
      <c r="AA3077" s="16">
        <f t="shared" si="166"/>
        <v>400.37760000000003</v>
      </c>
    </row>
    <row r="3078" spans="2:27" ht="20.25" x14ac:dyDescent="0.3">
      <c r="B3078" s="43" t="s">
        <v>3081</v>
      </c>
      <c r="C3078" s="14" t="s">
        <v>4521</v>
      </c>
      <c r="D3078" s="14" t="s">
        <v>4774</v>
      </c>
      <c r="E3078" s="14" t="s">
        <v>4730</v>
      </c>
      <c r="F3078" s="14" t="s">
        <v>7824</v>
      </c>
      <c r="G3078" s="14" t="s">
        <v>11642</v>
      </c>
      <c r="H3078" s="44" t="s">
        <v>3466</v>
      </c>
      <c r="I3078" s="45">
        <v>0</v>
      </c>
      <c r="J3078" s="14">
        <v>150000000</v>
      </c>
      <c r="K3078" s="14" t="s">
        <v>3458</v>
      </c>
      <c r="L3078" s="46" t="s">
        <v>5087</v>
      </c>
      <c r="M3078" s="14" t="s">
        <v>12072</v>
      </c>
      <c r="N3078" s="14" t="s">
        <v>3833</v>
      </c>
      <c r="O3078" s="14" t="s">
        <v>3468</v>
      </c>
      <c r="P3078" s="14" t="s">
        <v>12071</v>
      </c>
      <c r="Q3078" s="44" t="s">
        <v>8224</v>
      </c>
      <c r="R3078" s="44" t="s">
        <v>8203</v>
      </c>
      <c r="S3078" s="14">
        <v>16</v>
      </c>
      <c r="T3078" s="5">
        <v>50050.8</v>
      </c>
      <c r="U3078" s="5">
        <f t="shared" si="163"/>
        <v>800812.8</v>
      </c>
      <c r="V3078" s="47">
        <f t="shared" si="164"/>
        <v>896910.33600000013</v>
      </c>
      <c r="W3078" s="48"/>
      <c r="X3078" s="49">
        <v>2017</v>
      </c>
      <c r="Y3078" s="55" t="s">
        <v>12015</v>
      </c>
      <c r="Z3078" s="51">
        <f t="shared" si="165"/>
        <v>2224.48</v>
      </c>
      <c r="AA3078" s="16">
        <f t="shared" si="166"/>
        <v>2491.4176000000002</v>
      </c>
    </row>
    <row r="3079" spans="2:27" ht="20.25" x14ac:dyDescent="0.3">
      <c r="B3079" s="43" t="s">
        <v>3082</v>
      </c>
      <c r="C3079" s="14" t="s">
        <v>4521</v>
      </c>
      <c r="D3079" s="14" t="s">
        <v>9984</v>
      </c>
      <c r="E3079" s="14" t="s">
        <v>7404</v>
      </c>
      <c r="F3079" s="14" t="s">
        <v>9985</v>
      </c>
      <c r="G3079" s="14" t="s">
        <v>11643</v>
      </c>
      <c r="H3079" s="44" t="s">
        <v>3466</v>
      </c>
      <c r="I3079" s="45">
        <v>0</v>
      </c>
      <c r="J3079" s="14">
        <v>150000000</v>
      </c>
      <c r="K3079" s="14" t="s">
        <v>3458</v>
      </c>
      <c r="L3079" s="46" t="s">
        <v>5087</v>
      </c>
      <c r="M3079" s="14" t="s">
        <v>12072</v>
      </c>
      <c r="N3079" s="14" t="s">
        <v>3833</v>
      </c>
      <c r="O3079" s="14" t="s">
        <v>3468</v>
      </c>
      <c r="P3079" s="14" t="s">
        <v>12071</v>
      </c>
      <c r="Q3079" s="44" t="s">
        <v>8234</v>
      </c>
      <c r="R3079" s="44" t="s">
        <v>8211</v>
      </c>
      <c r="S3079" s="14">
        <v>8</v>
      </c>
      <c r="T3079" s="5">
        <v>57448.800000000003</v>
      </c>
      <c r="U3079" s="5">
        <f t="shared" si="163"/>
        <v>459590.40000000002</v>
      </c>
      <c r="V3079" s="47">
        <f t="shared" si="164"/>
        <v>514741.24800000008</v>
      </c>
      <c r="W3079" s="48"/>
      <c r="X3079" s="49">
        <v>2017</v>
      </c>
      <c r="Y3079" s="55" t="s">
        <v>12015</v>
      </c>
      <c r="Z3079" s="51">
        <f t="shared" si="165"/>
        <v>1276.6400000000001</v>
      </c>
      <c r="AA3079" s="16">
        <f t="shared" si="166"/>
        <v>1429.8368000000003</v>
      </c>
    </row>
    <row r="3080" spans="2:27" ht="20.25" x14ac:dyDescent="0.3">
      <c r="B3080" s="43" t="s">
        <v>3083</v>
      </c>
      <c r="C3080" s="14" t="s">
        <v>4521</v>
      </c>
      <c r="D3080" s="14" t="s">
        <v>4777</v>
      </c>
      <c r="E3080" s="14" t="s">
        <v>4778</v>
      </c>
      <c r="F3080" s="14" t="s">
        <v>4779</v>
      </c>
      <c r="G3080" s="14" t="s">
        <v>11644</v>
      </c>
      <c r="H3080" s="44" t="s">
        <v>3466</v>
      </c>
      <c r="I3080" s="45">
        <v>0</v>
      </c>
      <c r="J3080" s="14">
        <v>150000000</v>
      </c>
      <c r="K3080" s="14" t="s">
        <v>3458</v>
      </c>
      <c r="L3080" s="46" t="s">
        <v>5087</v>
      </c>
      <c r="M3080" s="14" t="s">
        <v>12072</v>
      </c>
      <c r="N3080" s="14" t="s">
        <v>3833</v>
      </c>
      <c r="O3080" s="14" t="s">
        <v>3468</v>
      </c>
      <c r="P3080" s="14" t="s">
        <v>12071</v>
      </c>
      <c r="Q3080" s="44" t="s">
        <v>8224</v>
      </c>
      <c r="R3080" s="44" t="s">
        <v>8203</v>
      </c>
      <c r="S3080" s="14">
        <v>8</v>
      </c>
      <c r="T3080" s="5">
        <v>64137.599999999999</v>
      </c>
      <c r="U3080" s="5">
        <f t="shared" si="163"/>
        <v>513100.79999999999</v>
      </c>
      <c r="V3080" s="47">
        <f t="shared" si="164"/>
        <v>574672.89600000007</v>
      </c>
      <c r="W3080" s="48"/>
      <c r="X3080" s="49">
        <v>2017</v>
      </c>
      <c r="Y3080" s="55" t="s">
        <v>12015</v>
      </c>
      <c r="Z3080" s="51">
        <f t="shared" si="165"/>
        <v>1425.28</v>
      </c>
      <c r="AA3080" s="16">
        <f t="shared" si="166"/>
        <v>1596.3136000000002</v>
      </c>
    </row>
    <row r="3081" spans="2:27" ht="20.25" x14ac:dyDescent="0.3">
      <c r="B3081" s="43" t="s">
        <v>3084</v>
      </c>
      <c r="C3081" s="14" t="s">
        <v>4521</v>
      </c>
      <c r="D3081" s="14" t="s">
        <v>4770</v>
      </c>
      <c r="E3081" s="14" t="s">
        <v>7823</v>
      </c>
      <c r="F3081" s="14" t="s">
        <v>4779</v>
      </c>
      <c r="G3081" s="14" t="s">
        <v>11645</v>
      </c>
      <c r="H3081" s="44" t="s">
        <v>3466</v>
      </c>
      <c r="I3081" s="45">
        <v>0</v>
      </c>
      <c r="J3081" s="14">
        <v>150000000</v>
      </c>
      <c r="K3081" s="14" t="s">
        <v>3458</v>
      </c>
      <c r="L3081" s="46" t="s">
        <v>5087</v>
      </c>
      <c r="M3081" s="14" t="s">
        <v>12072</v>
      </c>
      <c r="N3081" s="14" t="s">
        <v>3833</v>
      </c>
      <c r="O3081" s="14" t="s">
        <v>3468</v>
      </c>
      <c r="P3081" s="14" t="s">
        <v>12071</v>
      </c>
      <c r="Q3081" s="44" t="s">
        <v>8224</v>
      </c>
      <c r="R3081" s="44" t="s">
        <v>8203</v>
      </c>
      <c r="S3081" s="14">
        <v>5</v>
      </c>
      <c r="T3081" s="5">
        <v>56696.4</v>
      </c>
      <c r="U3081" s="5">
        <f t="shared" si="163"/>
        <v>283482</v>
      </c>
      <c r="V3081" s="47">
        <f t="shared" si="164"/>
        <v>317499.84000000003</v>
      </c>
      <c r="W3081" s="48"/>
      <c r="X3081" s="49">
        <v>2017</v>
      </c>
      <c r="Y3081" s="55" t="s">
        <v>12015</v>
      </c>
      <c r="Z3081" s="51">
        <f t="shared" si="165"/>
        <v>787.45</v>
      </c>
      <c r="AA3081" s="16">
        <f t="shared" si="166"/>
        <v>881.94400000000007</v>
      </c>
    </row>
    <row r="3082" spans="2:27" ht="20.25" x14ac:dyDescent="0.3">
      <c r="B3082" s="43" t="s">
        <v>3085</v>
      </c>
      <c r="C3082" s="14" t="s">
        <v>4521</v>
      </c>
      <c r="D3082" s="14" t="s">
        <v>9986</v>
      </c>
      <c r="E3082" s="14" t="s">
        <v>9987</v>
      </c>
      <c r="F3082" s="14" t="s">
        <v>9988</v>
      </c>
      <c r="G3082" s="14" t="s">
        <v>11646</v>
      </c>
      <c r="H3082" s="44" t="s">
        <v>3466</v>
      </c>
      <c r="I3082" s="45">
        <v>0</v>
      </c>
      <c r="J3082" s="14">
        <v>150000000</v>
      </c>
      <c r="K3082" s="14" t="s">
        <v>3458</v>
      </c>
      <c r="L3082" s="46" t="s">
        <v>5087</v>
      </c>
      <c r="M3082" s="14" t="s">
        <v>12072</v>
      </c>
      <c r="N3082" s="14" t="s">
        <v>3833</v>
      </c>
      <c r="O3082" s="14" t="s">
        <v>3468</v>
      </c>
      <c r="P3082" s="14" t="s">
        <v>12071</v>
      </c>
      <c r="Q3082" s="44" t="s">
        <v>8224</v>
      </c>
      <c r="R3082" s="44" t="s">
        <v>8203</v>
      </c>
      <c r="S3082" s="14">
        <v>12</v>
      </c>
      <c r="T3082" s="5">
        <v>109771.20000000001</v>
      </c>
      <c r="U3082" s="5">
        <f t="shared" si="163"/>
        <v>1317254.4000000001</v>
      </c>
      <c r="V3082" s="47">
        <f t="shared" si="164"/>
        <v>1475324.9280000003</v>
      </c>
      <c r="W3082" s="48"/>
      <c r="X3082" s="49">
        <v>2017</v>
      </c>
      <c r="Y3082" s="55" t="s">
        <v>12015</v>
      </c>
      <c r="Z3082" s="51">
        <f t="shared" si="165"/>
        <v>3659.0400000000004</v>
      </c>
      <c r="AA3082" s="16">
        <f t="shared" si="166"/>
        <v>4098.1248000000005</v>
      </c>
    </row>
    <row r="3083" spans="2:27" ht="20.25" x14ac:dyDescent="0.3">
      <c r="B3083" s="43" t="s">
        <v>3086</v>
      </c>
      <c r="C3083" s="14" t="s">
        <v>4521</v>
      </c>
      <c r="D3083" s="14" t="s">
        <v>9989</v>
      </c>
      <c r="E3083" s="14" t="s">
        <v>4864</v>
      </c>
      <c r="F3083" s="14" t="s">
        <v>4412</v>
      </c>
      <c r="G3083" s="14" t="s">
        <v>11647</v>
      </c>
      <c r="H3083" s="44" t="s">
        <v>3466</v>
      </c>
      <c r="I3083" s="45">
        <v>0</v>
      </c>
      <c r="J3083" s="14">
        <v>150000000</v>
      </c>
      <c r="K3083" s="14" t="s">
        <v>3458</v>
      </c>
      <c r="L3083" s="46" t="s">
        <v>5087</v>
      </c>
      <c r="M3083" s="14" t="s">
        <v>12072</v>
      </c>
      <c r="N3083" s="14" t="s">
        <v>3833</v>
      </c>
      <c r="O3083" s="14" t="s">
        <v>3468</v>
      </c>
      <c r="P3083" s="14" t="s">
        <v>12071</v>
      </c>
      <c r="Q3083" s="44" t="s">
        <v>8224</v>
      </c>
      <c r="R3083" s="44" t="s">
        <v>8203</v>
      </c>
      <c r="S3083" s="14">
        <v>4</v>
      </c>
      <c r="T3083" s="5">
        <v>358387.20000000001</v>
      </c>
      <c r="U3083" s="5">
        <f t="shared" si="163"/>
        <v>1433548.8</v>
      </c>
      <c r="V3083" s="47">
        <f t="shared" si="164"/>
        <v>1605574.6560000002</v>
      </c>
      <c r="W3083" s="48"/>
      <c r="X3083" s="49">
        <v>2017</v>
      </c>
      <c r="Y3083" s="55" t="s">
        <v>12015</v>
      </c>
      <c r="Z3083" s="51">
        <f t="shared" si="165"/>
        <v>3982.08</v>
      </c>
      <c r="AA3083" s="16">
        <f t="shared" si="166"/>
        <v>4459.9296000000004</v>
      </c>
    </row>
    <row r="3084" spans="2:27" ht="20.25" x14ac:dyDescent="0.3">
      <c r="B3084" s="43" t="s">
        <v>3087</v>
      </c>
      <c r="C3084" s="14" t="s">
        <v>4521</v>
      </c>
      <c r="D3084" s="14" t="s">
        <v>5523</v>
      </c>
      <c r="E3084" s="14" t="s">
        <v>4771</v>
      </c>
      <c r="F3084" s="14" t="s">
        <v>4779</v>
      </c>
      <c r="G3084" s="14" t="s">
        <v>11648</v>
      </c>
      <c r="H3084" s="44" t="s">
        <v>3466</v>
      </c>
      <c r="I3084" s="45">
        <v>0</v>
      </c>
      <c r="J3084" s="14">
        <v>150000000</v>
      </c>
      <c r="K3084" s="14" t="s">
        <v>3458</v>
      </c>
      <c r="L3084" s="46" t="s">
        <v>5087</v>
      </c>
      <c r="M3084" s="14" t="s">
        <v>12072</v>
      </c>
      <c r="N3084" s="14" t="s">
        <v>3833</v>
      </c>
      <c r="O3084" s="14" t="s">
        <v>3468</v>
      </c>
      <c r="P3084" s="14" t="s">
        <v>12071</v>
      </c>
      <c r="Q3084" s="44" t="s">
        <v>8224</v>
      </c>
      <c r="R3084" s="44" t="s">
        <v>8203</v>
      </c>
      <c r="S3084" s="14">
        <v>4</v>
      </c>
      <c r="T3084" s="5">
        <v>200480</v>
      </c>
      <c r="U3084" s="5">
        <f t="shared" si="163"/>
        <v>801920</v>
      </c>
      <c r="V3084" s="47">
        <f t="shared" si="164"/>
        <v>898150.40000000014</v>
      </c>
      <c r="W3084" s="48"/>
      <c r="X3084" s="49">
        <v>2017</v>
      </c>
      <c r="Y3084" s="55" t="s">
        <v>12015</v>
      </c>
      <c r="Z3084" s="51">
        <f t="shared" si="165"/>
        <v>2227.5555555555557</v>
      </c>
      <c r="AA3084" s="16">
        <f t="shared" si="166"/>
        <v>2494.8622222222225</v>
      </c>
    </row>
    <row r="3085" spans="2:27" ht="20.25" x14ac:dyDescent="0.3">
      <c r="B3085" s="43" t="s">
        <v>3088</v>
      </c>
      <c r="C3085" s="14" t="s">
        <v>4521</v>
      </c>
      <c r="D3085" s="14" t="s">
        <v>4774</v>
      </c>
      <c r="E3085" s="14" t="s">
        <v>4730</v>
      </c>
      <c r="F3085" s="14" t="s">
        <v>7824</v>
      </c>
      <c r="G3085" s="14" t="s">
        <v>11649</v>
      </c>
      <c r="H3085" s="44" t="s">
        <v>3466</v>
      </c>
      <c r="I3085" s="45">
        <v>0</v>
      </c>
      <c r="J3085" s="14">
        <v>150000000</v>
      </c>
      <c r="K3085" s="14" t="s">
        <v>3458</v>
      </c>
      <c r="L3085" s="46" t="s">
        <v>5087</v>
      </c>
      <c r="M3085" s="14" t="s">
        <v>12072</v>
      </c>
      <c r="N3085" s="14" t="s">
        <v>3833</v>
      </c>
      <c r="O3085" s="14" t="s">
        <v>3468</v>
      </c>
      <c r="P3085" s="14" t="s">
        <v>12071</v>
      </c>
      <c r="Q3085" s="44" t="s">
        <v>8224</v>
      </c>
      <c r="R3085" s="44" t="s">
        <v>8203</v>
      </c>
      <c r="S3085" s="14">
        <v>2</v>
      </c>
      <c r="T3085" s="5">
        <v>17582.400000000001</v>
      </c>
      <c r="U3085" s="5">
        <f t="shared" si="163"/>
        <v>35164.800000000003</v>
      </c>
      <c r="V3085" s="47">
        <f t="shared" si="164"/>
        <v>39384.576000000008</v>
      </c>
      <c r="W3085" s="48"/>
      <c r="X3085" s="49">
        <v>2017</v>
      </c>
      <c r="Y3085" s="55" t="s">
        <v>12015</v>
      </c>
      <c r="Z3085" s="51">
        <f t="shared" si="165"/>
        <v>97.68</v>
      </c>
      <c r="AA3085" s="16">
        <f t="shared" si="166"/>
        <v>109.40160000000002</v>
      </c>
    </row>
    <row r="3086" spans="2:27" ht="20.25" x14ac:dyDescent="0.3">
      <c r="B3086" s="43" t="s">
        <v>3089</v>
      </c>
      <c r="C3086" s="14" t="s">
        <v>4521</v>
      </c>
      <c r="D3086" s="14" t="s">
        <v>4776</v>
      </c>
      <c r="E3086" s="14" t="s">
        <v>7825</v>
      </c>
      <c r="F3086" s="14" t="s">
        <v>7826</v>
      </c>
      <c r="G3086" s="14" t="s">
        <v>11650</v>
      </c>
      <c r="H3086" s="44" t="s">
        <v>3466</v>
      </c>
      <c r="I3086" s="45">
        <v>0</v>
      </c>
      <c r="J3086" s="14">
        <v>150000000</v>
      </c>
      <c r="K3086" s="14" t="s">
        <v>3458</v>
      </c>
      <c r="L3086" s="46" t="s">
        <v>5087</v>
      </c>
      <c r="M3086" s="14" t="s">
        <v>12072</v>
      </c>
      <c r="N3086" s="14" t="s">
        <v>3833</v>
      </c>
      <c r="O3086" s="14" t="s">
        <v>3468</v>
      </c>
      <c r="P3086" s="14" t="s">
        <v>12071</v>
      </c>
      <c r="Q3086" s="44" t="s">
        <v>8224</v>
      </c>
      <c r="R3086" s="44" t="s">
        <v>8203</v>
      </c>
      <c r="S3086" s="14">
        <v>8</v>
      </c>
      <c r="T3086" s="5">
        <v>572.4</v>
      </c>
      <c r="U3086" s="5">
        <f t="shared" si="163"/>
        <v>4579.2</v>
      </c>
      <c r="V3086" s="47">
        <f t="shared" si="164"/>
        <v>5128.7040000000006</v>
      </c>
      <c r="W3086" s="48"/>
      <c r="X3086" s="49">
        <v>2017</v>
      </c>
      <c r="Y3086" s="55" t="s">
        <v>12015</v>
      </c>
      <c r="Z3086" s="51">
        <f t="shared" si="165"/>
        <v>12.719999999999999</v>
      </c>
      <c r="AA3086" s="16">
        <f t="shared" si="166"/>
        <v>14.246400000000001</v>
      </c>
    </row>
    <row r="3087" spans="2:27" ht="20.25" x14ac:dyDescent="0.3">
      <c r="B3087" s="43" t="s">
        <v>3090</v>
      </c>
      <c r="C3087" s="14" t="s">
        <v>4521</v>
      </c>
      <c r="D3087" s="14" t="s">
        <v>9990</v>
      </c>
      <c r="E3087" s="14" t="s">
        <v>7825</v>
      </c>
      <c r="F3087" s="14" t="s">
        <v>9991</v>
      </c>
      <c r="G3087" s="14" t="s">
        <v>11651</v>
      </c>
      <c r="H3087" s="44" t="s">
        <v>3466</v>
      </c>
      <c r="I3087" s="45">
        <v>0</v>
      </c>
      <c r="J3087" s="14">
        <v>150000000</v>
      </c>
      <c r="K3087" s="14" t="s">
        <v>3458</v>
      </c>
      <c r="L3087" s="46" t="s">
        <v>5087</v>
      </c>
      <c r="M3087" s="14" t="s">
        <v>12072</v>
      </c>
      <c r="N3087" s="14" t="s">
        <v>3833</v>
      </c>
      <c r="O3087" s="14" t="s">
        <v>3468</v>
      </c>
      <c r="P3087" s="14" t="s">
        <v>12071</v>
      </c>
      <c r="Q3087" s="44" t="s">
        <v>8224</v>
      </c>
      <c r="R3087" s="44" t="s">
        <v>8203</v>
      </c>
      <c r="S3087" s="14">
        <v>6</v>
      </c>
      <c r="T3087" s="5">
        <v>432</v>
      </c>
      <c r="U3087" s="5">
        <f t="shared" si="163"/>
        <v>2592</v>
      </c>
      <c r="V3087" s="47">
        <f t="shared" si="164"/>
        <v>2903.0400000000004</v>
      </c>
      <c r="W3087" s="48"/>
      <c r="X3087" s="49">
        <v>2017</v>
      </c>
      <c r="Y3087" s="55" t="s">
        <v>12015</v>
      </c>
      <c r="Z3087" s="51">
        <f t="shared" si="165"/>
        <v>7.2</v>
      </c>
      <c r="AA3087" s="16">
        <f t="shared" si="166"/>
        <v>8.0640000000000018</v>
      </c>
    </row>
    <row r="3088" spans="2:27" ht="20.25" x14ac:dyDescent="0.3">
      <c r="B3088" s="43" t="s">
        <v>3091</v>
      </c>
      <c r="C3088" s="14" t="s">
        <v>4521</v>
      </c>
      <c r="D3088" s="14" t="s">
        <v>4732</v>
      </c>
      <c r="E3088" s="14" t="s">
        <v>7814</v>
      </c>
      <c r="F3088" s="14" t="s">
        <v>4733</v>
      </c>
      <c r="G3088" s="14" t="s">
        <v>11652</v>
      </c>
      <c r="H3088" s="44" t="s">
        <v>3466</v>
      </c>
      <c r="I3088" s="45">
        <v>0</v>
      </c>
      <c r="J3088" s="14">
        <v>150000000</v>
      </c>
      <c r="K3088" s="14" t="s">
        <v>3458</v>
      </c>
      <c r="L3088" s="46" t="s">
        <v>5087</v>
      </c>
      <c r="M3088" s="14" t="s">
        <v>12072</v>
      </c>
      <c r="N3088" s="14" t="s">
        <v>3833</v>
      </c>
      <c r="O3088" s="14" t="s">
        <v>3468</v>
      </c>
      <c r="P3088" s="14" t="s">
        <v>12071</v>
      </c>
      <c r="Q3088" s="44" t="s">
        <v>8224</v>
      </c>
      <c r="R3088" s="44" t="s">
        <v>8203</v>
      </c>
      <c r="S3088" s="14">
        <v>4</v>
      </c>
      <c r="T3088" s="5">
        <v>73292.399999999994</v>
      </c>
      <c r="U3088" s="5">
        <f t="shared" si="163"/>
        <v>293169.59999999998</v>
      </c>
      <c r="V3088" s="47">
        <f t="shared" si="164"/>
        <v>328349.95199999999</v>
      </c>
      <c r="W3088" s="48"/>
      <c r="X3088" s="49">
        <v>2017</v>
      </c>
      <c r="Y3088" s="55" t="s">
        <v>12015</v>
      </c>
      <c r="Z3088" s="51">
        <f t="shared" si="165"/>
        <v>814.3599999999999</v>
      </c>
      <c r="AA3088" s="16">
        <f t="shared" si="166"/>
        <v>912.08319999999992</v>
      </c>
    </row>
    <row r="3089" spans="2:27" ht="20.25" x14ac:dyDescent="0.3">
      <c r="B3089" s="43" t="s">
        <v>3092</v>
      </c>
      <c r="C3089" s="14" t="s">
        <v>4521</v>
      </c>
      <c r="D3089" s="14" t="s">
        <v>9946</v>
      </c>
      <c r="E3089" s="14" t="s">
        <v>9947</v>
      </c>
      <c r="F3089" s="14" t="s">
        <v>9797</v>
      </c>
      <c r="G3089" s="14" t="s">
        <v>11653</v>
      </c>
      <c r="H3089" s="44" t="s">
        <v>3466</v>
      </c>
      <c r="I3089" s="45">
        <v>0</v>
      </c>
      <c r="J3089" s="14">
        <v>150000000</v>
      </c>
      <c r="K3089" s="14" t="s">
        <v>3458</v>
      </c>
      <c r="L3089" s="46" t="s">
        <v>5087</v>
      </c>
      <c r="M3089" s="14" t="s">
        <v>12072</v>
      </c>
      <c r="N3089" s="14" t="s">
        <v>3833</v>
      </c>
      <c r="O3089" s="14" t="s">
        <v>3468</v>
      </c>
      <c r="P3089" s="14" t="s">
        <v>12071</v>
      </c>
      <c r="Q3089" s="44" t="s">
        <v>8224</v>
      </c>
      <c r="R3089" s="44" t="s">
        <v>8203</v>
      </c>
      <c r="S3089" s="14">
        <v>160</v>
      </c>
      <c r="T3089" s="5">
        <v>52095.600000000006</v>
      </c>
      <c r="U3089" s="5">
        <f t="shared" si="163"/>
        <v>8335296.0000000009</v>
      </c>
      <c r="V3089" s="47">
        <f t="shared" si="164"/>
        <v>9335531.5200000014</v>
      </c>
      <c r="W3089" s="48"/>
      <c r="X3089" s="49">
        <v>2017</v>
      </c>
      <c r="Y3089" s="55" t="s">
        <v>12015</v>
      </c>
      <c r="Z3089" s="51">
        <f t="shared" si="165"/>
        <v>23153.600000000002</v>
      </c>
      <c r="AA3089" s="16">
        <f t="shared" si="166"/>
        <v>25932.032000000003</v>
      </c>
    </row>
    <row r="3090" spans="2:27" ht="20.25" x14ac:dyDescent="0.3">
      <c r="B3090" s="43" t="s">
        <v>3093</v>
      </c>
      <c r="C3090" s="14" t="s">
        <v>4521</v>
      </c>
      <c r="D3090" s="14" t="s">
        <v>9948</v>
      </c>
      <c r="E3090" s="14" t="s">
        <v>4486</v>
      </c>
      <c r="F3090" s="14" t="s">
        <v>9949</v>
      </c>
      <c r="G3090" s="14" t="s">
        <v>11654</v>
      </c>
      <c r="H3090" s="44" t="s">
        <v>3466</v>
      </c>
      <c r="I3090" s="45">
        <v>0</v>
      </c>
      <c r="J3090" s="14">
        <v>150000000</v>
      </c>
      <c r="K3090" s="14" t="s">
        <v>3458</v>
      </c>
      <c r="L3090" s="46" t="s">
        <v>5087</v>
      </c>
      <c r="M3090" s="14" t="s">
        <v>12072</v>
      </c>
      <c r="N3090" s="14" t="s">
        <v>3833</v>
      </c>
      <c r="O3090" s="14" t="s">
        <v>3468</v>
      </c>
      <c r="P3090" s="14" t="s">
        <v>12071</v>
      </c>
      <c r="Q3090" s="44" t="s">
        <v>8224</v>
      </c>
      <c r="R3090" s="44" t="s">
        <v>8203</v>
      </c>
      <c r="S3090" s="14">
        <v>240</v>
      </c>
      <c r="T3090" s="5">
        <v>529.20000000000005</v>
      </c>
      <c r="U3090" s="5">
        <f t="shared" si="163"/>
        <v>127008.00000000001</v>
      </c>
      <c r="V3090" s="47">
        <f t="shared" si="164"/>
        <v>142248.96000000002</v>
      </c>
      <c r="W3090" s="48"/>
      <c r="X3090" s="49">
        <v>2017</v>
      </c>
      <c r="Y3090" s="55" t="s">
        <v>12015</v>
      </c>
      <c r="Z3090" s="51">
        <f t="shared" si="165"/>
        <v>352.80000000000007</v>
      </c>
      <c r="AA3090" s="16">
        <f t="shared" si="166"/>
        <v>395.13600000000008</v>
      </c>
    </row>
    <row r="3091" spans="2:27" ht="20.25" x14ac:dyDescent="0.3">
      <c r="B3091" s="43" t="s">
        <v>3094</v>
      </c>
      <c r="C3091" s="14" t="s">
        <v>4521</v>
      </c>
      <c r="D3091" s="14" t="s">
        <v>9948</v>
      </c>
      <c r="E3091" s="14" t="s">
        <v>4486</v>
      </c>
      <c r="F3091" s="14" t="s">
        <v>9949</v>
      </c>
      <c r="G3091" s="14" t="s">
        <v>11655</v>
      </c>
      <c r="H3091" s="44" t="s">
        <v>3466</v>
      </c>
      <c r="I3091" s="45">
        <v>0</v>
      </c>
      <c r="J3091" s="14">
        <v>150000000</v>
      </c>
      <c r="K3091" s="14" t="s">
        <v>3458</v>
      </c>
      <c r="L3091" s="46" t="s">
        <v>5087</v>
      </c>
      <c r="M3091" s="14" t="s">
        <v>12072</v>
      </c>
      <c r="N3091" s="14" t="s">
        <v>3833</v>
      </c>
      <c r="O3091" s="14" t="s">
        <v>3468</v>
      </c>
      <c r="P3091" s="14" t="s">
        <v>12071</v>
      </c>
      <c r="Q3091" s="44" t="s">
        <v>8224</v>
      </c>
      <c r="R3091" s="44" t="s">
        <v>8203</v>
      </c>
      <c r="S3091" s="14">
        <v>64</v>
      </c>
      <c r="T3091" s="5">
        <v>6746.4</v>
      </c>
      <c r="U3091" s="5">
        <f t="shared" si="163"/>
        <v>431769.59999999998</v>
      </c>
      <c r="V3091" s="47">
        <f t="shared" si="164"/>
        <v>483581.95200000005</v>
      </c>
      <c r="W3091" s="48"/>
      <c r="X3091" s="49">
        <v>2017</v>
      </c>
      <c r="Y3091" s="55" t="s">
        <v>12015</v>
      </c>
      <c r="Z3091" s="51">
        <f t="shared" si="165"/>
        <v>1199.3599999999999</v>
      </c>
      <c r="AA3091" s="16">
        <f t="shared" si="166"/>
        <v>1343.2832000000001</v>
      </c>
    </row>
    <row r="3092" spans="2:27" ht="20.25" x14ac:dyDescent="0.3">
      <c r="B3092" s="43" t="s">
        <v>3095</v>
      </c>
      <c r="C3092" s="14" t="s">
        <v>4521</v>
      </c>
      <c r="D3092" s="14" t="s">
        <v>9948</v>
      </c>
      <c r="E3092" s="14" t="s">
        <v>4486</v>
      </c>
      <c r="F3092" s="14" t="s">
        <v>9949</v>
      </c>
      <c r="G3092" s="14" t="s">
        <v>11656</v>
      </c>
      <c r="H3092" s="44" t="s">
        <v>3466</v>
      </c>
      <c r="I3092" s="45">
        <v>0</v>
      </c>
      <c r="J3092" s="14">
        <v>150000000</v>
      </c>
      <c r="K3092" s="14" t="s">
        <v>3458</v>
      </c>
      <c r="L3092" s="46" t="s">
        <v>5087</v>
      </c>
      <c r="M3092" s="14" t="s">
        <v>12072</v>
      </c>
      <c r="N3092" s="14" t="s">
        <v>3833</v>
      </c>
      <c r="O3092" s="14" t="s">
        <v>3468</v>
      </c>
      <c r="P3092" s="14" t="s">
        <v>12071</v>
      </c>
      <c r="Q3092" s="44" t="s">
        <v>8224</v>
      </c>
      <c r="R3092" s="44" t="s">
        <v>8203</v>
      </c>
      <c r="S3092" s="14">
        <v>64</v>
      </c>
      <c r="T3092" s="5">
        <v>2430</v>
      </c>
      <c r="U3092" s="5">
        <f t="shared" si="163"/>
        <v>155520</v>
      </c>
      <c r="V3092" s="47">
        <f t="shared" si="164"/>
        <v>174182.40000000002</v>
      </c>
      <c r="W3092" s="48"/>
      <c r="X3092" s="49">
        <v>2017</v>
      </c>
      <c r="Y3092" s="55" t="s">
        <v>12015</v>
      </c>
      <c r="Z3092" s="51">
        <f t="shared" si="165"/>
        <v>432</v>
      </c>
      <c r="AA3092" s="16">
        <f t="shared" si="166"/>
        <v>483.84000000000009</v>
      </c>
    </row>
    <row r="3093" spans="2:27" ht="20.25" x14ac:dyDescent="0.3">
      <c r="B3093" s="43" t="s">
        <v>3096</v>
      </c>
      <c r="C3093" s="14" t="s">
        <v>4521</v>
      </c>
      <c r="D3093" s="14" t="s">
        <v>9954</v>
      </c>
      <c r="E3093" s="14" t="s">
        <v>4436</v>
      </c>
      <c r="F3093" s="14" t="s">
        <v>4412</v>
      </c>
      <c r="G3093" s="14" t="s">
        <v>11657</v>
      </c>
      <c r="H3093" s="44" t="s">
        <v>3466</v>
      </c>
      <c r="I3093" s="45">
        <v>0</v>
      </c>
      <c r="J3093" s="14">
        <v>150000000</v>
      </c>
      <c r="K3093" s="14" t="s">
        <v>3458</v>
      </c>
      <c r="L3093" s="46" t="s">
        <v>5087</v>
      </c>
      <c r="M3093" s="14" t="s">
        <v>12072</v>
      </c>
      <c r="N3093" s="14" t="s">
        <v>3833</v>
      </c>
      <c r="O3093" s="14" t="s">
        <v>3468</v>
      </c>
      <c r="P3093" s="14" t="s">
        <v>12071</v>
      </c>
      <c r="Q3093" s="44" t="s">
        <v>8224</v>
      </c>
      <c r="R3093" s="44" t="s">
        <v>8203</v>
      </c>
      <c r="S3093" s="14">
        <v>5</v>
      </c>
      <c r="T3093" s="5">
        <v>88617.600000000006</v>
      </c>
      <c r="U3093" s="5">
        <f t="shared" si="163"/>
        <v>443088</v>
      </c>
      <c r="V3093" s="47">
        <f t="shared" si="164"/>
        <v>496258.56000000006</v>
      </c>
      <c r="W3093" s="48"/>
      <c r="X3093" s="49">
        <v>2017</v>
      </c>
      <c r="Y3093" s="55" t="s">
        <v>12015</v>
      </c>
      <c r="Z3093" s="51">
        <f t="shared" si="165"/>
        <v>1230.8</v>
      </c>
      <c r="AA3093" s="16">
        <f t="shared" si="166"/>
        <v>1378.4960000000001</v>
      </c>
    </row>
    <row r="3094" spans="2:27" ht="20.25" x14ac:dyDescent="0.3">
      <c r="B3094" s="43" t="s">
        <v>3097</v>
      </c>
      <c r="C3094" s="14" t="s">
        <v>4521</v>
      </c>
      <c r="D3094" s="14" t="s">
        <v>9613</v>
      </c>
      <c r="E3094" s="14" t="s">
        <v>9614</v>
      </c>
      <c r="F3094" s="14" t="s">
        <v>9615</v>
      </c>
      <c r="G3094" s="14" t="s">
        <v>11658</v>
      </c>
      <c r="H3094" s="44" t="s">
        <v>3466</v>
      </c>
      <c r="I3094" s="45">
        <v>0</v>
      </c>
      <c r="J3094" s="14">
        <v>150000000</v>
      </c>
      <c r="K3094" s="14" t="s">
        <v>3458</v>
      </c>
      <c r="L3094" s="46" t="s">
        <v>5087</v>
      </c>
      <c r="M3094" s="14" t="s">
        <v>12072</v>
      </c>
      <c r="N3094" s="14" t="s">
        <v>3833</v>
      </c>
      <c r="O3094" s="14" t="s">
        <v>3468</v>
      </c>
      <c r="P3094" s="14" t="s">
        <v>12071</v>
      </c>
      <c r="Q3094" s="44" t="s">
        <v>8224</v>
      </c>
      <c r="R3094" s="44" t="s">
        <v>8203</v>
      </c>
      <c r="S3094" s="14">
        <v>4</v>
      </c>
      <c r="T3094" s="5">
        <v>21409.200000000001</v>
      </c>
      <c r="U3094" s="5">
        <f t="shared" si="163"/>
        <v>85636.800000000003</v>
      </c>
      <c r="V3094" s="47">
        <f t="shared" si="164"/>
        <v>95913.216000000015</v>
      </c>
      <c r="W3094" s="48"/>
      <c r="X3094" s="49">
        <v>2017</v>
      </c>
      <c r="Y3094" s="55" t="s">
        <v>12015</v>
      </c>
      <c r="Z3094" s="51">
        <f t="shared" si="165"/>
        <v>237.88</v>
      </c>
      <c r="AA3094" s="16">
        <f t="shared" si="166"/>
        <v>266.42560000000003</v>
      </c>
    </row>
    <row r="3095" spans="2:27" ht="20.25" x14ac:dyDescent="0.3">
      <c r="B3095" s="43" t="s">
        <v>3098</v>
      </c>
      <c r="C3095" s="14" t="s">
        <v>4521</v>
      </c>
      <c r="D3095" s="14" t="s">
        <v>9948</v>
      </c>
      <c r="E3095" s="14" t="s">
        <v>4486</v>
      </c>
      <c r="F3095" s="14" t="s">
        <v>9949</v>
      </c>
      <c r="G3095" s="14" t="s">
        <v>11659</v>
      </c>
      <c r="H3095" s="44" t="s">
        <v>3466</v>
      </c>
      <c r="I3095" s="45">
        <v>0</v>
      </c>
      <c r="J3095" s="14">
        <v>150000000</v>
      </c>
      <c r="K3095" s="14" t="s">
        <v>3458</v>
      </c>
      <c r="L3095" s="46" t="s">
        <v>5087</v>
      </c>
      <c r="M3095" s="14" t="s">
        <v>12072</v>
      </c>
      <c r="N3095" s="14" t="s">
        <v>3833</v>
      </c>
      <c r="O3095" s="14" t="s">
        <v>3468</v>
      </c>
      <c r="P3095" s="14" t="s">
        <v>12071</v>
      </c>
      <c r="Q3095" s="44" t="s">
        <v>8224</v>
      </c>
      <c r="R3095" s="44" t="s">
        <v>8203</v>
      </c>
      <c r="S3095" s="14">
        <v>17</v>
      </c>
      <c r="T3095" s="5">
        <v>5824.8</v>
      </c>
      <c r="U3095" s="5">
        <f t="shared" si="163"/>
        <v>99021.6</v>
      </c>
      <c r="V3095" s="47">
        <f t="shared" si="164"/>
        <v>110904.19200000001</v>
      </c>
      <c r="W3095" s="48"/>
      <c r="X3095" s="49">
        <v>2017</v>
      </c>
      <c r="Y3095" s="55" t="s">
        <v>12015</v>
      </c>
      <c r="Z3095" s="51">
        <f t="shared" si="165"/>
        <v>275.06</v>
      </c>
      <c r="AA3095" s="16">
        <f t="shared" si="166"/>
        <v>308.06720000000001</v>
      </c>
    </row>
    <row r="3096" spans="2:27" ht="20.25" x14ac:dyDescent="0.3">
      <c r="B3096" s="43" t="s">
        <v>3099</v>
      </c>
      <c r="C3096" s="14" t="s">
        <v>4521</v>
      </c>
      <c r="D3096" s="14" t="s">
        <v>9948</v>
      </c>
      <c r="E3096" s="14" t="s">
        <v>4486</v>
      </c>
      <c r="F3096" s="14" t="s">
        <v>9949</v>
      </c>
      <c r="G3096" s="14" t="s">
        <v>11660</v>
      </c>
      <c r="H3096" s="44" t="s">
        <v>3466</v>
      </c>
      <c r="I3096" s="45">
        <v>0</v>
      </c>
      <c r="J3096" s="14">
        <v>150000000</v>
      </c>
      <c r="K3096" s="14" t="s">
        <v>3458</v>
      </c>
      <c r="L3096" s="46" t="s">
        <v>5087</v>
      </c>
      <c r="M3096" s="14" t="s">
        <v>12072</v>
      </c>
      <c r="N3096" s="14" t="s">
        <v>3833</v>
      </c>
      <c r="O3096" s="14" t="s">
        <v>3468</v>
      </c>
      <c r="P3096" s="14" t="s">
        <v>12071</v>
      </c>
      <c r="Q3096" s="44" t="s">
        <v>8224</v>
      </c>
      <c r="R3096" s="44" t="s">
        <v>8203</v>
      </c>
      <c r="S3096" s="14">
        <v>2</v>
      </c>
      <c r="T3096" s="5">
        <v>2833.2</v>
      </c>
      <c r="U3096" s="5">
        <f t="shared" si="163"/>
        <v>5666.4</v>
      </c>
      <c r="V3096" s="47">
        <f t="shared" si="164"/>
        <v>6346.3680000000004</v>
      </c>
      <c r="W3096" s="48"/>
      <c r="X3096" s="49">
        <v>2017</v>
      </c>
      <c r="Y3096" s="55" t="s">
        <v>12015</v>
      </c>
      <c r="Z3096" s="51">
        <f t="shared" si="165"/>
        <v>15.739999999999998</v>
      </c>
      <c r="AA3096" s="16">
        <f t="shared" si="166"/>
        <v>17.628800000000002</v>
      </c>
    </row>
    <row r="3097" spans="2:27" ht="20.25" x14ac:dyDescent="0.3">
      <c r="B3097" s="43" t="s">
        <v>3100</v>
      </c>
      <c r="C3097" s="14" t="s">
        <v>4521</v>
      </c>
      <c r="D3097" s="14" t="s">
        <v>9948</v>
      </c>
      <c r="E3097" s="14" t="s">
        <v>4486</v>
      </c>
      <c r="F3097" s="14" t="s">
        <v>9949</v>
      </c>
      <c r="G3097" s="14" t="s">
        <v>11661</v>
      </c>
      <c r="H3097" s="44" t="s">
        <v>3466</v>
      </c>
      <c r="I3097" s="45">
        <v>0</v>
      </c>
      <c r="J3097" s="14">
        <v>150000000</v>
      </c>
      <c r="K3097" s="14" t="s">
        <v>3458</v>
      </c>
      <c r="L3097" s="46" t="s">
        <v>5087</v>
      </c>
      <c r="M3097" s="14" t="s">
        <v>12072</v>
      </c>
      <c r="N3097" s="14" t="s">
        <v>3833</v>
      </c>
      <c r="O3097" s="14" t="s">
        <v>3468</v>
      </c>
      <c r="P3097" s="14" t="s">
        <v>12071</v>
      </c>
      <c r="Q3097" s="44" t="s">
        <v>8224</v>
      </c>
      <c r="R3097" s="44" t="s">
        <v>8203</v>
      </c>
      <c r="S3097" s="14">
        <v>2</v>
      </c>
      <c r="T3097" s="5">
        <v>11044.8</v>
      </c>
      <c r="U3097" s="5">
        <f t="shared" si="163"/>
        <v>22089.599999999999</v>
      </c>
      <c r="V3097" s="47">
        <f t="shared" si="164"/>
        <v>24740.351999999999</v>
      </c>
      <c r="W3097" s="48"/>
      <c r="X3097" s="49">
        <v>2017</v>
      </c>
      <c r="Y3097" s="55" t="s">
        <v>12015</v>
      </c>
      <c r="Z3097" s="51">
        <f t="shared" si="165"/>
        <v>61.36</v>
      </c>
      <c r="AA3097" s="16">
        <f t="shared" si="166"/>
        <v>68.723199999999991</v>
      </c>
    </row>
    <row r="3098" spans="2:27" ht="20.25" x14ac:dyDescent="0.3">
      <c r="B3098" s="43" t="s">
        <v>3101</v>
      </c>
      <c r="C3098" s="14" t="s">
        <v>4521</v>
      </c>
      <c r="D3098" s="14" t="s">
        <v>9948</v>
      </c>
      <c r="E3098" s="14" t="s">
        <v>4486</v>
      </c>
      <c r="F3098" s="14" t="s">
        <v>9949</v>
      </c>
      <c r="G3098" s="14" t="s">
        <v>11662</v>
      </c>
      <c r="H3098" s="44" t="s">
        <v>3466</v>
      </c>
      <c r="I3098" s="45">
        <v>0</v>
      </c>
      <c r="J3098" s="14">
        <v>150000000</v>
      </c>
      <c r="K3098" s="14" t="s">
        <v>3458</v>
      </c>
      <c r="L3098" s="46" t="s">
        <v>5087</v>
      </c>
      <c r="M3098" s="14" t="s">
        <v>12072</v>
      </c>
      <c r="N3098" s="14" t="s">
        <v>3833</v>
      </c>
      <c r="O3098" s="14" t="s">
        <v>3468</v>
      </c>
      <c r="P3098" s="14" t="s">
        <v>12071</v>
      </c>
      <c r="Q3098" s="44" t="s">
        <v>8224</v>
      </c>
      <c r="R3098" s="44" t="s">
        <v>8203</v>
      </c>
      <c r="S3098" s="14">
        <v>5</v>
      </c>
      <c r="T3098" s="5">
        <v>1112.3999999999999</v>
      </c>
      <c r="U3098" s="5">
        <f t="shared" si="163"/>
        <v>5561.9999999999991</v>
      </c>
      <c r="V3098" s="47">
        <f t="shared" si="164"/>
        <v>6229.44</v>
      </c>
      <c r="W3098" s="48"/>
      <c r="X3098" s="49">
        <v>2017</v>
      </c>
      <c r="Y3098" s="55" t="s">
        <v>12015</v>
      </c>
      <c r="Z3098" s="51">
        <f t="shared" si="165"/>
        <v>15.449999999999998</v>
      </c>
      <c r="AA3098" s="16">
        <f t="shared" si="166"/>
        <v>17.303999999999998</v>
      </c>
    </row>
    <row r="3099" spans="2:27" ht="20.25" x14ac:dyDescent="0.3">
      <c r="B3099" s="43" t="s">
        <v>3102</v>
      </c>
      <c r="C3099" s="14" t="s">
        <v>4521</v>
      </c>
      <c r="D3099" s="14" t="s">
        <v>4770</v>
      </c>
      <c r="E3099" s="14" t="s">
        <v>7823</v>
      </c>
      <c r="F3099" s="14" t="s">
        <v>4779</v>
      </c>
      <c r="G3099" s="14" t="s">
        <v>11663</v>
      </c>
      <c r="H3099" s="44" t="s">
        <v>3466</v>
      </c>
      <c r="I3099" s="45">
        <v>0</v>
      </c>
      <c r="J3099" s="14">
        <v>150000000</v>
      </c>
      <c r="K3099" s="14" t="s">
        <v>3458</v>
      </c>
      <c r="L3099" s="46" t="s">
        <v>5087</v>
      </c>
      <c r="M3099" s="14" t="s">
        <v>12072</v>
      </c>
      <c r="N3099" s="14" t="s">
        <v>3833</v>
      </c>
      <c r="O3099" s="14" t="s">
        <v>3468</v>
      </c>
      <c r="P3099" s="14" t="s">
        <v>12071</v>
      </c>
      <c r="Q3099" s="44" t="s">
        <v>8224</v>
      </c>
      <c r="R3099" s="44" t="s">
        <v>8203</v>
      </c>
      <c r="S3099" s="14">
        <v>2</v>
      </c>
      <c r="T3099" s="5">
        <v>53064</v>
      </c>
      <c r="U3099" s="5">
        <f t="shared" si="163"/>
        <v>106128</v>
      </c>
      <c r="V3099" s="47">
        <f t="shared" si="164"/>
        <v>118863.36000000002</v>
      </c>
      <c r="W3099" s="48"/>
      <c r="X3099" s="49">
        <v>2017</v>
      </c>
      <c r="Y3099" s="55" t="s">
        <v>12015</v>
      </c>
      <c r="Z3099" s="51">
        <f t="shared" si="165"/>
        <v>294.8</v>
      </c>
      <c r="AA3099" s="16">
        <f t="shared" si="166"/>
        <v>330.17600000000004</v>
      </c>
    </row>
    <row r="3100" spans="2:27" ht="20.25" x14ac:dyDescent="0.3">
      <c r="B3100" s="43" t="s">
        <v>3103</v>
      </c>
      <c r="C3100" s="14" t="s">
        <v>4521</v>
      </c>
      <c r="D3100" s="14" t="s">
        <v>9950</v>
      </c>
      <c r="E3100" s="14" t="s">
        <v>9951</v>
      </c>
      <c r="F3100" s="14" t="s">
        <v>4779</v>
      </c>
      <c r="G3100" s="14" t="s">
        <v>11664</v>
      </c>
      <c r="H3100" s="44" t="s">
        <v>3466</v>
      </c>
      <c r="I3100" s="45">
        <v>0</v>
      </c>
      <c r="J3100" s="14">
        <v>150000000</v>
      </c>
      <c r="K3100" s="14" t="s">
        <v>3458</v>
      </c>
      <c r="L3100" s="46" t="s">
        <v>5087</v>
      </c>
      <c r="M3100" s="14" t="s">
        <v>12072</v>
      </c>
      <c r="N3100" s="14" t="s">
        <v>3833</v>
      </c>
      <c r="O3100" s="14" t="s">
        <v>3468</v>
      </c>
      <c r="P3100" s="14" t="s">
        <v>12071</v>
      </c>
      <c r="Q3100" s="44" t="s">
        <v>8224</v>
      </c>
      <c r="R3100" s="44" t="s">
        <v>8203</v>
      </c>
      <c r="S3100" s="14">
        <v>11</v>
      </c>
      <c r="T3100" s="5">
        <v>152996.4</v>
      </c>
      <c r="U3100" s="5">
        <f t="shared" si="163"/>
        <v>1682960.4</v>
      </c>
      <c r="V3100" s="47">
        <f t="shared" si="164"/>
        <v>1884915.648</v>
      </c>
      <c r="W3100" s="48"/>
      <c r="X3100" s="49">
        <v>2017</v>
      </c>
      <c r="Y3100" s="55" t="s">
        <v>12015</v>
      </c>
      <c r="Z3100" s="51">
        <f t="shared" si="165"/>
        <v>4674.8899999999994</v>
      </c>
      <c r="AA3100" s="16">
        <f t="shared" si="166"/>
        <v>5235.8768</v>
      </c>
    </row>
    <row r="3101" spans="2:27" ht="20.25" x14ac:dyDescent="0.3">
      <c r="B3101" s="43" t="s">
        <v>3104</v>
      </c>
      <c r="C3101" s="14" t="s">
        <v>4521</v>
      </c>
      <c r="D3101" s="14" t="s">
        <v>9986</v>
      </c>
      <c r="E3101" s="14" t="s">
        <v>9987</v>
      </c>
      <c r="F3101" s="14" t="s">
        <v>9988</v>
      </c>
      <c r="G3101" s="14" t="s">
        <v>11665</v>
      </c>
      <c r="H3101" s="44" t="s">
        <v>3466</v>
      </c>
      <c r="I3101" s="45">
        <v>0</v>
      </c>
      <c r="J3101" s="14">
        <v>150000000</v>
      </c>
      <c r="K3101" s="14" t="s">
        <v>3458</v>
      </c>
      <c r="L3101" s="46" t="s">
        <v>5087</v>
      </c>
      <c r="M3101" s="14" t="s">
        <v>12072</v>
      </c>
      <c r="N3101" s="14" t="s">
        <v>3833</v>
      </c>
      <c r="O3101" s="14" t="s">
        <v>3468</v>
      </c>
      <c r="P3101" s="14" t="s">
        <v>12071</v>
      </c>
      <c r="Q3101" s="44" t="s">
        <v>8224</v>
      </c>
      <c r="R3101" s="44" t="s">
        <v>8203</v>
      </c>
      <c r="S3101" s="14">
        <v>4</v>
      </c>
      <c r="T3101" s="5">
        <v>109512</v>
      </c>
      <c r="U3101" s="5">
        <f t="shared" si="163"/>
        <v>438048</v>
      </c>
      <c r="V3101" s="47">
        <f t="shared" si="164"/>
        <v>490613.76000000007</v>
      </c>
      <c r="W3101" s="48"/>
      <c r="X3101" s="49">
        <v>2017</v>
      </c>
      <c r="Y3101" s="55" t="s">
        <v>12015</v>
      </c>
      <c r="Z3101" s="51">
        <f t="shared" si="165"/>
        <v>1216.8</v>
      </c>
      <c r="AA3101" s="16">
        <f t="shared" si="166"/>
        <v>1362.8160000000003</v>
      </c>
    </row>
    <row r="3102" spans="2:27" ht="20.25" x14ac:dyDescent="0.3">
      <c r="B3102" s="43" t="s">
        <v>3105</v>
      </c>
      <c r="C3102" s="14" t="s">
        <v>4521</v>
      </c>
      <c r="D3102" s="14" t="s">
        <v>9986</v>
      </c>
      <c r="E3102" s="14" t="s">
        <v>9987</v>
      </c>
      <c r="F3102" s="14" t="s">
        <v>9988</v>
      </c>
      <c r="G3102" s="14" t="s">
        <v>11666</v>
      </c>
      <c r="H3102" s="44" t="s">
        <v>3466</v>
      </c>
      <c r="I3102" s="45">
        <v>0</v>
      </c>
      <c r="J3102" s="14">
        <v>150000000</v>
      </c>
      <c r="K3102" s="14" t="s">
        <v>3458</v>
      </c>
      <c r="L3102" s="46" t="s">
        <v>5087</v>
      </c>
      <c r="M3102" s="14" t="s">
        <v>12072</v>
      </c>
      <c r="N3102" s="14" t="s">
        <v>3833</v>
      </c>
      <c r="O3102" s="14" t="s">
        <v>3468</v>
      </c>
      <c r="P3102" s="14" t="s">
        <v>12071</v>
      </c>
      <c r="Q3102" s="44" t="s">
        <v>8224</v>
      </c>
      <c r="R3102" s="44" t="s">
        <v>8203</v>
      </c>
      <c r="S3102" s="14">
        <v>3</v>
      </c>
      <c r="T3102" s="5">
        <v>778680</v>
      </c>
      <c r="U3102" s="5">
        <f t="shared" si="163"/>
        <v>2336040</v>
      </c>
      <c r="V3102" s="47">
        <f t="shared" si="164"/>
        <v>2616364.8000000003</v>
      </c>
      <c r="W3102" s="48"/>
      <c r="X3102" s="49">
        <v>2017</v>
      </c>
      <c r="Y3102" s="55" t="s">
        <v>12015</v>
      </c>
      <c r="Z3102" s="51">
        <f t="shared" si="165"/>
        <v>6489</v>
      </c>
      <c r="AA3102" s="16">
        <f t="shared" si="166"/>
        <v>7267.6800000000012</v>
      </c>
    </row>
    <row r="3103" spans="2:27" ht="20.25" x14ac:dyDescent="0.3">
      <c r="B3103" s="43" t="s">
        <v>3106</v>
      </c>
      <c r="C3103" s="14" t="s">
        <v>4521</v>
      </c>
      <c r="D3103" s="14" t="s">
        <v>3574</v>
      </c>
      <c r="E3103" s="14" t="s">
        <v>7404</v>
      </c>
      <c r="F3103" s="14" t="s">
        <v>3575</v>
      </c>
      <c r="G3103" s="14" t="s">
        <v>11667</v>
      </c>
      <c r="H3103" s="44" t="s">
        <v>3466</v>
      </c>
      <c r="I3103" s="45">
        <v>0</v>
      </c>
      <c r="J3103" s="14">
        <v>150000000</v>
      </c>
      <c r="K3103" s="14" t="s">
        <v>3458</v>
      </c>
      <c r="L3103" s="46" t="s">
        <v>5087</v>
      </c>
      <c r="M3103" s="14" t="s">
        <v>12072</v>
      </c>
      <c r="N3103" s="14" t="s">
        <v>3833</v>
      </c>
      <c r="O3103" s="14" t="s">
        <v>3468</v>
      </c>
      <c r="P3103" s="14" t="s">
        <v>12071</v>
      </c>
      <c r="Q3103" s="44" t="s">
        <v>8224</v>
      </c>
      <c r="R3103" s="44" t="s">
        <v>8203</v>
      </c>
      <c r="S3103" s="14">
        <v>3</v>
      </c>
      <c r="T3103" s="5">
        <v>34606.799999999996</v>
      </c>
      <c r="U3103" s="5">
        <f t="shared" si="163"/>
        <v>103820.4</v>
      </c>
      <c r="V3103" s="47">
        <f t="shared" si="164"/>
        <v>116278.848</v>
      </c>
      <c r="W3103" s="48"/>
      <c r="X3103" s="49">
        <v>2017</v>
      </c>
      <c r="Y3103" s="55" t="s">
        <v>12015</v>
      </c>
      <c r="Z3103" s="51">
        <f t="shared" si="165"/>
        <v>288.39</v>
      </c>
      <c r="AA3103" s="16">
        <f t="shared" si="166"/>
        <v>322.99680000000001</v>
      </c>
    </row>
    <row r="3104" spans="2:27" ht="20.25" x14ac:dyDescent="0.3">
      <c r="B3104" s="43" t="s">
        <v>3107</v>
      </c>
      <c r="C3104" s="14" t="s">
        <v>4521</v>
      </c>
      <c r="D3104" s="14" t="s">
        <v>3574</v>
      </c>
      <c r="E3104" s="14" t="s">
        <v>7404</v>
      </c>
      <c r="F3104" s="14" t="s">
        <v>3575</v>
      </c>
      <c r="G3104" s="14" t="s">
        <v>11668</v>
      </c>
      <c r="H3104" s="44" t="s">
        <v>3466</v>
      </c>
      <c r="I3104" s="45">
        <v>0</v>
      </c>
      <c r="J3104" s="14">
        <v>150000000</v>
      </c>
      <c r="K3104" s="14" t="s">
        <v>3458</v>
      </c>
      <c r="L3104" s="46" t="s">
        <v>5087</v>
      </c>
      <c r="M3104" s="14" t="s">
        <v>12072</v>
      </c>
      <c r="N3104" s="14" t="s">
        <v>3833</v>
      </c>
      <c r="O3104" s="14" t="s">
        <v>3468</v>
      </c>
      <c r="P3104" s="14" t="s">
        <v>12071</v>
      </c>
      <c r="Q3104" s="44" t="s">
        <v>8224</v>
      </c>
      <c r="R3104" s="44" t="s">
        <v>8203</v>
      </c>
      <c r="S3104" s="14">
        <v>2</v>
      </c>
      <c r="T3104" s="5">
        <v>29268</v>
      </c>
      <c r="U3104" s="5">
        <f t="shared" si="163"/>
        <v>58536</v>
      </c>
      <c r="V3104" s="47">
        <f t="shared" si="164"/>
        <v>65560.320000000007</v>
      </c>
      <c r="W3104" s="48"/>
      <c r="X3104" s="49">
        <v>2017</v>
      </c>
      <c r="Y3104" s="55" t="s">
        <v>12015</v>
      </c>
      <c r="Z3104" s="51">
        <f t="shared" si="165"/>
        <v>162.6</v>
      </c>
      <c r="AA3104" s="16">
        <f t="shared" si="166"/>
        <v>182.11200000000002</v>
      </c>
    </row>
    <row r="3105" spans="2:27" ht="20.25" x14ac:dyDescent="0.3">
      <c r="B3105" s="43" t="s">
        <v>3108</v>
      </c>
      <c r="C3105" s="14" t="s">
        <v>4521</v>
      </c>
      <c r="D3105" s="14" t="s">
        <v>5523</v>
      </c>
      <c r="E3105" s="14" t="s">
        <v>4771</v>
      </c>
      <c r="F3105" s="14" t="s">
        <v>4779</v>
      </c>
      <c r="G3105" s="14" t="s">
        <v>11669</v>
      </c>
      <c r="H3105" s="44" t="s">
        <v>3466</v>
      </c>
      <c r="I3105" s="45">
        <v>0</v>
      </c>
      <c r="J3105" s="14">
        <v>150000000</v>
      </c>
      <c r="K3105" s="14" t="s">
        <v>3458</v>
      </c>
      <c r="L3105" s="46" t="s">
        <v>5087</v>
      </c>
      <c r="M3105" s="14" t="s">
        <v>12072</v>
      </c>
      <c r="N3105" s="14" t="s">
        <v>3833</v>
      </c>
      <c r="O3105" s="14" t="s">
        <v>3468</v>
      </c>
      <c r="P3105" s="14" t="s">
        <v>12071</v>
      </c>
      <c r="Q3105" s="44" t="s">
        <v>8224</v>
      </c>
      <c r="R3105" s="44" t="s">
        <v>8203</v>
      </c>
      <c r="S3105" s="14">
        <v>5</v>
      </c>
      <c r="T3105" s="5">
        <v>64126.799999999996</v>
      </c>
      <c r="U3105" s="5">
        <f t="shared" si="163"/>
        <v>320634</v>
      </c>
      <c r="V3105" s="47">
        <f t="shared" si="164"/>
        <v>359110.08</v>
      </c>
      <c r="W3105" s="48"/>
      <c r="X3105" s="49">
        <v>2017</v>
      </c>
      <c r="Y3105" s="55" t="s">
        <v>12015</v>
      </c>
      <c r="Z3105" s="51">
        <f t="shared" si="165"/>
        <v>890.65</v>
      </c>
      <c r="AA3105" s="16">
        <f t="shared" si="166"/>
        <v>997.52800000000002</v>
      </c>
    </row>
    <row r="3106" spans="2:27" ht="20.25" x14ac:dyDescent="0.3">
      <c r="B3106" s="43" t="s">
        <v>3109</v>
      </c>
      <c r="C3106" s="14" t="s">
        <v>4521</v>
      </c>
      <c r="D3106" s="14" t="s">
        <v>5523</v>
      </c>
      <c r="E3106" s="14" t="s">
        <v>4771</v>
      </c>
      <c r="F3106" s="14" t="s">
        <v>4779</v>
      </c>
      <c r="G3106" s="14" t="s">
        <v>11670</v>
      </c>
      <c r="H3106" s="44" t="s">
        <v>3466</v>
      </c>
      <c r="I3106" s="45">
        <v>0</v>
      </c>
      <c r="J3106" s="14">
        <v>150000000</v>
      </c>
      <c r="K3106" s="14" t="s">
        <v>3458</v>
      </c>
      <c r="L3106" s="46" t="s">
        <v>5087</v>
      </c>
      <c r="M3106" s="14" t="s">
        <v>12072</v>
      </c>
      <c r="N3106" s="14" t="s">
        <v>3833</v>
      </c>
      <c r="O3106" s="14" t="s">
        <v>3468</v>
      </c>
      <c r="P3106" s="14" t="s">
        <v>12071</v>
      </c>
      <c r="Q3106" s="44" t="s">
        <v>8224</v>
      </c>
      <c r="R3106" s="44" t="s">
        <v>8203</v>
      </c>
      <c r="S3106" s="14">
        <v>1</v>
      </c>
      <c r="T3106" s="5">
        <v>192384</v>
      </c>
      <c r="U3106" s="5">
        <f t="shared" ref="U3106:U3169" si="167">S3106*T3106</f>
        <v>192384</v>
      </c>
      <c r="V3106" s="47">
        <f t="shared" ref="V3106:V3169" si="168">U3106*1.12</f>
        <v>215470.08000000002</v>
      </c>
      <c r="W3106" s="48"/>
      <c r="X3106" s="49">
        <v>2017</v>
      </c>
      <c r="Y3106" s="55" t="s">
        <v>12015</v>
      </c>
      <c r="Z3106" s="51">
        <f t="shared" ref="Z3106:Z3169" si="169">U3106/360</f>
        <v>534.4</v>
      </c>
      <c r="AA3106" s="16">
        <f t="shared" ref="AA3106:AA3169" si="170">V3106/360</f>
        <v>598.52800000000002</v>
      </c>
    </row>
    <row r="3107" spans="2:27" ht="20.25" x14ac:dyDescent="0.3">
      <c r="B3107" s="43" t="s">
        <v>3110</v>
      </c>
      <c r="C3107" s="14" t="s">
        <v>4521</v>
      </c>
      <c r="D3107" s="14" t="s">
        <v>4770</v>
      </c>
      <c r="E3107" s="14" t="s">
        <v>7823</v>
      </c>
      <c r="F3107" s="14" t="s">
        <v>4779</v>
      </c>
      <c r="G3107" s="14" t="s">
        <v>11671</v>
      </c>
      <c r="H3107" s="44" t="s">
        <v>3466</v>
      </c>
      <c r="I3107" s="45">
        <v>0</v>
      </c>
      <c r="J3107" s="14">
        <v>150000000</v>
      </c>
      <c r="K3107" s="14" t="s">
        <v>3458</v>
      </c>
      <c r="L3107" s="46" t="s">
        <v>5087</v>
      </c>
      <c r="M3107" s="14" t="s">
        <v>12072</v>
      </c>
      <c r="N3107" s="14" t="s">
        <v>3833</v>
      </c>
      <c r="O3107" s="14" t="s">
        <v>3468</v>
      </c>
      <c r="P3107" s="14" t="s">
        <v>12071</v>
      </c>
      <c r="Q3107" s="44" t="s">
        <v>8224</v>
      </c>
      <c r="R3107" s="44" t="s">
        <v>8203</v>
      </c>
      <c r="S3107" s="14">
        <v>2</v>
      </c>
      <c r="T3107" s="5">
        <v>84452.4</v>
      </c>
      <c r="U3107" s="5">
        <f t="shared" si="167"/>
        <v>168904.8</v>
      </c>
      <c r="V3107" s="47">
        <f t="shared" si="168"/>
        <v>189173.37600000002</v>
      </c>
      <c r="W3107" s="48"/>
      <c r="X3107" s="49">
        <v>2017</v>
      </c>
      <c r="Y3107" s="55" t="s">
        <v>12015</v>
      </c>
      <c r="Z3107" s="51">
        <f t="shared" si="169"/>
        <v>469.17999999999995</v>
      </c>
      <c r="AA3107" s="16">
        <f t="shared" si="170"/>
        <v>525.48160000000007</v>
      </c>
    </row>
    <row r="3108" spans="2:27" ht="20.25" x14ac:dyDescent="0.3">
      <c r="B3108" s="43" t="s">
        <v>3111</v>
      </c>
      <c r="C3108" s="14" t="s">
        <v>4521</v>
      </c>
      <c r="D3108" s="14" t="s">
        <v>5523</v>
      </c>
      <c r="E3108" s="14" t="s">
        <v>4771</v>
      </c>
      <c r="F3108" s="14" t="s">
        <v>4779</v>
      </c>
      <c r="G3108" s="14" t="s">
        <v>11672</v>
      </c>
      <c r="H3108" s="44" t="s">
        <v>3466</v>
      </c>
      <c r="I3108" s="45">
        <v>0</v>
      </c>
      <c r="J3108" s="14">
        <v>150000000</v>
      </c>
      <c r="K3108" s="14" t="s">
        <v>3458</v>
      </c>
      <c r="L3108" s="46" t="s">
        <v>5087</v>
      </c>
      <c r="M3108" s="14" t="s">
        <v>12072</v>
      </c>
      <c r="N3108" s="14" t="s">
        <v>3833</v>
      </c>
      <c r="O3108" s="14" t="s">
        <v>3468</v>
      </c>
      <c r="P3108" s="14" t="s">
        <v>12071</v>
      </c>
      <c r="Q3108" s="44" t="s">
        <v>8224</v>
      </c>
      <c r="R3108" s="44" t="s">
        <v>8203</v>
      </c>
      <c r="S3108" s="14">
        <v>7</v>
      </c>
      <c r="T3108" s="5">
        <v>73292.399999999994</v>
      </c>
      <c r="U3108" s="5">
        <f t="shared" si="167"/>
        <v>513046.79999999993</v>
      </c>
      <c r="V3108" s="47">
        <f t="shared" si="168"/>
        <v>574612.41599999997</v>
      </c>
      <c r="W3108" s="48"/>
      <c r="X3108" s="49">
        <v>2017</v>
      </c>
      <c r="Y3108" s="55" t="s">
        <v>12015</v>
      </c>
      <c r="Z3108" s="51">
        <f t="shared" si="169"/>
        <v>1425.1299999999999</v>
      </c>
      <c r="AA3108" s="16">
        <f t="shared" si="170"/>
        <v>1596.1455999999998</v>
      </c>
    </row>
    <row r="3109" spans="2:27" ht="20.25" x14ac:dyDescent="0.3">
      <c r="B3109" s="43" t="s">
        <v>3112</v>
      </c>
      <c r="C3109" s="14" t="s">
        <v>4521</v>
      </c>
      <c r="D3109" s="14" t="s">
        <v>4776</v>
      </c>
      <c r="E3109" s="14" t="s">
        <v>7825</v>
      </c>
      <c r="F3109" s="14" t="s">
        <v>7826</v>
      </c>
      <c r="G3109" s="14" t="s">
        <v>11673</v>
      </c>
      <c r="H3109" s="44" t="s">
        <v>3466</v>
      </c>
      <c r="I3109" s="45">
        <v>0</v>
      </c>
      <c r="J3109" s="14">
        <v>150000000</v>
      </c>
      <c r="K3109" s="14" t="s">
        <v>3458</v>
      </c>
      <c r="L3109" s="46" t="s">
        <v>5087</v>
      </c>
      <c r="M3109" s="14" t="s">
        <v>12072</v>
      </c>
      <c r="N3109" s="14" t="s">
        <v>3833</v>
      </c>
      <c r="O3109" s="14" t="s">
        <v>3468</v>
      </c>
      <c r="P3109" s="14" t="s">
        <v>12071</v>
      </c>
      <c r="Q3109" s="44" t="s">
        <v>8224</v>
      </c>
      <c r="R3109" s="44" t="s">
        <v>8203</v>
      </c>
      <c r="S3109" s="14">
        <v>8</v>
      </c>
      <c r="T3109" s="5">
        <v>572.4</v>
      </c>
      <c r="U3109" s="5">
        <f t="shared" si="167"/>
        <v>4579.2</v>
      </c>
      <c r="V3109" s="47">
        <f t="shared" si="168"/>
        <v>5128.7040000000006</v>
      </c>
      <c r="W3109" s="48"/>
      <c r="X3109" s="49">
        <v>2017</v>
      </c>
      <c r="Y3109" s="55" t="s">
        <v>12015</v>
      </c>
      <c r="Z3109" s="51">
        <f t="shared" si="169"/>
        <v>12.719999999999999</v>
      </c>
      <c r="AA3109" s="16">
        <f t="shared" si="170"/>
        <v>14.246400000000001</v>
      </c>
    </row>
    <row r="3110" spans="2:27" ht="20.25" x14ac:dyDescent="0.3">
      <c r="B3110" s="43" t="s">
        <v>3113</v>
      </c>
      <c r="C3110" s="14" t="s">
        <v>4521</v>
      </c>
      <c r="D3110" s="14" t="s">
        <v>9964</v>
      </c>
      <c r="E3110" s="14" t="s">
        <v>9965</v>
      </c>
      <c r="F3110" s="14" t="s">
        <v>9966</v>
      </c>
      <c r="G3110" s="14" t="s">
        <v>11674</v>
      </c>
      <c r="H3110" s="44" t="s">
        <v>3466</v>
      </c>
      <c r="I3110" s="45">
        <v>0</v>
      </c>
      <c r="J3110" s="14">
        <v>150000000</v>
      </c>
      <c r="K3110" s="14" t="s">
        <v>3458</v>
      </c>
      <c r="L3110" s="46" t="s">
        <v>5087</v>
      </c>
      <c r="M3110" s="14" t="s">
        <v>12072</v>
      </c>
      <c r="N3110" s="14" t="s">
        <v>3833</v>
      </c>
      <c r="O3110" s="14" t="s">
        <v>3468</v>
      </c>
      <c r="P3110" s="14" t="s">
        <v>12071</v>
      </c>
      <c r="Q3110" s="44" t="s">
        <v>8224</v>
      </c>
      <c r="R3110" s="44" t="s">
        <v>8203</v>
      </c>
      <c r="S3110" s="14">
        <v>256</v>
      </c>
      <c r="T3110" s="5">
        <v>338.4</v>
      </c>
      <c r="U3110" s="5">
        <f t="shared" si="167"/>
        <v>86630.399999999994</v>
      </c>
      <c r="V3110" s="47">
        <f t="shared" si="168"/>
        <v>97026.04800000001</v>
      </c>
      <c r="W3110" s="48"/>
      <c r="X3110" s="49">
        <v>2017</v>
      </c>
      <c r="Y3110" s="55" t="s">
        <v>12015</v>
      </c>
      <c r="Z3110" s="51">
        <f t="shared" si="169"/>
        <v>240.64</v>
      </c>
      <c r="AA3110" s="16">
        <f t="shared" si="170"/>
        <v>269.51680000000005</v>
      </c>
    </row>
    <row r="3111" spans="2:27" ht="20.25" x14ac:dyDescent="0.3">
      <c r="B3111" s="43" t="s">
        <v>3114</v>
      </c>
      <c r="C3111" s="14" t="s">
        <v>4521</v>
      </c>
      <c r="D3111" s="14" t="s">
        <v>9816</v>
      </c>
      <c r="E3111" s="14" t="s">
        <v>4302</v>
      </c>
      <c r="F3111" s="14" t="s">
        <v>9817</v>
      </c>
      <c r="G3111" s="14" t="s">
        <v>11675</v>
      </c>
      <c r="H3111" s="44" t="s">
        <v>3466</v>
      </c>
      <c r="I3111" s="45">
        <v>0</v>
      </c>
      <c r="J3111" s="14">
        <v>150000000</v>
      </c>
      <c r="K3111" s="14" t="s">
        <v>3458</v>
      </c>
      <c r="L3111" s="46" t="s">
        <v>5087</v>
      </c>
      <c r="M3111" s="14" t="s">
        <v>12072</v>
      </c>
      <c r="N3111" s="14" t="s">
        <v>3833</v>
      </c>
      <c r="O3111" s="14" t="s">
        <v>3468</v>
      </c>
      <c r="P3111" s="14" t="s">
        <v>12071</v>
      </c>
      <c r="Q3111" s="44" t="s">
        <v>8224</v>
      </c>
      <c r="R3111" s="44" t="s">
        <v>8203</v>
      </c>
      <c r="S3111" s="14">
        <v>128</v>
      </c>
      <c r="T3111" s="5">
        <v>3650.4</v>
      </c>
      <c r="U3111" s="5">
        <f t="shared" si="167"/>
        <v>467251.20000000001</v>
      </c>
      <c r="V3111" s="47">
        <f t="shared" si="168"/>
        <v>523321.34400000004</v>
      </c>
      <c r="W3111" s="48"/>
      <c r="X3111" s="49">
        <v>2017</v>
      </c>
      <c r="Y3111" s="55" t="s">
        <v>12015</v>
      </c>
      <c r="Z3111" s="51">
        <f t="shared" si="169"/>
        <v>1297.92</v>
      </c>
      <c r="AA3111" s="16">
        <f t="shared" si="170"/>
        <v>1453.6704000000002</v>
      </c>
    </row>
    <row r="3112" spans="2:27" ht="20.25" x14ac:dyDescent="0.3">
      <c r="B3112" s="43" t="s">
        <v>3115</v>
      </c>
      <c r="C3112" s="14" t="s">
        <v>4521</v>
      </c>
      <c r="D3112" s="14" t="s">
        <v>9816</v>
      </c>
      <c r="E3112" s="14" t="s">
        <v>4302</v>
      </c>
      <c r="F3112" s="14" t="s">
        <v>9817</v>
      </c>
      <c r="G3112" s="14" t="s">
        <v>11676</v>
      </c>
      <c r="H3112" s="44" t="s">
        <v>3466</v>
      </c>
      <c r="I3112" s="45">
        <v>0</v>
      </c>
      <c r="J3112" s="14">
        <v>150000000</v>
      </c>
      <c r="K3112" s="14" t="s">
        <v>3458</v>
      </c>
      <c r="L3112" s="46" t="s">
        <v>5087</v>
      </c>
      <c r="M3112" s="14" t="s">
        <v>12072</v>
      </c>
      <c r="N3112" s="14" t="s">
        <v>3833</v>
      </c>
      <c r="O3112" s="14" t="s">
        <v>3468</v>
      </c>
      <c r="P3112" s="14" t="s">
        <v>12071</v>
      </c>
      <c r="Q3112" s="44" t="s">
        <v>8224</v>
      </c>
      <c r="R3112" s="44" t="s">
        <v>8203</v>
      </c>
      <c r="S3112" s="14">
        <v>128</v>
      </c>
      <c r="T3112" s="5">
        <v>7567.2</v>
      </c>
      <c r="U3112" s="5">
        <f t="shared" si="167"/>
        <v>968601.59999999998</v>
      </c>
      <c r="V3112" s="47">
        <f t="shared" si="168"/>
        <v>1084833.7920000001</v>
      </c>
      <c r="W3112" s="48"/>
      <c r="X3112" s="49">
        <v>2017</v>
      </c>
      <c r="Y3112" s="55" t="s">
        <v>12015</v>
      </c>
      <c r="Z3112" s="51">
        <f t="shared" si="169"/>
        <v>2690.56</v>
      </c>
      <c r="AA3112" s="16">
        <f t="shared" si="170"/>
        <v>3013.4272000000005</v>
      </c>
    </row>
    <row r="3113" spans="2:27" ht="20.25" x14ac:dyDescent="0.3">
      <c r="B3113" s="43" t="s">
        <v>3116</v>
      </c>
      <c r="C3113" s="14" t="s">
        <v>4521</v>
      </c>
      <c r="D3113" s="14" t="s">
        <v>9971</v>
      </c>
      <c r="E3113" s="14" t="s">
        <v>4446</v>
      </c>
      <c r="F3113" s="14" t="s">
        <v>9972</v>
      </c>
      <c r="G3113" s="14" t="s">
        <v>11677</v>
      </c>
      <c r="H3113" s="44" t="s">
        <v>3466</v>
      </c>
      <c r="I3113" s="45">
        <v>0</v>
      </c>
      <c r="J3113" s="14">
        <v>150000000</v>
      </c>
      <c r="K3113" s="14" t="s">
        <v>3458</v>
      </c>
      <c r="L3113" s="46" t="s">
        <v>5087</v>
      </c>
      <c r="M3113" s="14" t="s">
        <v>12072</v>
      </c>
      <c r="N3113" s="14" t="s">
        <v>3833</v>
      </c>
      <c r="O3113" s="14" t="s">
        <v>3468</v>
      </c>
      <c r="P3113" s="14" t="s">
        <v>12071</v>
      </c>
      <c r="Q3113" s="44" t="s">
        <v>8224</v>
      </c>
      <c r="R3113" s="44" t="s">
        <v>8203</v>
      </c>
      <c r="S3113" s="14">
        <v>64</v>
      </c>
      <c r="T3113" s="5">
        <v>34855.199999999997</v>
      </c>
      <c r="U3113" s="5">
        <f t="shared" si="167"/>
        <v>2230732.7999999998</v>
      </c>
      <c r="V3113" s="47">
        <f t="shared" si="168"/>
        <v>2498420.736</v>
      </c>
      <c r="W3113" s="48"/>
      <c r="X3113" s="49">
        <v>2017</v>
      </c>
      <c r="Y3113" s="55" t="s">
        <v>12015</v>
      </c>
      <c r="Z3113" s="51">
        <f t="shared" si="169"/>
        <v>6196.48</v>
      </c>
      <c r="AA3113" s="16">
        <f t="shared" si="170"/>
        <v>6940.0576000000001</v>
      </c>
    </row>
    <row r="3114" spans="2:27" ht="20.25" x14ac:dyDescent="0.3">
      <c r="B3114" s="43" t="s">
        <v>3117</v>
      </c>
      <c r="C3114" s="14" t="s">
        <v>4521</v>
      </c>
      <c r="D3114" s="14" t="s">
        <v>9973</v>
      </c>
      <c r="E3114" s="14" t="s">
        <v>4894</v>
      </c>
      <c r="F3114" s="14" t="s">
        <v>9974</v>
      </c>
      <c r="G3114" s="14" t="s">
        <v>11678</v>
      </c>
      <c r="H3114" s="44" t="s">
        <v>3466</v>
      </c>
      <c r="I3114" s="45">
        <v>0</v>
      </c>
      <c r="J3114" s="14">
        <v>150000000</v>
      </c>
      <c r="K3114" s="14" t="s">
        <v>3458</v>
      </c>
      <c r="L3114" s="46" t="s">
        <v>5087</v>
      </c>
      <c r="M3114" s="14" t="s">
        <v>12072</v>
      </c>
      <c r="N3114" s="14" t="s">
        <v>3833</v>
      </c>
      <c r="O3114" s="14" t="s">
        <v>3468</v>
      </c>
      <c r="P3114" s="14" t="s">
        <v>12071</v>
      </c>
      <c r="Q3114" s="44" t="s">
        <v>8224</v>
      </c>
      <c r="R3114" s="44" t="s">
        <v>8203</v>
      </c>
      <c r="S3114" s="14">
        <v>64</v>
      </c>
      <c r="T3114" s="5">
        <v>6350.4000000000005</v>
      </c>
      <c r="U3114" s="5">
        <f t="shared" si="167"/>
        <v>406425.60000000003</v>
      </c>
      <c r="V3114" s="47">
        <f t="shared" si="168"/>
        <v>455196.67200000008</v>
      </c>
      <c r="W3114" s="48"/>
      <c r="X3114" s="49">
        <v>2017</v>
      </c>
      <c r="Y3114" s="55" t="s">
        <v>12015</v>
      </c>
      <c r="Z3114" s="51">
        <f t="shared" si="169"/>
        <v>1128.96</v>
      </c>
      <c r="AA3114" s="16">
        <f t="shared" si="170"/>
        <v>1264.4352000000001</v>
      </c>
    </row>
    <row r="3115" spans="2:27" ht="20.25" x14ac:dyDescent="0.3">
      <c r="B3115" s="43" t="s">
        <v>3118</v>
      </c>
      <c r="C3115" s="14" t="s">
        <v>4521</v>
      </c>
      <c r="D3115" s="14" t="s">
        <v>9992</v>
      </c>
      <c r="E3115" s="14" t="s">
        <v>9993</v>
      </c>
      <c r="F3115" s="14" t="s">
        <v>9994</v>
      </c>
      <c r="G3115" s="14" t="s">
        <v>11679</v>
      </c>
      <c r="H3115" s="44" t="s">
        <v>3466</v>
      </c>
      <c r="I3115" s="45">
        <v>0</v>
      </c>
      <c r="J3115" s="14">
        <v>150000000</v>
      </c>
      <c r="K3115" s="14" t="s">
        <v>3458</v>
      </c>
      <c r="L3115" s="46" t="s">
        <v>5087</v>
      </c>
      <c r="M3115" s="14" t="s">
        <v>12072</v>
      </c>
      <c r="N3115" s="14" t="s">
        <v>3833</v>
      </c>
      <c r="O3115" s="14" t="s">
        <v>3468</v>
      </c>
      <c r="P3115" s="14" t="s">
        <v>12071</v>
      </c>
      <c r="Q3115" s="44" t="s">
        <v>8224</v>
      </c>
      <c r="R3115" s="44" t="s">
        <v>8203</v>
      </c>
      <c r="S3115" s="14">
        <v>128</v>
      </c>
      <c r="T3115" s="5">
        <v>6019.2</v>
      </c>
      <c r="U3115" s="5">
        <f t="shared" si="167"/>
        <v>770457.59999999998</v>
      </c>
      <c r="V3115" s="47">
        <f t="shared" si="168"/>
        <v>862912.5120000001</v>
      </c>
      <c r="W3115" s="48"/>
      <c r="X3115" s="49">
        <v>2017</v>
      </c>
      <c r="Y3115" s="55" t="s">
        <v>12015</v>
      </c>
      <c r="Z3115" s="51">
        <f t="shared" si="169"/>
        <v>2140.16</v>
      </c>
      <c r="AA3115" s="16">
        <f t="shared" si="170"/>
        <v>2396.9792000000002</v>
      </c>
    </row>
    <row r="3116" spans="2:27" ht="20.25" x14ac:dyDescent="0.3">
      <c r="B3116" s="43" t="s">
        <v>3119</v>
      </c>
      <c r="C3116" s="14" t="s">
        <v>4521</v>
      </c>
      <c r="D3116" s="14" t="s">
        <v>9979</v>
      </c>
      <c r="E3116" s="14" t="s">
        <v>7679</v>
      </c>
      <c r="F3116" s="14" t="s">
        <v>9980</v>
      </c>
      <c r="G3116" s="14" t="s">
        <v>11680</v>
      </c>
      <c r="H3116" s="44" t="s">
        <v>3466</v>
      </c>
      <c r="I3116" s="45">
        <v>0</v>
      </c>
      <c r="J3116" s="14">
        <v>150000000</v>
      </c>
      <c r="K3116" s="14" t="s">
        <v>3458</v>
      </c>
      <c r="L3116" s="46" t="s">
        <v>5087</v>
      </c>
      <c r="M3116" s="14" t="s">
        <v>12072</v>
      </c>
      <c r="N3116" s="14" t="s">
        <v>3833</v>
      </c>
      <c r="O3116" s="14" t="s">
        <v>3468</v>
      </c>
      <c r="P3116" s="14" t="s">
        <v>12071</v>
      </c>
      <c r="Q3116" s="44" t="s">
        <v>8224</v>
      </c>
      <c r="R3116" s="44" t="s">
        <v>8203</v>
      </c>
      <c r="S3116" s="14">
        <v>128</v>
      </c>
      <c r="T3116" s="5">
        <v>2883.6</v>
      </c>
      <c r="U3116" s="5">
        <f t="shared" si="167"/>
        <v>369100.79999999999</v>
      </c>
      <c r="V3116" s="47">
        <f t="shared" si="168"/>
        <v>413392.89600000001</v>
      </c>
      <c r="W3116" s="48"/>
      <c r="X3116" s="49">
        <v>2017</v>
      </c>
      <c r="Y3116" s="55" t="s">
        <v>12015</v>
      </c>
      <c r="Z3116" s="51">
        <f t="shared" si="169"/>
        <v>1025.28</v>
      </c>
      <c r="AA3116" s="16">
        <f t="shared" si="170"/>
        <v>1148.3136</v>
      </c>
    </row>
    <row r="3117" spans="2:27" ht="20.25" x14ac:dyDescent="0.3">
      <c r="B3117" s="43" t="s">
        <v>3120</v>
      </c>
      <c r="C3117" s="14" t="s">
        <v>4521</v>
      </c>
      <c r="D3117" s="14" t="s">
        <v>9971</v>
      </c>
      <c r="E3117" s="14" t="s">
        <v>4446</v>
      </c>
      <c r="F3117" s="14" t="s">
        <v>9972</v>
      </c>
      <c r="G3117" s="14" t="s">
        <v>11681</v>
      </c>
      <c r="H3117" s="44" t="s">
        <v>3466</v>
      </c>
      <c r="I3117" s="45">
        <v>0</v>
      </c>
      <c r="J3117" s="14">
        <v>150000000</v>
      </c>
      <c r="K3117" s="14" t="s">
        <v>3458</v>
      </c>
      <c r="L3117" s="46" t="s">
        <v>5087</v>
      </c>
      <c r="M3117" s="14" t="s">
        <v>12072</v>
      </c>
      <c r="N3117" s="14" t="s">
        <v>3833</v>
      </c>
      <c r="O3117" s="14" t="s">
        <v>3468</v>
      </c>
      <c r="P3117" s="14" t="s">
        <v>12071</v>
      </c>
      <c r="Q3117" s="44" t="s">
        <v>8224</v>
      </c>
      <c r="R3117" s="44" t="s">
        <v>8203</v>
      </c>
      <c r="S3117" s="14">
        <v>64</v>
      </c>
      <c r="T3117" s="5">
        <v>26168.399999999998</v>
      </c>
      <c r="U3117" s="5">
        <f t="shared" si="167"/>
        <v>1674777.5999999999</v>
      </c>
      <c r="V3117" s="47">
        <f t="shared" si="168"/>
        <v>1875750.912</v>
      </c>
      <c r="W3117" s="48"/>
      <c r="X3117" s="49">
        <v>2017</v>
      </c>
      <c r="Y3117" s="55" t="s">
        <v>12015</v>
      </c>
      <c r="Z3117" s="51">
        <f t="shared" si="169"/>
        <v>4652.16</v>
      </c>
      <c r="AA3117" s="16">
        <f t="shared" si="170"/>
        <v>5210.4192000000003</v>
      </c>
    </row>
    <row r="3118" spans="2:27" ht="20.25" x14ac:dyDescent="0.3">
      <c r="B3118" s="43" t="s">
        <v>3121</v>
      </c>
      <c r="C3118" s="14" t="s">
        <v>4521</v>
      </c>
      <c r="D3118" s="14" t="s">
        <v>9973</v>
      </c>
      <c r="E3118" s="14" t="s">
        <v>4894</v>
      </c>
      <c r="F3118" s="14" t="s">
        <v>9974</v>
      </c>
      <c r="G3118" s="14" t="s">
        <v>11682</v>
      </c>
      <c r="H3118" s="44" t="s">
        <v>3466</v>
      </c>
      <c r="I3118" s="45">
        <v>0</v>
      </c>
      <c r="J3118" s="14">
        <v>150000000</v>
      </c>
      <c r="K3118" s="14" t="s">
        <v>3458</v>
      </c>
      <c r="L3118" s="46" t="s">
        <v>5087</v>
      </c>
      <c r="M3118" s="14" t="s">
        <v>12072</v>
      </c>
      <c r="N3118" s="14" t="s">
        <v>3833</v>
      </c>
      <c r="O3118" s="14" t="s">
        <v>3468</v>
      </c>
      <c r="P3118" s="14" t="s">
        <v>12071</v>
      </c>
      <c r="Q3118" s="44" t="s">
        <v>8224</v>
      </c>
      <c r="R3118" s="44" t="s">
        <v>8203</v>
      </c>
      <c r="S3118" s="14">
        <v>64</v>
      </c>
      <c r="T3118" s="5">
        <v>8820</v>
      </c>
      <c r="U3118" s="5">
        <f t="shared" si="167"/>
        <v>564480</v>
      </c>
      <c r="V3118" s="47">
        <f t="shared" si="168"/>
        <v>632217.60000000009</v>
      </c>
      <c r="W3118" s="48"/>
      <c r="X3118" s="49">
        <v>2017</v>
      </c>
      <c r="Y3118" s="55" t="s">
        <v>12015</v>
      </c>
      <c r="Z3118" s="51">
        <f t="shared" si="169"/>
        <v>1568</v>
      </c>
      <c r="AA3118" s="16">
        <f t="shared" si="170"/>
        <v>1756.1600000000003</v>
      </c>
    </row>
    <row r="3119" spans="2:27" ht="20.25" x14ac:dyDescent="0.3">
      <c r="B3119" s="43" t="s">
        <v>3122</v>
      </c>
      <c r="C3119" s="14" t="s">
        <v>4521</v>
      </c>
      <c r="D3119" s="14" t="s">
        <v>9818</v>
      </c>
      <c r="E3119" s="14" t="s">
        <v>9819</v>
      </c>
      <c r="F3119" s="14" t="s">
        <v>4412</v>
      </c>
      <c r="G3119" s="14" t="s">
        <v>11683</v>
      </c>
      <c r="H3119" s="44" t="s">
        <v>3466</v>
      </c>
      <c r="I3119" s="45">
        <v>0</v>
      </c>
      <c r="J3119" s="14">
        <v>150000000</v>
      </c>
      <c r="K3119" s="14" t="s">
        <v>3458</v>
      </c>
      <c r="L3119" s="46" t="s">
        <v>5087</v>
      </c>
      <c r="M3119" s="14" t="s">
        <v>12072</v>
      </c>
      <c r="N3119" s="14" t="s">
        <v>3833</v>
      </c>
      <c r="O3119" s="14" t="s">
        <v>3468</v>
      </c>
      <c r="P3119" s="14" t="s">
        <v>12071</v>
      </c>
      <c r="Q3119" s="44" t="s">
        <v>8224</v>
      </c>
      <c r="R3119" s="44" t="s">
        <v>8203</v>
      </c>
      <c r="S3119" s="14">
        <v>64</v>
      </c>
      <c r="T3119" s="5">
        <v>28789.200000000001</v>
      </c>
      <c r="U3119" s="5">
        <f t="shared" si="167"/>
        <v>1842508.8</v>
      </c>
      <c r="V3119" s="47">
        <f t="shared" si="168"/>
        <v>2063609.8560000001</v>
      </c>
      <c r="W3119" s="48"/>
      <c r="X3119" s="49">
        <v>2017</v>
      </c>
      <c r="Y3119" s="55" t="s">
        <v>12015</v>
      </c>
      <c r="Z3119" s="51">
        <f t="shared" si="169"/>
        <v>5118.08</v>
      </c>
      <c r="AA3119" s="16">
        <f t="shared" si="170"/>
        <v>5732.2496000000001</v>
      </c>
    </row>
    <row r="3120" spans="2:27" ht="20.25" x14ac:dyDescent="0.3">
      <c r="B3120" s="43" t="s">
        <v>3123</v>
      </c>
      <c r="C3120" s="14" t="s">
        <v>4521</v>
      </c>
      <c r="D3120" s="14" t="s">
        <v>4729</v>
      </c>
      <c r="E3120" s="14" t="s">
        <v>4730</v>
      </c>
      <c r="F3120" s="14" t="s">
        <v>4731</v>
      </c>
      <c r="G3120" s="14" t="s">
        <v>11684</v>
      </c>
      <c r="H3120" s="44" t="s">
        <v>3466</v>
      </c>
      <c r="I3120" s="45">
        <v>0</v>
      </c>
      <c r="J3120" s="14">
        <v>150000000</v>
      </c>
      <c r="K3120" s="14" t="s">
        <v>3458</v>
      </c>
      <c r="L3120" s="46" t="s">
        <v>5087</v>
      </c>
      <c r="M3120" s="14" t="s">
        <v>12072</v>
      </c>
      <c r="N3120" s="14" t="s">
        <v>3833</v>
      </c>
      <c r="O3120" s="14" t="s">
        <v>3489</v>
      </c>
      <c r="P3120" s="14" t="s">
        <v>12071</v>
      </c>
      <c r="Q3120" s="44" t="s">
        <v>8224</v>
      </c>
      <c r="R3120" s="44" t="s">
        <v>8203</v>
      </c>
      <c r="S3120" s="14">
        <v>20</v>
      </c>
      <c r="T3120" s="5">
        <v>35000</v>
      </c>
      <c r="U3120" s="5">
        <f t="shared" si="167"/>
        <v>700000</v>
      </c>
      <c r="V3120" s="47">
        <f t="shared" si="168"/>
        <v>784000.00000000012</v>
      </c>
      <c r="W3120" s="48"/>
      <c r="X3120" s="49">
        <v>2017</v>
      </c>
      <c r="Y3120" s="55" t="s">
        <v>12015</v>
      </c>
      <c r="Z3120" s="51">
        <f t="shared" si="169"/>
        <v>1944.4444444444443</v>
      </c>
      <c r="AA3120" s="16">
        <f t="shared" si="170"/>
        <v>2177.7777777777783</v>
      </c>
    </row>
    <row r="3121" spans="2:27" ht="20.25" x14ac:dyDescent="0.3">
      <c r="B3121" s="43" t="s">
        <v>3124</v>
      </c>
      <c r="C3121" s="14" t="s">
        <v>4521</v>
      </c>
      <c r="D3121" s="14" t="s">
        <v>9995</v>
      </c>
      <c r="E3121" s="14" t="s">
        <v>9996</v>
      </c>
      <c r="F3121" s="14" t="s">
        <v>9997</v>
      </c>
      <c r="G3121" s="14" t="s">
        <v>11685</v>
      </c>
      <c r="H3121" s="44" t="s">
        <v>3466</v>
      </c>
      <c r="I3121" s="45">
        <v>0</v>
      </c>
      <c r="J3121" s="14">
        <v>150000000</v>
      </c>
      <c r="K3121" s="14" t="s">
        <v>3458</v>
      </c>
      <c r="L3121" s="46" t="s">
        <v>5087</v>
      </c>
      <c r="M3121" s="14" t="s">
        <v>12072</v>
      </c>
      <c r="N3121" s="14" t="s">
        <v>3833</v>
      </c>
      <c r="O3121" s="14" t="s">
        <v>3489</v>
      </c>
      <c r="P3121" s="14" t="s">
        <v>12071</v>
      </c>
      <c r="Q3121" s="44" t="s">
        <v>8224</v>
      </c>
      <c r="R3121" s="44" t="s">
        <v>8203</v>
      </c>
      <c r="S3121" s="14">
        <v>2</v>
      </c>
      <c r="T3121" s="5">
        <v>2808736.89</v>
      </c>
      <c r="U3121" s="5">
        <f t="shared" si="167"/>
        <v>5617473.7800000003</v>
      </c>
      <c r="V3121" s="47">
        <f t="shared" si="168"/>
        <v>6291570.6336000012</v>
      </c>
      <c r="W3121" s="48"/>
      <c r="X3121" s="49">
        <v>2017</v>
      </c>
      <c r="Y3121" s="55" t="s">
        <v>12015</v>
      </c>
      <c r="Z3121" s="51">
        <f t="shared" si="169"/>
        <v>15604.093833333334</v>
      </c>
      <c r="AA3121" s="16">
        <f t="shared" si="170"/>
        <v>17476.585093333335</v>
      </c>
    </row>
    <row r="3122" spans="2:27" ht="20.25" x14ac:dyDescent="0.3">
      <c r="B3122" s="43" t="s">
        <v>3125</v>
      </c>
      <c r="C3122" s="14" t="s">
        <v>4521</v>
      </c>
      <c r="D3122" s="14" t="s">
        <v>9818</v>
      </c>
      <c r="E3122" s="14" t="s">
        <v>9819</v>
      </c>
      <c r="F3122" s="14" t="s">
        <v>4412</v>
      </c>
      <c r="G3122" s="14" t="s">
        <v>11686</v>
      </c>
      <c r="H3122" s="44" t="s">
        <v>3466</v>
      </c>
      <c r="I3122" s="45">
        <v>0</v>
      </c>
      <c r="J3122" s="14">
        <v>150000000</v>
      </c>
      <c r="K3122" s="14" t="s">
        <v>3458</v>
      </c>
      <c r="L3122" s="46" t="s">
        <v>5087</v>
      </c>
      <c r="M3122" s="14" t="s">
        <v>12072</v>
      </c>
      <c r="N3122" s="14" t="s">
        <v>3833</v>
      </c>
      <c r="O3122" s="14" t="s">
        <v>3468</v>
      </c>
      <c r="P3122" s="14" t="s">
        <v>12071</v>
      </c>
      <c r="Q3122" s="44" t="s">
        <v>8224</v>
      </c>
      <c r="R3122" s="44" t="s">
        <v>8203</v>
      </c>
      <c r="S3122" s="14">
        <v>64</v>
      </c>
      <c r="T3122" s="5">
        <v>17175.599999999999</v>
      </c>
      <c r="U3122" s="5">
        <f t="shared" si="167"/>
        <v>1099238.3999999999</v>
      </c>
      <c r="V3122" s="47">
        <f t="shared" si="168"/>
        <v>1231147.0079999999</v>
      </c>
      <c r="W3122" s="48"/>
      <c r="X3122" s="49">
        <v>2017</v>
      </c>
      <c r="Y3122" s="55" t="s">
        <v>12015</v>
      </c>
      <c r="Z3122" s="51">
        <f t="shared" si="169"/>
        <v>3053.4399999999996</v>
      </c>
      <c r="AA3122" s="16">
        <f t="shared" si="170"/>
        <v>3419.8527999999997</v>
      </c>
    </row>
    <row r="3123" spans="2:27" ht="20.25" x14ac:dyDescent="0.3">
      <c r="B3123" s="43" t="s">
        <v>3126</v>
      </c>
      <c r="C3123" s="14" t="s">
        <v>4521</v>
      </c>
      <c r="D3123" s="14" t="s">
        <v>4405</v>
      </c>
      <c r="E3123" s="14" t="s">
        <v>4406</v>
      </c>
      <c r="F3123" s="14" t="s">
        <v>4407</v>
      </c>
      <c r="G3123" s="14" t="s">
        <v>11687</v>
      </c>
      <c r="H3123" s="44" t="s">
        <v>3466</v>
      </c>
      <c r="I3123" s="45">
        <v>0</v>
      </c>
      <c r="J3123" s="14">
        <v>150000000</v>
      </c>
      <c r="K3123" s="14" t="s">
        <v>3458</v>
      </c>
      <c r="L3123" s="46" t="s">
        <v>5087</v>
      </c>
      <c r="M3123" s="14" t="s">
        <v>12072</v>
      </c>
      <c r="N3123" s="14" t="s">
        <v>3833</v>
      </c>
      <c r="O3123" s="14" t="s">
        <v>3489</v>
      </c>
      <c r="P3123" s="14" t="s">
        <v>12071</v>
      </c>
      <c r="Q3123" s="44" t="s">
        <v>8224</v>
      </c>
      <c r="R3123" s="44" t="s">
        <v>8203</v>
      </c>
      <c r="S3123" s="14">
        <v>50</v>
      </c>
      <c r="T3123" s="5">
        <v>115869.92</v>
      </c>
      <c r="U3123" s="5">
        <f t="shared" si="167"/>
        <v>5793496</v>
      </c>
      <c r="V3123" s="47">
        <f t="shared" si="168"/>
        <v>6488715.5200000005</v>
      </c>
      <c r="W3123" s="48"/>
      <c r="X3123" s="49">
        <v>2017</v>
      </c>
      <c r="Y3123" s="55" t="s">
        <v>12015</v>
      </c>
      <c r="Z3123" s="51">
        <f t="shared" si="169"/>
        <v>16093.044444444444</v>
      </c>
      <c r="AA3123" s="16">
        <f t="shared" si="170"/>
        <v>18024.209777777778</v>
      </c>
    </row>
    <row r="3124" spans="2:27" ht="20.25" x14ac:dyDescent="0.3">
      <c r="B3124" s="43" t="s">
        <v>3127</v>
      </c>
      <c r="C3124" s="14" t="s">
        <v>4521</v>
      </c>
      <c r="D3124" s="14" t="s">
        <v>9998</v>
      </c>
      <c r="E3124" s="14" t="s">
        <v>4406</v>
      </c>
      <c r="F3124" s="14" t="s">
        <v>9999</v>
      </c>
      <c r="G3124" s="14" t="s">
        <v>11688</v>
      </c>
      <c r="H3124" s="44" t="s">
        <v>3466</v>
      </c>
      <c r="I3124" s="45">
        <v>0</v>
      </c>
      <c r="J3124" s="14">
        <v>150000000</v>
      </c>
      <c r="K3124" s="14" t="s">
        <v>3458</v>
      </c>
      <c r="L3124" s="46" t="s">
        <v>5087</v>
      </c>
      <c r="M3124" s="14" t="s">
        <v>12072</v>
      </c>
      <c r="N3124" s="14" t="s">
        <v>3833</v>
      </c>
      <c r="O3124" s="14" t="s">
        <v>3468</v>
      </c>
      <c r="P3124" s="14" t="s">
        <v>12071</v>
      </c>
      <c r="Q3124" s="44" t="s">
        <v>8224</v>
      </c>
      <c r="R3124" s="44" t="s">
        <v>8203</v>
      </c>
      <c r="S3124" s="14">
        <v>5</v>
      </c>
      <c r="T3124" s="5">
        <v>933843.60000000009</v>
      </c>
      <c r="U3124" s="5">
        <f t="shared" si="167"/>
        <v>4669218</v>
      </c>
      <c r="V3124" s="47">
        <f t="shared" si="168"/>
        <v>5229524.16</v>
      </c>
      <c r="W3124" s="48"/>
      <c r="X3124" s="49">
        <v>2017</v>
      </c>
      <c r="Y3124" s="55" t="s">
        <v>12015</v>
      </c>
      <c r="Z3124" s="51">
        <f t="shared" si="169"/>
        <v>12970.05</v>
      </c>
      <c r="AA3124" s="16">
        <f t="shared" si="170"/>
        <v>14526.456</v>
      </c>
    </row>
    <row r="3125" spans="2:27" ht="20.25" x14ac:dyDescent="0.3">
      <c r="B3125" s="43" t="s">
        <v>3128</v>
      </c>
      <c r="C3125" s="14" t="s">
        <v>4521</v>
      </c>
      <c r="D3125" s="14" t="s">
        <v>10000</v>
      </c>
      <c r="E3125" s="14" t="s">
        <v>4851</v>
      </c>
      <c r="F3125" s="14" t="s">
        <v>10001</v>
      </c>
      <c r="G3125" s="14" t="s">
        <v>11689</v>
      </c>
      <c r="H3125" s="44" t="s">
        <v>3466</v>
      </c>
      <c r="I3125" s="45">
        <v>0</v>
      </c>
      <c r="J3125" s="14">
        <v>150000000</v>
      </c>
      <c r="K3125" s="14" t="s">
        <v>3458</v>
      </c>
      <c r="L3125" s="46" t="s">
        <v>5087</v>
      </c>
      <c r="M3125" s="14" t="s">
        <v>12072</v>
      </c>
      <c r="N3125" s="14" t="s">
        <v>3833</v>
      </c>
      <c r="O3125" s="14" t="s">
        <v>3489</v>
      </c>
      <c r="P3125" s="14" t="s">
        <v>12071</v>
      </c>
      <c r="Q3125" s="44" t="s">
        <v>8224</v>
      </c>
      <c r="R3125" s="44" t="s">
        <v>8203</v>
      </c>
      <c r="S3125" s="14">
        <v>2</v>
      </c>
      <c r="T3125" s="5">
        <v>619348.74</v>
      </c>
      <c r="U3125" s="5">
        <f t="shared" si="167"/>
        <v>1238697.48</v>
      </c>
      <c r="V3125" s="47">
        <f t="shared" si="168"/>
        <v>1387341.1776000001</v>
      </c>
      <c r="W3125" s="48"/>
      <c r="X3125" s="49">
        <v>2017</v>
      </c>
      <c r="Y3125" s="55" t="s">
        <v>12015</v>
      </c>
      <c r="Z3125" s="51">
        <f t="shared" si="169"/>
        <v>3440.8263333333334</v>
      </c>
      <c r="AA3125" s="16">
        <f t="shared" si="170"/>
        <v>3853.7254933333334</v>
      </c>
    </row>
    <row r="3126" spans="2:27" ht="20.25" x14ac:dyDescent="0.3">
      <c r="B3126" s="43" t="s">
        <v>3129</v>
      </c>
      <c r="C3126" s="14" t="s">
        <v>4521</v>
      </c>
      <c r="D3126" s="14" t="s">
        <v>10002</v>
      </c>
      <c r="E3126" s="14" t="s">
        <v>4446</v>
      </c>
      <c r="F3126" s="14" t="s">
        <v>10003</v>
      </c>
      <c r="G3126" s="14" t="s">
        <v>11690</v>
      </c>
      <c r="H3126" s="44" t="s">
        <v>3466</v>
      </c>
      <c r="I3126" s="45">
        <v>0</v>
      </c>
      <c r="J3126" s="14">
        <v>150000000</v>
      </c>
      <c r="K3126" s="14" t="s">
        <v>3458</v>
      </c>
      <c r="L3126" s="46" t="s">
        <v>5087</v>
      </c>
      <c r="M3126" s="14" t="s">
        <v>12072</v>
      </c>
      <c r="N3126" s="14" t="s">
        <v>3833</v>
      </c>
      <c r="O3126" s="14" t="s">
        <v>3489</v>
      </c>
      <c r="P3126" s="14" t="s">
        <v>12071</v>
      </c>
      <c r="Q3126" s="44" t="s">
        <v>8224</v>
      </c>
      <c r="R3126" s="44" t="s">
        <v>8203</v>
      </c>
      <c r="S3126" s="14">
        <v>2</v>
      </c>
      <c r="T3126" s="5">
        <v>2000000</v>
      </c>
      <c r="U3126" s="5">
        <f t="shared" si="167"/>
        <v>4000000</v>
      </c>
      <c r="V3126" s="47">
        <f t="shared" si="168"/>
        <v>4480000</v>
      </c>
      <c r="W3126" s="48"/>
      <c r="X3126" s="49">
        <v>2017</v>
      </c>
      <c r="Y3126" s="55" t="s">
        <v>12015</v>
      </c>
      <c r="Z3126" s="51">
        <f t="shared" si="169"/>
        <v>11111.111111111111</v>
      </c>
      <c r="AA3126" s="16">
        <f t="shared" si="170"/>
        <v>12444.444444444445</v>
      </c>
    </row>
    <row r="3127" spans="2:27" ht="20.25" x14ac:dyDescent="0.3">
      <c r="B3127" s="43" t="s">
        <v>3130</v>
      </c>
      <c r="C3127" s="14" t="s">
        <v>4521</v>
      </c>
      <c r="D3127" s="14" t="s">
        <v>10004</v>
      </c>
      <c r="E3127" s="14" t="s">
        <v>7547</v>
      </c>
      <c r="F3127" s="14" t="s">
        <v>10005</v>
      </c>
      <c r="G3127" s="14" t="s">
        <v>11691</v>
      </c>
      <c r="H3127" s="44" t="s">
        <v>3466</v>
      </c>
      <c r="I3127" s="45">
        <v>0</v>
      </c>
      <c r="J3127" s="14">
        <v>150000000</v>
      </c>
      <c r="K3127" s="14" t="s">
        <v>3458</v>
      </c>
      <c r="L3127" s="46" t="s">
        <v>5087</v>
      </c>
      <c r="M3127" s="14" t="s">
        <v>12072</v>
      </c>
      <c r="N3127" s="14" t="s">
        <v>3833</v>
      </c>
      <c r="O3127" s="14" t="s">
        <v>3468</v>
      </c>
      <c r="P3127" s="14" t="s">
        <v>12071</v>
      </c>
      <c r="Q3127" s="44" t="s">
        <v>8224</v>
      </c>
      <c r="R3127" s="44" t="s">
        <v>8203</v>
      </c>
      <c r="S3127" s="14">
        <v>1</v>
      </c>
      <c r="T3127" s="5">
        <v>5522083.2000000002</v>
      </c>
      <c r="U3127" s="5">
        <f t="shared" si="167"/>
        <v>5522083.2000000002</v>
      </c>
      <c r="V3127" s="47">
        <f t="shared" si="168"/>
        <v>6184733.1840000004</v>
      </c>
      <c r="W3127" s="48"/>
      <c r="X3127" s="49">
        <v>2017</v>
      </c>
      <c r="Y3127" s="55" t="s">
        <v>12015</v>
      </c>
      <c r="Z3127" s="51">
        <f t="shared" si="169"/>
        <v>15339.12</v>
      </c>
      <c r="AA3127" s="16">
        <f t="shared" si="170"/>
        <v>17179.814399999999</v>
      </c>
    </row>
    <row r="3128" spans="2:27" ht="20.25" x14ac:dyDescent="0.3">
      <c r="B3128" s="43" t="s">
        <v>3131</v>
      </c>
      <c r="C3128" s="14" t="s">
        <v>4521</v>
      </c>
      <c r="D3128" s="14" t="s">
        <v>10006</v>
      </c>
      <c r="E3128" s="14" t="s">
        <v>4359</v>
      </c>
      <c r="F3128" s="14" t="s">
        <v>10007</v>
      </c>
      <c r="G3128" s="14" t="s">
        <v>11692</v>
      </c>
      <c r="H3128" s="44" t="s">
        <v>3466</v>
      </c>
      <c r="I3128" s="45">
        <v>0</v>
      </c>
      <c r="J3128" s="14">
        <v>150000000</v>
      </c>
      <c r="K3128" s="14" t="s">
        <v>3458</v>
      </c>
      <c r="L3128" s="46" t="s">
        <v>5087</v>
      </c>
      <c r="M3128" s="14" t="s">
        <v>12072</v>
      </c>
      <c r="N3128" s="14" t="s">
        <v>3833</v>
      </c>
      <c r="O3128" s="14" t="s">
        <v>3489</v>
      </c>
      <c r="P3128" s="14" t="s">
        <v>12071</v>
      </c>
      <c r="Q3128" s="44" t="s">
        <v>8224</v>
      </c>
      <c r="R3128" s="44" t="s">
        <v>8203</v>
      </c>
      <c r="S3128" s="14">
        <v>2</v>
      </c>
      <c r="T3128" s="5">
        <v>2458995.34</v>
      </c>
      <c r="U3128" s="5">
        <f t="shared" si="167"/>
        <v>4917990.68</v>
      </c>
      <c r="V3128" s="47">
        <f t="shared" si="168"/>
        <v>5508149.5616000006</v>
      </c>
      <c r="W3128" s="48"/>
      <c r="X3128" s="49">
        <v>2017</v>
      </c>
      <c r="Y3128" s="55" t="s">
        <v>12015</v>
      </c>
      <c r="Z3128" s="51">
        <f t="shared" si="169"/>
        <v>13661.085222222222</v>
      </c>
      <c r="AA3128" s="16">
        <f t="shared" si="170"/>
        <v>15300.415448888891</v>
      </c>
    </row>
    <row r="3129" spans="2:27" ht="20.25" x14ac:dyDescent="0.3">
      <c r="B3129" s="43" t="s">
        <v>3132</v>
      </c>
      <c r="C3129" s="14" t="s">
        <v>4521</v>
      </c>
      <c r="D3129" s="14" t="s">
        <v>10008</v>
      </c>
      <c r="E3129" s="14" t="s">
        <v>10009</v>
      </c>
      <c r="F3129" s="14" t="s">
        <v>4412</v>
      </c>
      <c r="G3129" s="14" t="s">
        <v>11693</v>
      </c>
      <c r="H3129" s="44" t="s">
        <v>3466</v>
      </c>
      <c r="I3129" s="45">
        <v>0</v>
      </c>
      <c r="J3129" s="14">
        <v>150000000</v>
      </c>
      <c r="K3129" s="14" t="s">
        <v>3458</v>
      </c>
      <c r="L3129" s="46" t="s">
        <v>5087</v>
      </c>
      <c r="M3129" s="14" t="s">
        <v>12072</v>
      </c>
      <c r="N3129" s="14" t="s">
        <v>3833</v>
      </c>
      <c r="O3129" s="14" t="s">
        <v>3468</v>
      </c>
      <c r="P3129" s="14" t="s">
        <v>12071</v>
      </c>
      <c r="Q3129" s="44" t="s">
        <v>8224</v>
      </c>
      <c r="R3129" s="44" t="s">
        <v>8203</v>
      </c>
      <c r="S3129" s="14">
        <v>2</v>
      </c>
      <c r="T3129" s="5">
        <v>3636324</v>
      </c>
      <c r="U3129" s="5">
        <f t="shared" si="167"/>
        <v>7272648</v>
      </c>
      <c r="V3129" s="47">
        <f t="shared" si="168"/>
        <v>8145365.7600000007</v>
      </c>
      <c r="W3129" s="48"/>
      <c r="X3129" s="49">
        <v>2017</v>
      </c>
      <c r="Y3129" s="55" t="s">
        <v>12015</v>
      </c>
      <c r="Z3129" s="51">
        <f t="shared" si="169"/>
        <v>20201.8</v>
      </c>
      <c r="AA3129" s="16">
        <f t="shared" si="170"/>
        <v>22626.016000000003</v>
      </c>
    </row>
    <row r="3130" spans="2:27" ht="20.25" x14ac:dyDescent="0.3">
      <c r="B3130" s="43" t="s">
        <v>3133</v>
      </c>
      <c r="C3130" s="14" t="s">
        <v>4521</v>
      </c>
      <c r="D3130" s="14" t="s">
        <v>9948</v>
      </c>
      <c r="E3130" s="14" t="s">
        <v>4486</v>
      </c>
      <c r="F3130" s="14" t="s">
        <v>9949</v>
      </c>
      <c r="G3130" s="14" t="s">
        <v>11694</v>
      </c>
      <c r="H3130" s="44" t="s">
        <v>3466</v>
      </c>
      <c r="I3130" s="45">
        <v>0</v>
      </c>
      <c r="J3130" s="14">
        <v>150000000</v>
      </c>
      <c r="K3130" s="14" t="s">
        <v>3458</v>
      </c>
      <c r="L3130" s="46" t="s">
        <v>5087</v>
      </c>
      <c r="M3130" s="14" t="s">
        <v>12072</v>
      </c>
      <c r="N3130" s="14" t="s">
        <v>3833</v>
      </c>
      <c r="O3130" s="14" t="s">
        <v>3468</v>
      </c>
      <c r="P3130" s="14" t="s">
        <v>12071</v>
      </c>
      <c r="Q3130" s="44" t="s">
        <v>8224</v>
      </c>
      <c r="R3130" s="44" t="s">
        <v>8203</v>
      </c>
      <c r="S3130" s="14">
        <v>80</v>
      </c>
      <c r="T3130" s="5">
        <v>5824.8</v>
      </c>
      <c r="U3130" s="5">
        <f t="shared" si="167"/>
        <v>465984</v>
      </c>
      <c r="V3130" s="47">
        <f t="shared" si="168"/>
        <v>521902.08000000007</v>
      </c>
      <c r="W3130" s="48"/>
      <c r="X3130" s="49">
        <v>2017</v>
      </c>
      <c r="Y3130" s="55" t="s">
        <v>12015</v>
      </c>
      <c r="Z3130" s="51">
        <f t="shared" si="169"/>
        <v>1294.4000000000001</v>
      </c>
      <c r="AA3130" s="16">
        <f t="shared" si="170"/>
        <v>1449.7280000000003</v>
      </c>
    </row>
    <row r="3131" spans="2:27" ht="20.25" x14ac:dyDescent="0.3">
      <c r="B3131" s="43" t="s">
        <v>3134</v>
      </c>
      <c r="C3131" s="14" t="s">
        <v>4521</v>
      </c>
      <c r="D3131" s="14" t="s">
        <v>9948</v>
      </c>
      <c r="E3131" s="14" t="s">
        <v>4486</v>
      </c>
      <c r="F3131" s="14" t="s">
        <v>9949</v>
      </c>
      <c r="G3131" s="14" t="s">
        <v>11695</v>
      </c>
      <c r="H3131" s="44" t="s">
        <v>3466</v>
      </c>
      <c r="I3131" s="45">
        <v>0</v>
      </c>
      <c r="J3131" s="14">
        <v>150000000</v>
      </c>
      <c r="K3131" s="14" t="s">
        <v>3458</v>
      </c>
      <c r="L3131" s="46" t="s">
        <v>5087</v>
      </c>
      <c r="M3131" s="14" t="s">
        <v>12072</v>
      </c>
      <c r="N3131" s="14" t="s">
        <v>3833</v>
      </c>
      <c r="O3131" s="14" t="s">
        <v>3468</v>
      </c>
      <c r="P3131" s="14" t="s">
        <v>12071</v>
      </c>
      <c r="Q3131" s="44" t="s">
        <v>8224</v>
      </c>
      <c r="R3131" s="44" t="s">
        <v>8203</v>
      </c>
      <c r="S3131" s="14">
        <v>20</v>
      </c>
      <c r="T3131" s="5">
        <v>1756.8</v>
      </c>
      <c r="U3131" s="5">
        <f t="shared" si="167"/>
        <v>35136</v>
      </c>
      <c r="V3131" s="47">
        <f t="shared" si="168"/>
        <v>39352.320000000007</v>
      </c>
      <c r="W3131" s="48"/>
      <c r="X3131" s="49">
        <v>2017</v>
      </c>
      <c r="Y3131" s="55" t="s">
        <v>12015</v>
      </c>
      <c r="Z3131" s="51">
        <f t="shared" si="169"/>
        <v>97.6</v>
      </c>
      <c r="AA3131" s="16">
        <f t="shared" si="170"/>
        <v>109.31200000000003</v>
      </c>
    </row>
    <row r="3132" spans="2:27" ht="20.25" x14ac:dyDescent="0.3">
      <c r="B3132" s="43" t="s">
        <v>3135</v>
      </c>
      <c r="C3132" s="14" t="s">
        <v>4521</v>
      </c>
      <c r="D3132" s="14" t="s">
        <v>9948</v>
      </c>
      <c r="E3132" s="14" t="s">
        <v>4486</v>
      </c>
      <c r="F3132" s="14" t="s">
        <v>9949</v>
      </c>
      <c r="G3132" s="14" t="s">
        <v>11696</v>
      </c>
      <c r="H3132" s="44" t="s">
        <v>3466</v>
      </c>
      <c r="I3132" s="45">
        <v>0</v>
      </c>
      <c r="J3132" s="14">
        <v>150000000</v>
      </c>
      <c r="K3132" s="14" t="s">
        <v>3458</v>
      </c>
      <c r="L3132" s="46" t="s">
        <v>5087</v>
      </c>
      <c r="M3132" s="14" t="s">
        <v>12072</v>
      </c>
      <c r="N3132" s="14" t="s">
        <v>3833</v>
      </c>
      <c r="O3132" s="14" t="s">
        <v>3468</v>
      </c>
      <c r="P3132" s="14" t="s">
        <v>12071</v>
      </c>
      <c r="Q3132" s="44" t="s">
        <v>8224</v>
      </c>
      <c r="R3132" s="44" t="s">
        <v>8203</v>
      </c>
      <c r="S3132" s="14">
        <v>12</v>
      </c>
      <c r="T3132" s="5">
        <v>227746.8</v>
      </c>
      <c r="U3132" s="5">
        <f t="shared" si="167"/>
        <v>2732961.5999999996</v>
      </c>
      <c r="V3132" s="47">
        <f t="shared" si="168"/>
        <v>3060916.9920000001</v>
      </c>
      <c r="W3132" s="48"/>
      <c r="X3132" s="49">
        <v>2017</v>
      </c>
      <c r="Y3132" s="55" t="s">
        <v>12015</v>
      </c>
      <c r="Z3132" s="51">
        <f t="shared" si="169"/>
        <v>7591.5599999999986</v>
      </c>
      <c r="AA3132" s="16">
        <f t="shared" si="170"/>
        <v>8502.5472000000009</v>
      </c>
    </row>
    <row r="3133" spans="2:27" ht="20.25" x14ac:dyDescent="0.3">
      <c r="B3133" s="43" t="s">
        <v>3136</v>
      </c>
      <c r="C3133" s="14" t="s">
        <v>4521</v>
      </c>
      <c r="D3133" s="14" t="s">
        <v>9948</v>
      </c>
      <c r="E3133" s="14" t="s">
        <v>4486</v>
      </c>
      <c r="F3133" s="14" t="s">
        <v>9949</v>
      </c>
      <c r="G3133" s="14" t="s">
        <v>11697</v>
      </c>
      <c r="H3133" s="44" t="s">
        <v>3466</v>
      </c>
      <c r="I3133" s="45">
        <v>0</v>
      </c>
      <c r="J3133" s="14">
        <v>150000000</v>
      </c>
      <c r="K3133" s="14" t="s">
        <v>3458</v>
      </c>
      <c r="L3133" s="46" t="s">
        <v>5087</v>
      </c>
      <c r="M3133" s="14" t="s">
        <v>12072</v>
      </c>
      <c r="N3133" s="14" t="s">
        <v>3833</v>
      </c>
      <c r="O3133" s="14" t="s">
        <v>3468</v>
      </c>
      <c r="P3133" s="14" t="s">
        <v>12071</v>
      </c>
      <c r="Q3133" s="44" t="s">
        <v>8224</v>
      </c>
      <c r="R3133" s="44" t="s">
        <v>8203</v>
      </c>
      <c r="S3133" s="14">
        <v>20</v>
      </c>
      <c r="T3133" s="5">
        <v>1857.6000000000001</v>
      </c>
      <c r="U3133" s="5">
        <f t="shared" si="167"/>
        <v>37152</v>
      </c>
      <c r="V3133" s="47">
        <f t="shared" si="168"/>
        <v>41610.240000000005</v>
      </c>
      <c r="W3133" s="48"/>
      <c r="X3133" s="49">
        <v>2017</v>
      </c>
      <c r="Y3133" s="55" t="s">
        <v>12015</v>
      </c>
      <c r="Z3133" s="51">
        <f t="shared" si="169"/>
        <v>103.2</v>
      </c>
      <c r="AA3133" s="16">
        <f t="shared" si="170"/>
        <v>115.58400000000002</v>
      </c>
    </row>
    <row r="3134" spans="2:27" ht="20.25" x14ac:dyDescent="0.3">
      <c r="B3134" s="43" t="s">
        <v>3137</v>
      </c>
      <c r="C3134" s="14" t="s">
        <v>4521</v>
      </c>
      <c r="D3134" s="14" t="s">
        <v>9948</v>
      </c>
      <c r="E3134" s="14" t="s">
        <v>4486</v>
      </c>
      <c r="F3134" s="14" t="s">
        <v>9949</v>
      </c>
      <c r="G3134" s="14" t="s">
        <v>11628</v>
      </c>
      <c r="H3134" s="44" t="s">
        <v>3466</v>
      </c>
      <c r="I3134" s="45">
        <v>0</v>
      </c>
      <c r="J3134" s="14">
        <v>150000000</v>
      </c>
      <c r="K3134" s="14" t="s">
        <v>3458</v>
      </c>
      <c r="L3134" s="46" t="s">
        <v>5087</v>
      </c>
      <c r="M3134" s="14" t="s">
        <v>12072</v>
      </c>
      <c r="N3134" s="14" t="s">
        <v>3833</v>
      </c>
      <c r="O3134" s="14" t="s">
        <v>3489</v>
      </c>
      <c r="P3134" s="14" t="s">
        <v>12071</v>
      </c>
      <c r="Q3134" s="44" t="s">
        <v>8224</v>
      </c>
      <c r="R3134" s="44" t="s">
        <v>8203</v>
      </c>
      <c r="S3134" s="14">
        <v>20</v>
      </c>
      <c r="T3134" s="5">
        <v>10000</v>
      </c>
      <c r="U3134" s="5">
        <f t="shared" si="167"/>
        <v>200000</v>
      </c>
      <c r="V3134" s="47">
        <f t="shared" si="168"/>
        <v>224000.00000000003</v>
      </c>
      <c r="W3134" s="48"/>
      <c r="X3134" s="49">
        <v>2017</v>
      </c>
      <c r="Y3134" s="55" t="s">
        <v>12015</v>
      </c>
      <c r="Z3134" s="51">
        <f t="shared" si="169"/>
        <v>555.55555555555554</v>
      </c>
      <c r="AA3134" s="16">
        <f t="shared" si="170"/>
        <v>622.22222222222229</v>
      </c>
    </row>
    <row r="3135" spans="2:27" ht="20.25" x14ac:dyDescent="0.3">
      <c r="B3135" s="43" t="s">
        <v>3138</v>
      </c>
      <c r="C3135" s="14" t="s">
        <v>4521</v>
      </c>
      <c r="D3135" s="14" t="s">
        <v>9954</v>
      </c>
      <c r="E3135" s="14" t="s">
        <v>4436</v>
      </c>
      <c r="F3135" s="14" t="s">
        <v>4412</v>
      </c>
      <c r="G3135" s="14" t="s">
        <v>11698</v>
      </c>
      <c r="H3135" s="44" t="s">
        <v>3466</v>
      </c>
      <c r="I3135" s="45">
        <v>0</v>
      </c>
      <c r="J3135" s="14">
        <v>150000000</v>
      </c>
      <c r="K3135" s="14" t="s">
        <v>3458</v>
      </c>
      <c r="L3135" s="46" t="s">
        <v>5087</v>
      </c>
      <c r="M3135" s="14" t="s">
        <v>12072</v>
      </c>
      <c r="N3135" s="14" t="s">
        <v>3833</v>
      </c>
      <c r="O3135" s="14" t="s">
        <v>3468</v>
      </c>
      <c r="P3135" s="14" t="s">
        <v>12071</v>
      </c>
      <c r="Q3135" s="44" t="s">
        <v>8224</v>
      </c>
      <c r="R3135" s="44" t="s">
        <v>8203</v>
      </c>
      <c r="S3135" s="14">
        <v>27</v>
      </c>
      <c r="T3135" s="5">
        <v>250621.19999999998</v>
      </c>
      <c r="U3135" s="5">
        <f t="shared" si="167"/>
        <v>6766772.3999999994</v>
      </c>
      <c r="V3135" s="47">
        <f t="shared" si="168"/>
        <v>7578785.0880000005</v>
      </c>
      <c r="W3135" s="48"/>
      <c r="X3135" s="49">
        <v>2017</v>
      </c>
      <c r="Y3135" s="55" t="s">
        <v>12015</v>
      </c>
      <c r="Z3135" s="51">
        <f t="shared" si="169"/>
        <v>18796.59</v>
      </c>
      <c r="AA3135" s="16">
        <f t="shared" si="170"/>
        <v>21052.180800000002</v>
      </c>
    </row>
    <row r="3136" spans="2:27" ht="20.25" x14ac:dyDescent="0.3">
      <c r="B3136" s="43" t="s">
        <v>3139</v>
      </c>
      <c r="C3136" s="14" t="s">
        <v>4521</v>
      </c>
      <c r="D3136" s="14" t="s">
        <v>9952</v>
      </c>
      <c r="E3136" s="14" t="s">
        <v>9953</v>
      </c>
      <c r="F3136" s="14" t="s">
        <v>9797</v>
      </c>
      <c r="G3136" s="14" t="s">
        <v>11699</v>
      </c>
      <c r="H3136" s="44" t="s">
        <v>3457</v>
      </c>
      <c r="I3136" s="45">
        <v>0</v>
      </c>
      <c r="J3136" s="14">
        <v>150000000</v>
      </c>
      <c r="K3136" s="14" t="s">
        <v>3458</v>
      </c>
      <c r="L3136" s="46" t="s">
        <v>5087</v>
      </c>
      <c r="M3136" s="14" t="s">
        <v>12072</v>
      </c>
      <c r="N3136" s="14" t="s">
        <v>3833</v>
      </c>
      <c r="O3136" s="14" t="s">
        <v>3468</v>
      </c>
      <c r="P3136" s="14" t="s">
        <v>12071</v>
      </c>
      <c r="Q3136" s="44" t="s">
        <v>8224</v>
      </c>
      <c r="R3136" s="44" t="s">
        <v>8203</v>
      </c>
      <c r="S3136" s="14">
        <v>260</v>
      </c>
      <c r="T3136" s="5">
        <v>52095</v>
      </c>
      <c r="U3136" s="5">
        <f t="shared" si="167"/>
        <v>13544700</v>
      </c>
      <c r="V3136" s="47">
        <f t="shared" si="168"/>
        <v>15170064.000000002</v>
      </c>
      <c r="W3136" s="48"/>
      <c r="X3136" s="49">
        <v>2017</v>
      </c>
      <c r="Y3136" s="55" t="s">
        <v>12015</v>
      </c>
      <c r="Z3136" s="51">
        <f t="shared" si="169"/>
        <v>37624.166666666664</v>
      </c>
      <c r="AA3136" s="16">
        <f t="shared" si="170"/>
        <v>42139.066666666673</v>
      </c>
    </row>
    <row r="3137" spans="2:27" ht="20.25" x14ac:dyDescent="0.3">
      <c r="B3137" s="43" t="s">
        <v>3140</v>
      </c>
      <c r="C3137" s="14" t="s">
        <v>4521</v>
      </c>
      <c r="D3137" s="14" t="s">
        <v>9946</v>
      </c>
      <c r="E3137" s="14" t="s">
        <v>9947</v>
      </c>
      <c r="F3137" s="14" t="s">
        <v>9797</v>
      </c>
      <c r="G3137" s="14" t="s">
        <v>11700</v>
      </c>
      <c r="H3137" s="44" t="s">
        <v>3466</v>
      </c>
      <c r="I3137" s="45">
        <v>0</v>
      </c>
      <c r="J3137" s="14">
        <v>150000000</v>
      </c>
      <c r="K3137" s="14" t="s">
        <v>3458</v>
      </c>
      <c r="L3137" s="46" t="s">
        <v>5087</v>
      </c>
      <c r="M3137" s="14" t="s">
        <v>12072</v>
      </c>
      <c r="N3137" s="14" t="s">
        <v>3833</v>
      </c>
      <c r="O3137" s="14" t="s">
        <v>3468</v>
      </c>
      <c r="P3137" s="14" t="s">
        <v>12071</v>
      </c>
      <c r="Q3137" s="44" t="s">
        <v>8224</v>
      </c>
      <c r="R3137" s="44" t="s">
        <v>8203</v>
      </c>
      <c r="S3137" s="14">
        <v>130</v>
      </c>
      <c r="T3137" s="5">
        <v>52095.600000000006</v>
      </c>
      <c r="U3137" s="5">
        <f t="shared" si="167"/>
        <v>6772428.0000000009</v>
      </c>
      <c r="V3137" s="47">
        <f t="shared" si="168"/>
        <v>7585119.3600000022</v>
      </c>
      <c r="W3137" s="48"/>
      <c r="X3137" s="49">
        <v>2017</v>
      </c>
      <c r="Y3137" s="55" t="s">
        <v>12015</v>
      </c>
      <c r="Z3137" s="51">
        <f t="shared" si="169"/>
        <v>18812.300000000003</v>
      </c>
      <c r="AA3137" s="16">
        <f t="shared" si="170"/>
        <v>21069.776000000005</v>
      </c>
    </row>
    <row r="3138" spans="2:27" ht="20.25" x14ac:dyDescent="0.3">
      <c r="B3138" s="43" t="s">
        <v>3141</v>
      </c>
      <c r="C3138" s="14" t="s">
        <v>4521</v>
      </c>
      <c r="D3138" s="14" t="s">
        <v>9948</v>
      </c>
      <c r="E3138" s="14" t="s">
        <v>4486</v>
      </c>
      <c r="F3138" s="14" t="s">
        <v>9949</v>
      </c>
      <c r="G3138" s="14" t="s">
        <v>11701</v>
      </c>
      <c r="H3138" s="44" t="s">
        <v>3466</v>
      </c>
      <c r="I3138" s="45">
        <v>0</v>
      </c>
      <c r="J3138" s="14">
        <v>150000000</v>
      </c>
      <c r="K3138" s="14" t="s">
        <v>3458</v>
      </c>
      <c r="L3138" s="46" t="s">
        <v>5087</v>
      </c>
      <c r="M3138" s="14" t="s">
        <v>12072</v>
      </c>
      <c r="N3138" s="14" t="s">
        <v>3833</v>
      </c>
      <c r="O3138" s="14" t="s">
        <v>3468</v>
      </c>
      <c r="P3138" s="14" t="s">
        <v>12071</v>
      </c>
      <c r="Q3138" s="44" t="s">
        <v>8224</v>
      </c>
      <c r="R3138" s="44" t="s">
        <v>8203</v>
      </c>
      <c r="S3138" s="14">
        <v>2</v>
      </c>
      <c r="T3138" s="5">
        <v>10720.800000000001</v>
      </c>
      <c r="U3138" s="5">
        <f t="shared" si="167"/>
        <v>21441.600000000002</v>
      </c>
      <c r="V3138" s="47">
        <f t="shared" si="168"/>
        <v>24014.592000000004</v>
      </c>
      <c r="W3138" s="48"/>
      <c r="X3138" s="49">
        <v>2017</v>
      </c>
      <c r="Y3138" s="55" t="s">
        <v>12015</v>
      </c>
      <c r="Z3138" s="51">
        <f t="shared" si="169"/>
        <v>59.560000000000009</v>
      </c>
      <c r="AA3138" s="16">
        <f t="shared" si="170"/>
        <v>66.707200000000014</v>
      </c>
    </row>
    <row r="3139" spans="2:27" ht="20.25" x14ac:dyDescent="0.3">
      <c r="B3139" s="43" t="s">
        <v>3142</v>
      </c>
      <c r="C3139" s="14" t="s">
        <v>4521</v>
      </c>
      <c r="D3139" s="14" t="s">
        <v>4775</v>
      </c>
      <c r="E3139" s="14" t="s">
        <v>4446</v>
      </c>
      <c r="F3139" s="14" t="s">
        <v>4785</v>
      </c>
      <c r="G3139" s="14" t="s">
        <v>11702</v>
      </c>
      <c r="H3139" s="44" t="s">
        <v>3466</v>
      </c>
      <c r="I3139" s="45">
        <v>0</v>
      </c>
      <c r="J3139" s="14">
        <v>150000000</v>
      </c>
      <c r="K3139" s="14" t="s">
        <v>3458</v>
      </c>
      <c r="L3139" s="46" t="s">
        <v>5087</v>
      </c>
      <c r="M3139" s="14" t="s">
        <v>12072</v>
      </c>
      <c r="N3139" s="14" t="s">
        <v>3833</v>
      </c>
      <c r="O3139" s="14" t="s">
        <v>3468</v>
      </c>
      <c r="P3139" s="14" t="s">
        <v>12071</v>
      </c>
      <c r="Q3139" s="44" t="s">
        <v>8224</v>
      </c>
      <c r="R3139" s="44" t="s">
        <v>8203</v>
      </c>
      <c r="S3139" s="14">
        <v>32</v>
      </c>
      <c r="T3139" s="5">
        <v>51939.199999999997</v>
      </c>
      <c r="U3139" s="5">
        <f t="shared" si="167"/>
        <v>1662054.3999999999</v>
      </c>
      <c r="V3139" s="47">
        <f t="shared" si="168"/>
        <v>1861500.9280000001</v>
      </c>
      <c r="W3139" s="48"/>
      <c r="X3139" s="49">
        <v>2017</v>
      </c>
      <c r="Y3139" s="55" t="s">
        <v>12015</v>
      </c>
      <c r="Z3139" s="51">
        <f t="shared" si="169"/>
        <v>4616.8177777777773</v>
      </c>
      <c r="AA3139" s="16">
        <f t="shared" si="170"/>
        <v>5170.8359111111113</v>
      </c>
    </row>
    <row r="3140" spans="2:27" ht="20.25" x14ac:dyDescent="0.3">
      <c r="B3140" s="43" t="s">
        <v>3143</v>
      </c>
      <c r="C3140" s="14" t="s">
        <v>4521</v>
      </c>
      <c r="D3140" s="14" t="s">
        <v>9613</v>
      </c>
      <c r="E3140" s="14" t="s">
        <v>9614</v>
      </c>
      <c r="F3140" s="14" t="s">
        <v>9615</v>
      </c>
      <c r="G3140" s="14" t="s">
        <v>11703</v>
      </c>
      <c r="H3140" s="44" t="s">
        <v>3466</v>
      </c>
      <c r="I3140" s="45">
        <v>0</v>
      </c>
      <c r="J3140" s="14">
        <v>150000000</v>
      </c>
      <c r="K3140" s="14" t="s">
        <v>3458</v>
      </c>
      <c r="L3140" s="46" t="s">
        <v>5087</v>
      </c>
      <c r="M3140" s="14" t="s">
        <v>12072</v>
      </c>
      <c r="N3140" s="14" t="s">
        <v>3833</v>
      </c>
      <c r="O3140" s="14" t="s">
        <v>3468</v>
      </c>
      <c r="P3140" s="14" t="s">
        <v>12071</v>
      </c>
      <c r="Q3140" s="44" t="s">
        <v>8224</v>
      </c>
      <c r="R3140" s="44" t="s">
        <v>8203</v>
      </c>
      <c r="S3140" s="14">
        <v>8</v>
      </c>
      <c r="T3140" s="5">
        <v>20516.400000000001</v>
      </c>
      <c r="U3140" s="5">
        <f t="shared" si="167"/>
        <v>164131.20000000001</v>
      </c>
      <c r="V3140" s="47">
        <f t="shared" si="168"/>
        <v>183826.94400000002</v>
      </c>
      <c r="W3140" s="48"/>
      <c r="X3140" s="49">
        <v>2017</v>
      </c>
      <c r="Y3140" s="55" t="s">
        <v>12015</v>
      </c>
      <c r="Z3140" s="51">
        <f t="shared" si="169"/>
        <v>455.92</v>
      </c>
      <c r="AA3140" s="16">
        <f t="shared" si="170"/>
        <v>510.63040000000007</v>
      </c>
    </row>
    <row r="3141" spans="2:27" ht="20.25" x14ac:dyDescent="0.3">
      <c r="B3141" s="43" t="s">
        <v>3144</v>
      </c>
      <c r="C3141" s="14" t="s">
        <v>4521</v>
      </c>
      <c r="D3141" s="14" t="s">
        <v>9613</v>
      </c>
      <c r="E3141" s="14" t="s">
        <v>9614</v>
      </c>
      <c r="F3141" s="14" t="s">
        <v>9615</v>
      </c>
      <c r="G3141" s="14" t="s">
        <v>11704</v>
      </c>
      <c r="H3141" s="44" t="s">
        <v>3466</v>
      </c>
      <c r="I3141" s="45">
        <v>0</v>
      </c>
      <c r="J3141" s="14">
        <v>150000000</v>
      </c>
      <c r="K3141" s="14" t="s">
        <v>3458</v>
      </c>
      <c r="L3141" s="46" t="s">
        <v>5087</v>
      </c>
      <c r="M3141" s="14" t="s">
        <v>12072</v>
      </c>
      <c r="N3141" s="14" t="s">
        <v>3833</v>
      </c>
      <c r="O3141" s="14" t="s">
        <v>3468</v>
      </c>
      <c r="P3141" s="14" t="s">
        <v>12071</v>
      </c>
      <c r="Q3141" s="44" t="s">
        <v>8224</v>
      </c>
      <c r="R3141" s="44" t="s">
        <v>8203</v>
      </c>
      <c r="S3141" s="14">
        <v>2</v>
      </c>
      <c r="T3141" s="5">
        <v>34592.400000000001</v>
      </c>
      <c r="U3141" s="5">
        <f t="shared" si="167"/>
        <v>69184.800000000003</v>
      </c>
      <c r="V3141" s="47">
        <f t="shared" si="168"/>
        <v>77486.97600000001</v>
      </c>
      <c r="W3141" s="48"/>
      <c r="X3141" s="49">
        <v>2017</v>
      </c>
      <c r="Y3141" s="55" t="s">
        <v>12015</v>
      </c>
      <c r="Z3141" s="51">
        <f t="shared" si="169"/>
        <v>192.18</v>
      </c>
      <c r="AA3141" s="16">
        <f t="shared" si="170"/>
        <v>215.24160000000003</v>
      </c>
    </row>
    <row r="3142" spans="2:27" ht="20.25" x14ac:dyDescent="0.3">
      <c r="B3142" s="43" t="s">
        <v>3145</v>
      </c>
      <c r="C3142" s="14" t="s">
        <v>4521</v>
      </c>
      <c r="D3142" s="14" t="s">
        <v>9613</v>
      </c>
      <c r="E3142" s="14" t="s">
        <v>9614</v>
      </c>
      <c r="F3142" s="14" t="s">
        <v>9615</v>
      </c>
      <c r="G3142" s="14" t="s">
        <v>11705</v>
      </c>
      <c r="H3142" s="44" t="s">
        <v>3466</v>
      </c>
      <c r="I3142" s="45">
        <v>0</v>
      </c>
      <c r="J3142" s="14">
        <v>150000000</v>
      </c>
      <c r="K3142" s="14" t="s">
        <v>3458</v>
      </c>
      <c r="L3142" s="46" t="s">
        <v>5087</v>
      </c>
      <c r="M3142" s="14" t="s">
        <v>12072</v>
      </c>
      <c r="N3142" s="14" t="s">
        <v>3833</v>
      </c>
      <c r="O3142" s="14" t="s">
        <v>3468</v>
      </c>
      <c r="P3142" s="14" t="s">
        <v>12071</v>
      </c>
      <c r="Q3142" s="44" t="s">
        <v>8224</v>
      </c>
      <c r="R3142" s="44" t="s">
        <v>8203</v>
      </c>
      <c r="S3142" s="14">
        <v>2</v>
      </c>
      <c r="T3142" s="5">
        <v>34592.400000000001</v>
      </c>
      <c r="U3142" s="5">
        <f t="shared" si="167"/>
        <v>69184.800000000003</v>
      </c>
      <c r="V3142" s="47">
        <f t="shared" si="168"/>
        <v>77486.97600000001</v>
      </c>
      <c r="W3142" s="48"/>
      <c r="X3142" s="49">
        <v>2017</v>
      </c>
      <c r="Y3142" s="55" t="s">
        <v>12015</v>
      </c>
      <c r="Z3142" s="51">
        <f t="shared" si="169"/>
        <v>192.18</v>
      </c>
      <c r="AA3142" s="16">
        <f t="shared" si="170"/>
        <v>215.24160000000003</v>
      </c>
    </row>
    <row r="3143" spans="2:27" ht="20.25" x14ac:dyDescent="0.3">
      <c r="B3143" s="43" t="s">
        <v>3146</v>
      </c>
      <c r="C3143" s="14" t="s">
        <v>4521</v>
      </c>
      <c r="D3143" s="14" t="s">
        <v>4415</v>
      </c>
      <c r="E3143" s="14" t="s">
        <v>4446</v>
      </c>
      <c r="F3143" s="14" t="s">
        <v>4416</v>
      </c>
      <c r="G3143" s="14" t="s">
        <v>11706</v>
      </c>
      <c r="H3143" s="44" t="s">
        <v>3466</v>
      </c>
      <c r="I3143" s="45">
        <v>0</v>
      </c>
      <c r="J3143" s="14">
        <v>150000000</v>
      </c>
      <c r="K3143" s="14" t="s">
        <v>3458</v>
      </c>
      <c r="L3143" s="46" t="s">
        <v>5087</v>
      </c>
      <c r="M3143" s="14" t="s">
        <v>12072</v>
      </c>
      <c r="N3143" s="14" t="s">
        <v>3833</v>
      </c>
      <c r="O3143" s="14" t="s">
        <v>3468</v>
      </c>
      <c r="P3143" s="14" t="s">
        <v>12071</v>
      </c>
      <c r="Q3143" s="44" t="s">
        <v>8224</v>
      </c>
      <c r="R3143" s="44" t="s">
        <v>8203</v>
      </c>
      <c r="S3143" s="14">
        <v>4</v>
      </c>
      <c r="T3143" s="5">
        <v>677289.6</v>
      </c>
      <c r="U3143" s="5">
        <f t="shared" si="167"/>
        <v>2709158.4</v>
      </c>
      <c r="V3143" s="47">
        <f t="shared" si="168"/>
        <v>3034257.4080000003</v>
      </c>
      <c r="W3143" s="48"/>
      <c r="X3143" s="49">
        <v>2017</v>
      </c>
      <c r="Y3143" s="55" t="s">
        <v>12015</v>
      </c>
      <c r="Z3143" s="51">
        <f t="shared" si="169"/>
        <v>7525.44</v>
      </c>
      <c r="AA3143" s="16">
        <f t="shared" si="170"/>
        <v>8428.4928</v>
      </c>
    </row>
    <row r="3144" spans="2:27" ht="20.25" x14ac:dyDescent="0.3">
      <c r="B3144" s="43" t="s">
        <v>3147</v>
      </c>
      <c r="C3144" s="14" t="s">
        <v>4521</v>
      </c>
      <c r="D3144" s="14" t="s">
        <v>4770</v>
      </c>
      <c r="E3144" s="14" t="s">
        <v>7823</v>
      </c>
      <c r="F3144" s="14" t="s">
        <v>4779</v>
      </c>
      <c r="G3144" s="14" t="s">
        <v>11707</v>
      </c>
      <c r="H3144" s="44" t="s">
        <v>3466</v>
      </c>
      <c r="I3144" s="45">
        <v>0</v>
      </c>
      <c r="J3144" s="14">
        <v>150000000</v>
      </c>
      <c r="K3144" s="14" t="s">
        <v>3458</v>
      </c>
      <c r="L3144" s="46" t="s">
        <v>5087</v>
      </c>
      <c r="M3144" s="14" t="s">
        <v>12072</v>
      </c>
      <c r="N3144" s="14" t="s">
        <v>3833</v>
      </c>
      <c r="O3144" s="14" t="s">
        <v>3468</v>
      </c>
      <c r="P3144" s="14" t="s">
        <v>12071</v>
      </c>
      <c r="Q3144" s="44" t="s">
        <v>8224</v>
      </c>
      <c r="R3144" s="44" t="s">
        <v>8203</v>
      </c>
      <c r="S3144" s="14">
        <v>4</v>
      </c>
      <c r="T3144" s="5">
        <v>27748.799999999999</v>
      </c>
      <c r="U3144" s="5">
        <f t="shared" si="167"/>
        <v>110995.2</v>
      </c>
      <c r="V3144" s="47">
        <f t="shared" si="168"/>
        <v>124314.62400000001</v>
      </c>
      <c r="W3144" s="48"/>
      <c r="X3144" s="49">
        <v>2017</v>
      </c>
      <c r="Y3144" s="55" t="s">
        <v>12015</v>
      </c>
      <c r="Z3144" s="51">
        <f t="shared" si="169"/>
        <v>308.32</v>
      </c>
      <c r="AA3144" s="16">
        <f t="shared" si="170"/>
        <v>345.31840000000005</v>
      </c>
    </row>
    <row r="3145" spans="2:27" ht="20.25" x14ac:dyDescent="0.3">
      <c r="B3145" s="43" t="s">
        <v>3148</v>
      </c>
      <c r="C3145" s="14" t="s">
        <v>4521</v>
      </c>
      <c r="D3145" s="14" t="s">
        <v>10010</v>
      </c>
      <c r="E3145" s="14" t="s">
        <v>10011</v>
      </c>
      <c r="F3145" s="14" t="s">
        <v>10012</v>
      </c>
      <c r="G3145" s="14" t="s">
        <v>11708</v>
      </c>
      <c r="H3145" s="44" t="s">
        <v>3466</v>
      </c>
      <c r="I3145" s="45">
        <v>0</v>
      </c>
      <c r="J3145" s="14">
        <v>150000000</v>
      </c>
      <c r="K3145" s="14" t="s">
        <v>3458</v>
      </c>
      <c r="L3145" s="46" t="s">
        <v>5087</v>
      </c>
      <c r="M3145" s="14" t="s">
        <v>12072</v>
      </c>
      <c r="N3145" s="14" t="s">
        <v>3833</v>
      </c>
      <c r="O3145" s="14" t="s">
        <v>3468</v>
      </c>
      <c r="P3145" s="14" t="s">
        <v>12071</v>
      </c>
      <c r="Q3145" s="44" t="s">
        <v>8224</v>
      </c>
      <c r="R3145" s="44" t="s">
        <v>8203</v>
      </c>
      <c r="S3145" s="14">
        <v>160</v>
      </c>
      <c r="T3145" s="5">
        <v>338</v>
      </c>
      <c r="U3145" s="5">
        <f t="shared" si="167"/>
        <v>54080</v>
      </c>
      <c r="V3145" s="47">
        <f t="shared" si="168"/>
        <v>60569.600000000006</v>
      </c>
      <c r="W3145" s="48"/>
      <c r="X3145" s="49">
        <v>2017</v>
      </c>
      <c r="Y3145" s="55" t="s">
        <v>12015</v>
      </c>
      <c r="Z3145" s="51">
        <f t="shared" si="169"/>
        <v>150.22222222222223</v>
      </c>
      <c r="AA3145" s="16">
        <f t="shared" si="170"/>
        <v>168.2488888888889</v>
      </c>
    </row>
    <row r="3146" spans="2:27" ht="20.25" x14ac:dyDescent="0.3">
      <c r="B3146" s="43" t="s">
        <v>3149</v>
      </c>
      <c r="C3146" s="14" t="s">
        <v>4521</v>
      </c>
      <c r="D3146" s="14" t="s">
        <v>10010</v>
      </c>
      <c r="E3146" s="14" t="s">
        <v>10011</v>
      </c>
      <c r="F3146" s="14" t="s">
        <v>10012</v>
      </c>
      <c r="G3146" s="14" t="s">
        <v>11709</v>
      </c>
      <c r="H3146" s="44" t="s">
        <v>3466</v>
      </c>
      <c r="I3146" s="45">
        <v>0</v>
      </c>
      <c r="J3146" s="14">
        <v>150000000</v>
      </c>
      <c r="K3146" s="14" t="s">
        <v>3458</v>
      </c>
      <c r="L3146" s="46" t="s">
        <v>5087</v>
      </c>
      <c r="M3146" s="14" t="s">
        <v>12072</v>
      </c>
      <c r="N3146" s="14" t="s">
        <v>3833</v>
      </c>
      <c r="O3146" s="14" t="s">
        <v>3468</v>
      </c>
      <c r="P3146" s="14" t="s">
        <v>12071</v>
      </c>
      <c r="Q3146" s="44" t="s">
        <v>8224</v>
      </c>
      <c r="R3146" s="44" t="s">
        <v>8203</v>
      </c>
      <c r="S3146" s="14">
        <v>160</v>
      </c>
      <c r="T3146" s="5">
        <v>3650</v>
      </c>
      <c r="U3146" s="5">
        <f t="shared" si="167"/>
        <v>584000</v>
      </c>
      <c r="V3146" s="47">
        <f t="shared" si="168"/>
        <v>654080.00000000012</v>
      </c>
      <c r="W3146" s="48"/>
      <c r="X3146" s="49">
        <v>2017</v>
      </c>
      <c r="Y3146" s="55" t="s">
        <v>12015</v>
      </c>
      <c r="Z3146" s="51">
        <f t="shared" si="169"/>
        <v>1622.2222222222222</v>
      </c>
      <c r="AA3146" s="16">
        <f t="shared" si="170"/>
        <v>1816.8888888888891</v>
      </c>
    </row>
    <row r="3147" spans="2:27" ht="20.25" x14ac:dyDescent="0.3">
      <c r="B3147" s="43" t="s">
        <v>3150</v>
      </c>
      <c r="C3147" s="14" t="s">
        <v>4521</v>
      </c>
      <c r="D3147" s="14" t="s">
        <v>10010</v>
      </c>
      <c r="E3147" s="14" t="s">
        <v>10011</v>
      </c>
      <c r="F3147" s="14" t="s">
        <v>10012</v>
      </c>
      <c r="G3147" s="14" t="s">
        <v>11710</v>
      </c>
      <c r="H3147" s="44" t="s">
        <v>3466</v>
      </c>
      <c r="I3147" s="45">
        <v>0</v>
      </c>
      <c r="J3147" s="14">
        <v>150000000</v>
      </c>
      <c r="K3147" s="14" t="s">
        <v>3458</v>
      </c>
      <c r="L3147" s="46" t="s">
        <v>5087</v>
      </c>
      <c r="M3147" s="14" t="s">
        <v>12072</v>
      </c>
      <c r="N3147" s="14" t="s">
        <v>3833</v>
      </c>
      <c r="O3147" s="14" t="s">
        <v>3468</v>
      </c>
      <c r="P3147" s="14" t="s">
        <v>12071</v>
      </c>
      <c r="Q3147" s="44" t="s">
        <v>8224</v>
      </c>
      <c r="R3147" s="44" t="s">
        <v>8203</v>
      </c>
      <c r="S3147" s="14">
        <v>160</v>
      </c>
      <c r="T3147" s="5">
        <v>7567</v>
      </c>
      <c r="U3147" s="5">
        <f t="shared" si="167"/>
        <v>1210720</v>
      </c>
      <c r="V3147" s="47">
        <f t="shared" si="168"/>
        <v>1356006.4000000001</v>
      </c>
      <c r="W3147" s="48"/>
      <c r="X3147" s="49">
        <v>2017</v>
      </c>
      <c r="Y3147" s="55" t="s">
        <v>12015</v>
      </c>
      <c r="Z3147" s="51">
        <f t="shared" si="169"/>
        <v>3363.1111111111113</v>
      </c>
      <c r="AA3147" s="16">
        <f t="shared" si="170"/>
        <v>3766.684444444445</v>
      </c>
    </row>
    <row r="3148" spans="2:27" ht="20.25" x14ac:dyDescent="0.3">
      <c r="B3148" s="43" t="s">
        <v>3151</v>
      </c>
      <c r="C3148" s="14" t="s">
        <v>4521</v>
      </c>
      <c r="D3148" s="14" t="s">
        <v>10010</v>
      </c>
      <c r="E3148" s="14" t="s">
        <v>10011</v>
      </c>
      <c r="F3148" s="14" t="s">
        <v>10012</v>
      </c>
      <c r="G3148" s="14" t="s">
        <v>11711</v>
      </c>
      <c r="H3148" s="44" t="s">
        <v>3466</v>
      </c>
      <c r="I3148" s="45">
        <v>0</v>
      </c>
      <c r="J3148" s="14">
        <v>150000000</v>
      </c>
      <c r="K3148" s="14" t="s">
        <v>3458</v>
      </c>
      <c r="L3148" s="46" t="s">
        <v>5087</v>
      </c>
      <c r="M3148" s="14" t="s">
        <v>12072</v>
      </c>
      <c r="N3148" s="14" t="s">
        <v>3833</v>
      </c>
      <c r="O3148" s="14" t="s">
        <v>3468</v>
      </c>
      <c r="P3148" s="14" t="s">
        <v>12071</v>
      </c>
      <c r="Q3148" s="44" t="s">
        <v>8224</v>
      </c>
      <c r="R3148" s="44" t="s">
        <v>8203</v>
      </c>
      <c r="S3148" s="14">
        <v>160</v>
      </c>
      <c r="T3148" s="5">
        <v>34855</v>
      </c>
      <c r="U3148" s="5">
        <f t="shared" si="167"/>
        <v>5576800</v>
      </c>
      <c r="V3148" s="47">
        <f t="shared" si="168"/>
        <v>6246016.0000000009</v>
      </c>
      <c r="W3148" s="48"/>
      <c r="X3148" s="49">
        <v>2017</v>
      </c>
      <c r="Y3148" s="55" t="s">
        <v>12015</v>
      </c>
      <c r="Z3148" s="51">
        <f t="shared" si="169"/>
        <v>15491.111111111111</v>
      </c>
      <c r="AA3148" s="16">
        <f t="shared" si="170"/>
        <v>17350.044444444447</v>
      </c>
    </row>
    <row r="3149" spans="2:27" ht="20.25" x14ac:dyDescent="0.3">
      <c r="B3149" s="43" t="s">
        <v>3152</v>
      </c>
      <c r="C3149" s="14" t="s">
        <v>4521</v>
      </c>
      <c r="D3149" s="14" t="s">
        <v>9964</v>
      </c>
      <c r="E3149" s="14" t="s">
        <v>9965</v>
      </c>
      <c r="F3149" s="14" t="s">
        <v>9966</v>
      </c>
      <c r="G3149" s="14" t="s">
        <v>11712</v>
      </c>
      <c r="H3149" s="44" t="s">
        <v>3466</v>
      </c>
      <c r="I3149" s="45">
        <v>0</v>
      </c>
      <c r="J3149" s="14">
        <v>150000000</v>
      </c>
      <c r="K3149" s="14" t="s">
        <v>3458</v>
      </c>
      <c r="L3149" s="46" t="s">
        <v>5087</v>
      </c>
      <c r="M3149" s="14" t="s">
        <v>12072</v>
      </c>
      <c r="N3149" s="14" t="s">
        <v>3833</v>
      </c>
      <c r="O3149" s="14" t="s">
        <v>3468</v>
      </c>
      <c r="P3149" s="14" t="s">
        <v>12071</v>
      </c>
      <c r="Q3149" s="44" t="s">
        <v>8224</v>
      </c>
      <c r="R3149" s="44" t="s">
        <v>8203</v>
      </c>
      <c r="S3149" s="14">
        <v>160</v>
      </c>
      <c r="T3149" s="5">
        <v>338.4</v>
      </c>
      <c r="U3149" s="5">
        <f t="shared" si="167"/>
        <v>54144</v>
      </c>
      <c r="V3149" s="47">
        <f t="shared" si="168"/>
        <v>60641.280000000006</v>
      </c>
      <c r="W3149" s="48"/>
      <c r="X3149" s="49">
        <v>2017</v>
      </c>
      <c r="Y3149" s="55" t="s">
        <v>12015</v>
      </c>
      <c r="Z3149" s="51">
        <f t="shared" si="169"/>
        <v>150.4</v>
      </c>
      <c r="AA3149" s="16">
        <f t="shared" si="170"/>
        <v>168.44800000000001</v>
      </c>
    </row>
    <row r="3150" spans="2:27" ht="20.25" x14ac:dyDescent="0.3">
      <c r="B3150" s="43" t="s">
        <v>3153</v>
      </c>
      <c r="C3150" s="14" t="s">
        <v>4521</v>
      </c>
      <c r="D3150" s="14" t="s">
        <v>9816</v>
      </c>
      <c r="E3150" s="14" t="s">
        <v>4302</v>
      </c>
      <c r="F3150" s="14" t="s">
        <v>9817</v>
      </c>
      <c r="G3150" s="14" t="s">
        <v>11713</v>
      </c>
      <c r="H3150" s="44" t="s">
        <v>3466</v>
      </c>
      <c r="I3150" s="45">
        <v>0</v>
      </c>
      <c r="J3150" s="14">
        <v>150000000</v>
      </c>
      <c r="K3150" s="14" t="s">
        <v>3458</v>
      </c>
      <c r="L3150" s="46" t="s">
        <v>5087</v>
      </c>
      <c r="M3150" s="14" t="s">
        <v>12072</v>
      </c>
      <c r="N3150" s="14" t="s">
        <v>3833</v>
      </c>
      <c r="O3150" s="14" t="s">
        <v>3468</v>
      </c>
      <c r="P3150" s="14" t="s">
        <v>12071</v>
      </c>
      <c r="Q3150" s="44" t="s">
        <v>8224</v>
      </c>
      <c r="R3150" s="44" t="s">
        <v>8203</v>
      </c>
      <c r="S3150" s="14">
        <v>320</v>
      </c>
      <c r="T3150" s="5">
        <v>3650.4</v>
      </c>
      <c r="U3150" s="5">
        <f t="shared" si="167"/>
        <v>1168128</v>
      </c>
      <c r="V3150" s="47">
        <f t="shared" si="168"/>
        <v>1308303.3600000001</v>
      </c>
      <c r="W3150" s="48"/>
      <c r="X3150" s="49">
        <v>2017</v>
      </c>
      <c r="Y3150" s="55" t="s">
        <v>12015</v>
      </c>
      <c r="Z3150" s="51">
        <f t="shared" si="169"/>
        <v>3244.8</v>
      </c>
      <c r="AA3150" s="16">
        <f t="shared" si="170"/>
        <v>3634.1760000000004</v>
      </c>
    </row>
    <row r="3151" spans="2:27" ht="20.25" x14ac:dyDescent="0.3">
      <c r="B3151" s="43" t="s">
        <v>3154</v>
      </c>
      <c r="C3151" s="14" t="s">
        <v>4521</v>
      </c>
      <c r="D3151" s="14" t="s">
        <v>9816</v>
      </c>
      <c r="E3151" s="14" t="s">
        <v>4302</v>
      </c>
      <c r="F3151" s="14" t="s">
        <v>9817</v>
      </c>
      <c r="G3151" s="14" t="s">
        <v>11680</v>
      </c>
      <c r="H3151" s="44" t="s">
        <v>3466</v>
      </c>
      <c r="I3151" s="45">
        <v>0</v>
      </c>
      <c r="J3151" s="14">
        <v>150000000</v>
      </c>
      <c r="K3151" s="14" t="s">
        <v>3458</v>
      </c>
      <c r="L3151" s="46" t="s">
        <v>5087</v>
      </c>
      <c r="M3151" s="14" t="s">
        <v>12072</v>
      </c>
      <c r="N3151" s="14" t="s">
        <v>3833</v>
      </c>
      <c r="O3151" s="14" t="s">
        <v>3468</v>
      </c>
      <c r="P3151" s="14" t="s">
        <v>12071</v>
      </c>
      <c r="Q3151" s="44" t="s">
        <v>8224</v>
      </c>
      <c r="R3151" s="44" t="s">
        <v>8203</v>
      </c>
      <c r="S3151" s="14">
        <v>320</v>
      </c>
      <c r="T3151" s="5">
        <v>7567.2</v>
      </c>
      <c r="U3151" s="5">
        <f t="shared" si="167"/>
        <v>2421504</v>
      </c>
      <c r="V3151" s="47">
        <f t="shared" si="168"/>
        <v>2712084.4800000004</v>
      </c>
      <c r="W3151" s="48"/>
      <c r="X3151" s="49">
        <v>2017</v>
      </c>
      <c r="Y3151" s="55" t="s">
        <v>12015</v>
      </c>
      <c r="Z3151" s="51">
        <f t="shared" si="169"/>
        <v>6726.4</v>
      </c>
      <c r="AA3151" s="16">
        <f t="shared" si="170"/>
        <v>7533.5680000000011</v>
      </c>
    </row>
    <row r="3152" spans="2:27" ht="20.25" x14ac:dyDescent="0.3">
      <c r="B3152" s="43" t="s">
        <v>3155</v>
      </c>
      <c r="C3152" s="14" t="s">
        <v>4521</v>
      </c>
      <c r="D3152" s="14" t="s">
        <v>9971</v>
      </c>
      <c r="E3152" s="14" t="s">
        <v>4446</v>
      </c>
      <c r="F3152" s="14" t="s">
        <v>9972</v>
      </c>
      <c r="G3152" s="14" t="s">
        <v>11714</v>
      </c>
      <c r="H3152" s="44" t="s">
        <v>3466</v>
      </c>
      <c r="I3152" s="45">
        <v>0</v>
      </c>
      <c r="J3152" s="14">
        <v>150000000</v>
      </c>
      <c r="K3152" s="14" t="s">
        <v>3458</v>
      </c>
      <c r="L3152" s="46" t="s">
        <v>5087</v>
      </c>
      <c r="M3152" s="14" t="s">
        <v>12072</v>
      </c>
      <c r="N3152" s="14" t="s">
        <v>3833</v>
      </c>
      <c r="O3152" s="14" t="s">
        <v>3468</v>
      </c>
      <c r="P3152" s="14" t="s">
        <v>12071</v>
      </c>
      <c r="Q3152" s="44" t="s">
        <v>8224</v>
      </c>
      <c r="R3152" s="44" t="s">
        <v>8203</v>
      </c>
      <c r="S3152" s="14">
        <v>160</v>
      </c>
      <c r="T3152" s="5">
        <v>34855.199999999997</v>
      </c>
      <c r="U3152" s="5">
        <f t="shared" si="167"/>
        <v>5576832</v>
      </c>
      <c r="V3152" s="47">
        <f t="shared" si="168"/>
        <v>6246051.8400000008</v>
      </c>
      <c r="W3152" s="48"/>
      <c r="X3152" s="49">
        <v>2017</v>
      </c>
      <c r="Y3152" s="55" t="s">
        <v>12015</v>
      </c>
      <c r="Z3152" s="51">
        <f t="shared" si="169"/>
        <v>15491.2</v>
      </c>
      <c r="AA3152" s="16">
        <f t="shared" si="170"/>
        <v>17350.144000000004</v>
      </c>
    </row>
    <row r="3153" spans="2:27" ht="20.25" x14ac:dyDescent="0.3">
      <c r="B3153" s="43" t="s">
        <v>3156</v>
      </c>
      <c r="C3153" s="14" t="s">
        <v>4521</v>
      </c>
      <c r="D3153" s="14" t="s">
        <v>9973</v>
      </c>
      <c r="E3153" s="14" t="s">
        <v>4894</v>
      </c>
      <c r="F3153" s="14" t="s">
        <v>9974</v>
      </c>
      <c r="G3153" s="14" t="s">
        <v>11715</v>
      </c>
      <c r="H3153" s="44" t="s">
        <v>3466</v>
      </c>
      <c r="I3153" s="45">
        <v>0</v>
      </c>
      <c r="J3153" s="14">
        <v>150000000</v>
      </c>
      <c r="K3153" s="14" t="s">
        <v>3458</v>
      </c>
      <c r="L3153" s="46" t="s">
        <v>5087</v>
      </c>
      <c r="M3153" s="14" t="s">
        <v>12072</v>
      </c>
      <c r="N3153" s="14" t="s">
        <v>3833</v>
      </c>
      <c r="O3153" s="14" t="s">
        <v>3468</v>
      </c>
      <c r="P3153" s="14" t="s">
        <v>12071</v>
      </c>
      <c r="Q3153" s="44" t="s">
        <v>8224</v>
      </c>
      <c r="R3153" s="44" t="s">
        <v>8203</v>
      </c>
      <c r="S3153" s="14">
        <v>160</v>
      </c>
      <c r="T3153" s="5">
        <v>6350.4000000000005</v>
      </c>
      <c r="U3153" s="5">
        <f t="shared" si="167"/>
        <v>1016064.0000000001</v>
      </c>
      <c r="V3153" s="47">
        <f t="shared" si="168"/>
        <v>1137991.6800000002</v>
      </c>
      <c r="W3153" s="48"/>
      <c r="X3153" s="49">
        <v>2017</v>
      </c>
      <c r="Y3153" s="55" t="s">
        <v>12015</v>
      </c>
      <c r="Z3153" s="51">
        <f t="shared" si="169"/>
        <v>2822.4000000000005</v>
      </c>
      <c r="AA3153" s="16">
        <f t="shared" si="170"/>
        <v>3161.0880000000006</v>
      </c>
    </row>
    <row r="3154" spans="2:27" ht="20.25" x14ac:dyDescent="0.3">
      <c r="B3154" s="43" t="s">
        <v>3157</v>
      </c>
      <c r="C3154" s="14" t="s">
        <v>4521</v>
      </c>
      <c r="D3154" s="14" t="s">
        <v>9992</v>
      </c>
      <c r="E3154" s="14" t="s">
        <v>9993</v>
      </c>
      <c r="F3154" s="14" t="s">
        <v>9994</v>
      </c>
      <c r="G3154" s="14" t="s">
        <v>11716</v>
      </c>
      <c r="H3154" s="44" t="s">
        <v>3466</v>
      </c>
      <c r="I3154" s="45">
        <v>0</v>
      </c>
      <c r="J3154" s="14">
        <v>150000000</v>
      </c>
      <c r="K3154" s="14" t="s">
        <v>3458</v>
      </c>
      <c r="L3154" s="46" t="s">
        <v>5087</v>
      </c>
      <c r="M3154" s="14" t="s">
        <v>12072</v>
      </c>
      <c r="N3154" s="14" t="s">
        <v>3833</v>
      </c>
      <c r="O3154" s="14" t="s">
        <v>3468</v>
      </c>
      <c r="P3154" s="14" t="s">
        <v>12071</v>
      </c>
      <c r="Q3154" s="44" t="s">
        <v>8224</v>
      </c>
      <c r="R3154" s="44" t="s">
        <v>8203</v>
      </c>
      <c r="S3154" s="14">
        <v>160</v>
      </c>
      <c r="T3154" s="5">
        <v>6019.2</v>
      </c>
      <c r="U3154" s="5">
        <f t="shared" si="167"/>
        <v>963072</v>
      </c>
      <c r="V3154" s="47">
        <f t="shared" si="168"/>
        <v>1078640.6400000001</v>
      </c>
      <c r="W3154" s="48"/>
      <c r="X3154" s="49">
        <v>2017</v>
      </c>
      <c r="Y3154" s="55" t="s">
        <v>12015</v>
      </c>
      <c r="Z3154" s="51">
        <f t="shared" si="169"/>
        <v>2675.2</v>
      </c>
      <c r="AA3154" s="16">
        <f t="shared" si="170"/>
        <v>2996.2240000000002</v>
      </c>
    </row>
    <row r="3155" spans="2:27" ht="20.25" x14ac:dyDescent="0.3">
      <c r="B3155" s="43" t="s">
        <v>3158</v>
      </c>
      <c r="C3155" s="14" t="s">
        <v>4521</v>
      </c>
      <c r="D3155" s="14" t="s">
        <v>10013</v>
      </c>
      <c r="E3155" s="14" t="s">
        <v>7679</v>
      </c>
      <c r="F3155" s="14" t="s">
        <v>10014</v>
      </c>
      <c r="G3155" s="14" t="s">
        <v>11717</v>
      </c>
      <c r="H3155" s="44" t="s">
        <v>3466</v>
      </c>
      <c r="I3155" s="45">
        <v>0</v>
      </c>
      <c r="J3155" s="14">
        <v>150000000</v>
      </c>
      <c r="K3155" s="14" t="s">
        <v>3458</v>
      </c>
      <c r="L3155" s="46" t="s">
        <v>5087</v>
      </c>
      <c r="M3155" s="14" t="s">
        <v>12072</v>
      </c>
      <c r="N3155" s="14" t="s">
        <v>3833</v>
      </c>
      <c r="O3155" s="14" t="s">
        <v>3468</v>
      </c>
      <c r="P3155" s="14" t="s">
        <v>12071</v>
      </c>
      <c r="Q3155" s="44" t="s">
        <v>8224</v>
      </c>
      <c r="R3155" s="44" t="s">
        <v>8203</v>
      </c>
      <c r="S3155" s="14">
        <v>160</v>
      </c>
      <c r="T3155" s="5">
        <v>2883.6</v>
      </c>
      <c r="U3155" s="5">
        <f t="shared" si="167"/>
        <v>461376</v>
      </c>
      <c r="V3155" s="47">
        <f t="shared" si="168"/>
        <v>516741.12000000005</v>
      </c>
      <c r="W3155" s="48"/>
      <c r="X3155" s="49">
        <v>2017</v>
      </c>
      <c r="Y3155" s="55" t="s">
        <v>12015</v>
      </c>
      <c r="Z3155" s="51">
        <f t="shared" si="169"/>
        <v>1281.5999999999999</v>
      </c>
      <c r="AA3155" s="16">
        <f t="shared" si="170"/>
        <v>1435.3920000000001</v>
      </c>
    </row>
    <row r="3156" spans="2:27" ht="20.25" x14ac:dyDescent="0.3">
      <c r="B3156" s="43" t="s">
        <v>3159</v>
      </c>
      <c r="C3156" s="14" t="s">
        <v>4521</v>
      </c>
      <c r="D3156" s="14" t="s">
        <v>9971</v>
      </c>
      <c r="E3156" s="14" t="s">
        <v>4446</v>
      </c>
      <c r="F3156" s="14" t="s">
        <v>9972</v>
      </c>
      <c r="G3156" s="14" t="s">
        <v>11718</v>
      </c>
      <c r="H3156" s="44" t="s">
        <v>3466</v>
      </c>
      <c r="I3156" s="45">
        <v>0</v>
      </c>
      <c r="J3156" s="14">
        <v>150000000</v>
      </c>
      <c r="K3156" s="14" t="s">
        <v>3458</v>
      </c>
      <c r="L3156" s="46" t="s">
        <v>5087</v>
      </c>
      <c r="M3156" s="14" t="s">
        <v>12072</v>
      </c>
      <c r="N3156" s="14" t="s">
        <v>3833</v>
      </c>
      <c r="O3156" s="14" t="s">
        <v>3468</v>
      </c>
      <c r="P3156" s="14" t="s">
        <v>12071</v>
      </c>
      <c r="Q3156" s="44" t="s">
        <v>8224</v>
      </c>
      <c r="R3156" s="44" t="s">
        <v>8203</v>
      </c>
      <c r="S3156" s="14">
        <v>2</v>
      </c>
      <c r="T3156" s="5">
        <v>26168.399999999998</v>
      </c>
      <c r="U3156" s="5">
        <f t="shared" si="167"/>
        <v>52336.799999999996</v>
      </c>
      <c r="V3156" s="47">
        <f t="shared" si="168"/>
        <v>58617.216</v>
      </c>
      <c r="W3156" s="48"/>
      <c r="X3156" s="49">
        <v>2017</v>
      </c>
      <c r="Y3156" s="55" t="s">
        <v>12015</v>
      </c>
      <c r="Z3156" s="51">
        <f t="shared" si="169"/>
        <v>145.38</v>
      </c>
      <c r="AA3156" s="16">
        <f t="shared" si="170"/>
        <v>162.82560000000001</v>
      </c>
    </row>
    <row r="3157" spans="2:27" ht="20.25" x14ac:dyDescent="0.3">
      <c r="B3157" s="43" t="s">
        <v>3160</v>
      </c>
      <c r="C3157" s="14" t="s">
        <v>4521</v>
      </c>
      <c r="D3157" s="14" t="s">
        <v>9973</v>
      </c>
      <c r="E3157" s="14" t="s">
        <v>4894</v>
      </c>
      <c r="F3157" s="14" t="s">
        <v>9974</v>
      </c>
      <c r="G3157" s="14" t="s">
        <v>11719</v>
      </c>
      <c r="H3157" s="44" t="s">
        <v>3466</v>
      </c>
      <c r="I3157" s="45">
        <v>0</v>
      </c>
      <c r="J3157" s="14">
        <v>150000000</v>
      </c>
      <c r="K3157" s="14" t="s">
        <v>3458</v>
      </c>
      <c r="L3157" s="46" t="s">
        <v>5087</v>
      </c>
      <c r="M3157" s="14" t="s">
        <v>12072</v>
      </c>
      <c r="N3157" s="14" t="s">
        <v>3833</v>
      </c>
      <c r="O3157" s="14" t="s">
        <v>3468</v>
      </c>
      <c r="P3157" s="14" t="s">
        <v>12071</v>
      </c>
      <c r="Q3157" s="44" t="s">
        <v>8224</v>
      </c>
      <c r="R3157" s="44" t="s">
        <v>8203</v>
      </c>
      <c r="S3157" s="14">
        <v>2</v>
      </c>
      <c r="T3157" s="5">
        <v>8820</v>
      </c>
      <c r="U3157" s="5">
        <f t="shared" si="167"/>
        <v>17640</v>
      </c>
      <c r="V3157" s="47">
        <f t="shared" si="168"/>
        <v>19756.800000000003</v>
      </c>
      <c r="W3157" s="48"/>
      <c r="X3157" s="49">
        <v>2017</v>
      </c>
      <c r="Y3157" s="55" t="s">
        <v>12015</v>
      </c>
      <c r="Z3157" s="51">
        <f t="shared" si="169"/>
        <v>49</v>
      </c>
      <c r="AA3157" s="16">
        <f t="shared" si="170"/>
        <v>54.88000000000001</v>
      </c>
    </row>
    <row r="3158" spans="2:27" ht="20.25" x14ac:dyDescent="0.3">
      <c r="B3158" s="43" t="s">
        <v>3161</v>
      </c>
      <c r="C3158" s="14" t="s">
        <v>4521</v>
      </c>
      <c r="D3158" s="14" t="s">
        <v>9818</v>
      </c>
      <c r="E3158" s="14" t="s">
        <v>9819</v>
      </c>
      <c r="F3158" s="14" t="s">
        <v>4412</v>
      </c>
      <c r="G3158" s="14" t="s">
        <v>11720</v>
      </c>
      <c r="H3158" s="44" t="s">
        <v>3466</v>
      </c>
      <c r="I3158" s="45">
        <v>0</v>
      </c>
      <c r="J3158" s="14">
        <v>150000000</v>
      </c>
      <c r="K3158" s="14" t="s">
        <v>3458</v>
      </c>
      <c r="L3158" s="46" t="s">
        <v>5087</v>
      </c>
      <c r="M3158" s="14" t="s">
        <v>12072</v>
      </c>
      <c r="N3158" s="14" t="s">
        <v>3833</v>
      </c>
      <c r="O3158" s="14" t="s">
        <v>3468</v>
      </c>
      <c r="P3158" s="14" t="s">
        <v>12071</v>
      </c>
      <c r="Q3158" s="44" t="s">
        <v>8224</v>
      </c>
      <c r="R3158" s="44" t="s">
        <v>8203</v>
      </c>
      <c r="S3158" s="14">
        <v>6</v>
      </c>
      <c r="T3158" s="5">
        <v>28789.200000000001</v>
      </c>
      <c r="U3158" s="5">
        <f t="shared" si="167"/>
        <v>172735.2</v>
      </c>
      <c r="V3158" s="47">
        <f t="shared" si="168"/>
        <v>193463.42400000003</v>
      </c>
      <c r="W3158" s="48"/>
      <c r="X3158" s="49">
        <v>2017</v>
      </c>
      <c r="Y3158" s="55" t="s">
        <v>12015</v>
      </c>
      <c r="Z3158" s="51">
        <f t="shared" si="169"/>
        <v>479.82000000000005</v>
      </c>
      <c r="AA3158" s="16">
        <f t="shared" si="170"/>
        <v>537.39840000000004</v>
      </c>
    </row>
    <row r="3159" spans="2:27" ht="20.25" x14ac:dyDescent="0.3">
      <c r="B3159" s="43" t="s">
        <v>3162</v>
      </c>
      <c r="C3159" s="14" t="s">
        <v>4521</v>
      </c>
      <c r="D3159" s="14" t="s">
        <v>9818</v>
      </c>
      <c r="E3159" s="14" t="s">
        <v>9819</v>
      </c>
      <c r="F3159" s="14" t="s">
        <v>4412</v>
      </c>
      <c r="G3159" s="14" t="s">
        <v>11721</v>
      </c>
      <c r="H3159" s="44" t="s">
        <v>3466</v>
      </c>
      <c r="I3159" s="45">
        <v>0</v>
      </c>
      <c r="J3159" s="14">
        <v>150000000</v>
      </c>
      <c r="K3159" s="14" t="s">
        <v>3458</v>
      </c>
      <c r="L3159" s="46" t="s">
        <v>5087</v>
      </c>
      <c r="M3159" s="14" t="s">
        <v>12072</v>
      </c>
      <c r="N3159" s="14" t="s">
        <v>3833</v>
      </c>
      <c r="O3159" s="14" t="s">
        <v>3468</v>
      </c>
      <c r="P3159" s="14" t="s">
        <v>12071</v>
      </c>
      <c r="Q3159" s="44" t="s">
        <v>8224</v>
      </c>
      <c r="R3159" s="44" t="s">
        <v>8203</v>
      </c>
      <c r="S3159" s="14">
        <v>1</v>
      </c>
      <c r="T3159" s="5">
        <v>17175.599999999999</v>
      </c>
      <c r="U3159" s="5">
        <f t="shared" si="167"/>
        <v>17175.599999999999</v>
      </c>
      <c r="V3159" s="47">
        <f t="shared" si="168"/>
        <v>19236.671999999999</v>
      </c>
      <c r="W3159" s="48"/>
      <c r="X3159" s="49">
        <v>2017</v>
      </c>
      <c r="Y3159" s="55" t="s">
        <v>12015</v>
      </c>
      <c r="Z3159" s="51">
        <f t="shared" si="169"/>
        <v>47.709999999999994</v>
      </c>
      <c r="AA3159" s="16">
        <f t="shared" si="170"/>
        <v>53.435199999999995</v>
      </c>
    </row>
    <row r="3160" spans="2:27" ht="20.25" x14ac:dyDescent="0.3">
      <c r="B3160" s="43" t="s">
        <v>3163</v>
      </c>
      <c r="C3160" s="14" t="s">
        <v>4521</v>
      </c>
      <c r="D3160" s="14" t="s">
        <v>10015</v>
      </c>
      <c r="E3160" s="14" t="s">
        <v>10016</v>
      </c>
      <c r="F3160" s="14" t="s">
        <v>10017</v>
      </c>
      <c r="G3160" s="14" t="s">
        <v>11722</v>
      </c>
      <c r="H3160" s="44" t="s">
        <v>3466</v>
      </c>
      <c r="I3160" s="45">
        <v>0</v>
      </c>
      <c r="J3160" s="14">
        <v>150000000</v>
      </c>
      <c r="K3160" s="14" t="s">
        <v>3458</v>
      </c>
      <c r="L3160" s="46" t="s">
        <v>5087</v>
      </c>
      <c r="M3160" s="14" t="s">
        <v>12072</v>
      </c>
      <c r="N3160" s="14" t="s">
        <v>3833</v>
      </c>
      <c r="O3160" s="14" t="s">
        <v>3489</v>
      </c>
      <c r="P3160" s="14" t="s">
        <v>12071</v>
      </c>
      <c r="Q3160" s="44" t="s">
        <v>8234</v>
      </c>
      <c r="R3160" s="44" t="s">
        <v>8211</v>
      </c>
      <c r="S3160" s="14">
        <v>4</v>
      </c>
      <c r="T3160" s="5">
        <v>100000</v>
      </c>
      <c r="U3160" s="5">
        <f t="shared" si="167"/>
        <v>400000</v>
      </c>
      <c r="V3160" s="47">
        <f t="shared" si="168"/>
        <v>448000.00000000006</v>
      </c>
      <c r="W3160" s="48"/>
      <c r="X3160" s="49">
        <v>2017</v>
      </c>
      <c r="Y3160" s="55" t="s">
        <v>12015</v>
      </c>
      <c r="Z3160" s="51">
        <f t="shared" si="169"/>
        <v>1111.1111111111111</v>
      </c>
      <c r="AA3160" s="16">
        <f t="shared" si="170"/>
        <v>1244.4444444444446</v>
      </c>
    </row>
    <row r="3161" spans="2:27" ht="20.25" x14ac:dyDescent="0.3">
      <c r="B3161" s="43" t="s">
        <v>3164</v>
      </c>
      <c r="C3161" s="14" t="s">
        <v>4521</v>
      </c>
      <c r="D3161" s="14" t="s">
        <v>10018</v>
      </c>
      <c r="E3161" s="14" t="s">
        <v>4831</v>
      </c>
      <c r="F3161" s="14" t="s">
        <v>10019</v>
      </c>
      <c r="G3161" s="14" t="s">
        <v>11723</v>
      </c>
      <c r="H3161" s="44" t="s">
        <v>3466</v>
      </c>
      <c r="I3161" s="45">
        <v>0</v>
      </c>
      <c r="J3161" s="14">
        <v>150000000</v>
      </c>
      <c r="K3161" s="14" t="s">
        <v>3458</v>
      </c>
      <c r="L3161" s="46" t="s">
        <v>5087</v>
      </c>
      <c r="M3161" s="14" t="s">
        <v>12072</v>
      </c>
      <c r="N3161" s="14" t="s">
        <v>3833</v>
      </c>
      <c r="O3161" s="14" t="s">
        <v>3489</v>
      </c>
      <c r="P3161" s="14" t="s">
        <v>12071</v>
      </c>
      <c r="Q3161" s="44" t="s">
        <v>8224</v>
      </c>
      <c r="R3161" s="44" t="s">
        <v>8203</v>
      </c>
      <c r="S3161" s="14">
        <v>2</v>
      </c>
      <c r="T3161" s="5">
        <v>73292.399999999994</v>
      </c>
      <c r="U3161" s="5">
        <f t="shared" si="167"/>
        <v>146584.79999999999</v>
      </c>
      <c r="V3161" s="47">
        <f t="shared" si="168"/>
        <v>164174.976</v>
      </c>
      <c r="W3161" s="48"/>
      <c r="X3161" s="49">
        <v>2017</v>
      </c>
      <c r="Y3161" s="55" t="s">
        <v>12015</v>
      </c>
      <c r="Z3161" s="51">
        <f t="shared" si="169"/>
        <v>407.17999999999995</v>
      </c>
      <c r="AA3161" s="16">
        <f t="shared" si="170"/>
        <v>456.04159999999996</v>
      </c>
    </row>
    <row r="3162" spans="2:27" ht="20.25" x14ac:dyDescent="0.3">
      <c r="B3162" s="43" t="s">
        <v>3165</v>
      </c>
      <c r="C3162" s="14" t="s">
        <v>4521</v>
      </c>
      <c r="D3162" s="14" t="s">
        <v>4830</v>
      </c>
      <c r="E3162" s="14" t="s">
        <v>4831</v>
      </c>
      <c r="F3162" s="14" t="s">
        <v>4832</v>
      </c>
      <c r="G3162" s="14" t="s">
        <v>11724</v>
      </c>
      <c r="H3162" s="44" t="s">
        <v>3466</v>
      </c>
      <c r="I3162" s="45">
        <v>0</v>
      </c>
      <c r="J3162" s="14">
        <v>150000000</v>
      </c>
      <c r="K3162" s="14" t="s">
        <v>3458</v>
      </c>
      <c r="L3162" s="46" t="s">
        <v>5087</v>
      </c>
      <c r="M3162" s="14" t="s">
        <v>12072</v>
      </c>
      <c r="N3162" s="14" t="s">
        <v>3833</v>
      </c>
      <c r="O3162" s="14" t="s">
        <v>3489</v>
      </c>
      <c r="P3162" s="14" t="s">
        <v>12071</v>
      </c>
      <c r="Q3162" s="44" t="s">
        <v>8224</v>
      </c>
      <c r="R3162" s="44" t="s">
        <v>8203</v>
      </c>
      <c r="S3162" s="14">
        <v>1</v>
      </c>
      <c r="T3162" s="5">
        <v>64137.599999999999</v>
      </c>
      <c r="U3162" s="5">
        <f t="shared" si="167"/>
        <v>64137.599999999999</v>
      </c>
      <c r="V3162" s="47">
        <f t="shared" si="168"/>
        <v>71834.112000000008</v>
      </c>
      <c r="W3162" s="48"/>
      <c r="X3162" s="49">
        <v>2017</v>
      </c>
      <c r="Y3162" s="55" t="s">
        <v>12015</v>
      </c>
      <c r="Z3162" s="51">
        <f t="shared" si="169"/>
        <v>178.16</v>
      </c>
      <c r="AA3162" s="16">
        <f t="shared" si="170"/>
        <v>199.53920000000002</v>
      </c>
    </row>
    <row r="3163" spans="2:27" ht="20.25" x14ac:dyDescent="0.3">
      <c r="B3163" s="43" t="s">
        <v>3166</v>
      </c>
      <c r="C3163" s="14" t="s">
        <v>4521</v>
      </c>
      <c r="D3163" s="14" t="s">
        <v>10020</v>
      </c>
      <c r="E3163" s="14" t="s">
        <v>4831</v>
      </c>
      <c r="F3163" s="14" t="s">
        <v>10021</v>
      </c>
      <c r="G3163" s="14" t="s">
        <v>11725</v>
      </c>
      <c r="H3163" s="44" t="s">
        <v>3466</v>
      </c>
      <c r="I3163" s="45">
        <v>0</v>
      </c>
      <c r="J3163" s="14">
        <v>150000000</v>
      </c>
      <c r="K3163" s="14" t="s">
        <v>3458</v>
      </c>
      <c r="L3163" s="46" t="s">
        <v>5087</v>
      </c>
      <c r="M3163" s="14" t="s">
        <v>12072</v>
      </c>
      <c r="N3163" s="14" t="s">
        <v>3833</v>
      </c>
      <c r="O3163" s="14" t="s">
        <v>3489</v>
      </c>
      <c r="P3163" s="14" t="s">
        <v>12071</v>
      </c>
      <c r="Q3163" s="44" t="s">
        <v>8224</v>
      </c>
      <c r="R3163" s="44" t="s">
        <v>8203</v>
      </c>
      <c r="S3163" s="14">
        <v>4</v>
      </c>
      <c r="T3163" s="5">
        <v>192334</v>
      </c>
      <c r="U3163" s="5">
        <f t="shared" si="167"/>
        <v>769336</v>
      </c>
      <c r="V3163" s="47">
        <f t="shared" si="168"/>
        <v>861656.32000000007</v>
      </c>
      <c r="W3163" s="48"/>
      <c r="X3163" s="49">
        <v>2017</v>
      </c>
      <c r="Y3163" s="55" t="s">
        <v>12015</v>
      </c>
      <c r="Z3163" s="51">
        <f t="shared" si="169"/>
        <v>2137.0444444444443</v>
      </c>
      <c r="AA3163" s="16">
        <f t="shared" si="170"/>
        <v>2393.4897777777778</v>
      </c>
    </row>
    <row r="3164" spans="2:27" ht="20.25" x14ac:dyDescent="0.3">
      <c r="B3164" s="43" t="s">
        <v>3167</v>
      </c>
      <c r="C3164" s="14" t="s">
        <v>4521</v>
      </c>
      <c r="D3164" s="14" t="s">
        <v>5523</v>
      </c>
      <c r="E3164" s="14" t="s">
        <v>4771</v>
      </c>
      <c r="F3164" s="14" t="s">
        <v>4779</v>
      </c>
      <c r="G3164" s="14" t="s">
        <v>11726</v>
      </c>
      <c r="H3164" s="44" t="s">
        <v>3466</v>
      </c>
      <c r="I3164" s="45">
        <v>0</v>
      </c>
      <c r="J3164" s="14">
        <v>150000000</v>
      </c>
      <c r="K3164" s="14" t="s">
        <v>3458</v>
      </c>
      <c r="L3164" s="46" t="s">
        <v>5087</v>
      </c>
      <c r="M3164" s="14" t="s">
        <v>12072</v>
      </c>
      <c r="N3164" s="14" t="s">
        <v>3833</v>
      </c>
      <c r="O3164" s="14" t="s">
        <v>3489</v>
      </c>
      <c r="P3164" s="14" t="s">
        <v>12071</v>
      </c>
      <c r="Q3164" s="44" t="s">
        <v>8224</v>
      </c>
      <c r="R3164" s="44" t="s">
        <v>8203</v>
      </c>
      <c r="S3164" s="14">
        <v>1</v>
      </c>
      <c r="T3164" s="5">
        <v>29218</v>
      </c>
      <c r="U3164" s="5">
        <f t="shared" si="167"/>
        <v>29218</v>
      </c>
      <c r="V3164" s="47">
        <f t="shared" si="168"/>
        <v>32724.160000000003</v>
      </c>
      <c r="W3164" s="48"/>
      <c r="X3164" s="49">
        <v>2017</v>
      </c>
      <c r="Y3164" s="55" t="s">
        <v>12015</v>
      </c>
      <c r="Z3164" s="51">
        <f t="shared" si="169"/>
        <v>81.161111111111111</v>
      </c>
      <c r="AA3164" s="16">
        <f t="shared" si="170"/>
        <v>90.90044444444446</v>
      </c>
    </row>
    <row r="3165" spans="2:27" ht="20.25" x14ac:dyDescent="0.3">
      <c r="B3165" s="43" t="s">
        <v>3168</v>
      </c>
      <c r="C3165" s="14" t="s">
        <v>4521</v>
      </c>
      <c r="D3165" s="14" t="s">
        <v>10022</v>
      </c>
      <c r="E3165" s="14" t="s">
        <v>4730</v>
      </c>
      <c r="F3165" s="14" t="s">
        <v>10023</v>
      </c>
      <c r="G3165" s="14" t="s">
        <v>11727</v>
      </c>
      <c r="H3165" s="44" t="s">
        <v>3466</v>
      </c>
      <c r="I3165" s="45">
        <v>0</v>
      </c>
      <c r="J3165" s="14">
        <v>150000000</v>
      </c>
      <c r="K3165" s="14" t="s">
        <v>3458</v>
      </c>
      <c r="L3165" s="46" t="s">
        <v>5087</v>
      </c>
      <c r="M3165" s="14" t="s">
        <v>12072</v>
      </c>
      <c r="N3165" s="14" t="s">
        <v>3833</v>
      </c>
      <c r="O3165" s="14" t="s">
        <v>3489</v>
      </c>
      <c r="P3165" s="14" t="s">
        <v>12071</v>
      </c>
      <c r="Q3165" s="44" t="s">
        <v>8224</v>
      </c>
      <c r="R3165" s="44" t="s">
        <v>8203</v>
      </c>
      <c r="S3165" s="14">
        <v>1</v>
      </c>
      <c r="T3165" s="5">
        <v>50050.8</v>
      </c>
      <c r="U3165" s="5">
        <f t="shared" si="167"/>
        <v>50050.8</v>
      </c>
      <c r="V3165" s="47">
        <f t="shared" si="168"/>
        <v>56056.896000000008</v>
      </c>
      <c r="W3165" s="48"/>
      <c r="X3165" s="49">
        <v>2017</v>
      </c>
      <c r="Y3165" s="55" t="s">
        <v>12015</v>
      </c>
      <c r="Z3165" s="51">
        <f t="shared" si="169"/>
        <v>139.03</v>
      </c>
      <c r="AA3165" s="16">
        <f t="shared" si="170"/>
        <v>155.71360000000001</v>
      </c>
    </row>
    <row r="3166" spans="2:27" ht="20.25" x14ac:dyDescent="0.3">
      <c r="B3166" s="43" t="s">
        <v>3169</v>
      </c>
      <c r="C3166" s="14" t="s">
        <v>4521</v>
      </c>
      <c r="D3166" s="14" t="s">
        <v>4729</v>
      </c>
      <c r="E3166" s="14" t="s">
        <v>4730</v>
      </c>
      <c r="F3166" s="14" t="s">
        <v>4731</v>
      </c>
      <c r="G3166" s="14" t="s">
        <v>11684</v>
      </c>
      <c r="H3166" s="44" t="s">
        <v>3466</v>
      </c>
      <c r="I3166" s="45">
        <v>0</v>
      </c>
      <c r="J3166" s="14">
        <v>150000000</v>
      </c>
      <c r="K3166" s="14" t="s">
        <v>3458</v>
      </c>
      <c r="L3166" s="46" t="s">
        <v>5087</v>
      </c>
      <c r="M3166" s="14" t="s">
        <v>12072</v>
      </c>
      <c r="N3166" s="14" t="s">
        <v>3833</v>
      </c>
      <c r="O3166" s="14" t="s">
        <v>3489</v>
      </c>
      <c r="P3166" s="14" t="s">
        <v>12071</v>
      </c>
      <c r="Q3166" s="44" t="s">
        <v>8224</v>
      </c>
      <c r="R3166" s="44" t="s">
        <v>8203</v>
      </c>
      <c r="S3166" s="14">
        <v>1</v>
      </c>
      <c r="T3166" s="5">
        <v>50050.8</v>
      </c>
      <c r="U3166" s="5">
        <f t="shared" si="167"/>
        <v>50050.8</v>
      </c>
      <c r="V3166" s="47">
        <f t="shared" si="168"/>
        <v>56056.896000000008</v>
      </c>
      <c r="W3166" s="48"/>
      <c r="X3166" s="49">
        <v>2017</v>
      </c>
      <c r="Y3166" s="55" t="s">
        <v>12015</v>
      </c>
      <c r="Z3166" s="51">
        <f t="shared" si="169"/>
        <v>139.03</v>
      </c>
      <c r="AA3166" s="16">
        <f t="shared" si="170"/>
        <v>155.71360000000001</v>
      </c>
    </row>
    <row r="3167" spans="2:27" ht="20.25" x14ac:dyDescent="0.3">
      <c r="B3167" s="43" t="s">
        <v>3170</v>
      </c>
      <c r="C3167" s="14" t="s">
        <v>4521</v>
      </c>
      <c r="D3167" s="14" t="s">
        <v>4729</v>
      </c>
      <c r="E3167" s="14" t="s">
        <v>4730</v>
      </c>
      <c r="F3167" s="14" t="s">
        <v>4731</v>
      </c>
      <c r="G3167" s="14" t="s">
        <v>11728</v>
      </c>
      <c r="H3167" s="44" t="s">
        <v>3466</v>
      </c>
      <c r="I3167" s="45">
        <v>0</v>
      </c>
      <c r="J3167" s="14">
        <v>150000000</v>
      </c>
      <c r="K3167" s="14" t="s">
        <v>3458</v>
      </c>
      <c r="L3167" s="46" t="s">
        <v>5087</v>
      </c>
      <c r="M3167" s="14" t="s">
        <v>12072</v>
      </c>
      <c r="N3167" s="14" t="s">
        <v>3833</v>
      </c>
      <c r="O3167" s="14" t="s">
        <v>3489</v>
      </c>
      <c r="P3167" s="14" t="s">
        <v>12071</v>
      </c>
      <c r="Q3167" s="44" t="s">
        <v>8224</v>
      </c>
      <c r="R3167" s="44" t="s">
        <v>8203</v>
      </c>
      <c r="S3167" s="14">
        <v>2</v>
      </c>
      <c r="T3167" s="5">
        <v>50050.8</v>
      </c>
      <c r="U3167" s="5">
        <f t="shared" si="167"/>
        <v>100101.6</v>
      </c>
      <c r="V3167" s="47">
        <f t="shared" si="168"/>
        <v>112113.79200000002</v>
      </c>
      <c r="W3167" s="48"/>
      <c r="X3167" s="49">
        <v>2017</v>
      </c>
      <c r="Y3167" s="55" t="s">
        <v>12015</v>
      </c>
      <c r="Z3167" s="51">
        <f t="shared" si="169"/>
        <v>278.06</v>
      </c>
      <c r="AA3167" s="16">
        <f t="shared" si="170"/>
        <v>311.42720000000003</v>
      </c>
    </row>
    <row r="3168" spans="2:27" ht="20.25" x14ac:dyDescent="0.3">
      <c r="B3168" s="43" t="s">
        <v>3171</v>
      </c>
      <c r="C3168" s="14" t="s">
        <v>4521</v>
      </c>
      <c r="D3168" s="14" t="s">
        <v>4729</v>
      </c>
      <c r="E3168" s="14" t="s">
        <v>4730</v>
      </c>
      <c r="F3168" s="14" t="s">
        <v>4731</v>
      </c>
      <c r="G3168" s="14" t="s">
        <v>11729</v>
      </c>
      <c r="H3168" s="44" t="s">
        <v>3466</v>
      </c>
      <c r="I3168" s="45">
        <v>0</v>
      </c>
      <c r="J3168" s="14">
        <v>150000000</v>
      </c>
      <c r="K3168" s="14" t="s">
        <v>3458</v>
      </c>
      <c r="L3168" s="46" t="s">
        <v>5087</v>
      </c>
      <c r="M3168" s="14" t="s">
        <v>12072</v>
      </c>
      <c r="N3168" s="14" t="s">
        <v>3833</v>
      </c>
      <c r="O3168" s="14" t="s">
        <v>3489</v>
      </c>
      <c r="P3168" s="14" t="s">
        <v>12071</v>
      </c>
      <c r="Q3168" s="44" t="s">
        <v>8224</v>
      </c>
      <c r="R3168" s="44" t="s">
        <v>8203</v>
      </c>
      <c r="S3168" s="14">
        <v>2</v>
      </c>
      <c r="T3168" s="5">
        <v>50050.8</v>
      </c>
      <c r="U3168" s="5">
        <f t="shared" si="167"/>
        <v>100101.6</v>
      </c>
      <c r="V3168" s="47">
        <f t="shared" si="168"/>
        <v>112113.79200000002</v>
      </c>
      <c r="W3168" s="48"/>
      <c r="X3168" s="49">
        <v>2017</v>
      </c>
      <c r="Y3168" s="55" t="s">
        <v>12015</v>
      </c>
      <c r="Z3168" s="51">
        <f t="shared" si="169"/>
        <v>278.06</v>
      </c>
      <c r="AA3168" s="16">
        <f t="shared" si="170"/>
        <v>311.42720000000003</v>
      </c>
    </row>
    <row r="3169" spans="2:27" ht="20.25" x14ac:dyDescent="0.3">
      <c r="B3169" s="43" t="s">
        <v>3172</v>
      </c>
      <c r="C3169" s="14" t="s">
        <v>4521</v>
      </c>
      <c r="D3169" s="14" t="s">
        <v>5523</v>
      </c>
      <c r="E3169" s="14" t="s">
        <v>4771</v>
      </c>
      <c r="F3169" s="14" t="s">
        <v>4779</v>
      </c>
      <c r="G3169" s="14" t="s">
        <v>11730</v>
      </c>
      <c r="H3169" s="44" t="s">
        <v>3466</v>
      </c>
      <c r="I3169" s="45">
        <v>0</v>
      </c>
      <c r="J3169" s="14">
        <v>150000000</v>
      </c>
      <c r="K3169" s="14" t="s">
        <v>3458</v>
      </c>
      <c r="L3169" s="46" t="s">
        <v>5087</v>
      </c>
      <c r="M3169" s="14" t="s">
        <v>12072</v>
      </c>
      <c r="N3169" s="14" t="s">
        <v>3833</v>
      </c>
      <c r="O3169" s="14" t="s">
        <v>3489</v>
      </c>
      <c r="P3169" s="14" t="s">
        <v>12071</v>
      </c>
      <c r="Q3169" s="44" t="s">
        <v>8224</v>
      </c>
      <c r="R3169" s="44" t="s">
        <v>8203</v>
      </c>
      <c r="S3169" s="14">
        <v>2</v>
      </c>
      <c r="T3169" s="5">
        <v>34556.800000000003</v>
      </c>
      <c r="U3169" s="5">
        <f t="shared" si="167"/>
        <v>69113.600000000006</v>
      </c>
      <c r="V3169" s="47">
        <f t="shared" si="168"/>
        <v>77407.232000000018</v>
      </c>
      <c r="W3169" s="48"/>
      <c r="X3169" s="49">
        <v>2017</v>
      </c>
      <c r="Y3169" s="55" t="s">
        <v>12015</v>
      </c>
      <c r="Z3169" s="51">
        <f t="shared" si="169"/>
        <v>191.98222222222225</v>
      </c>
      <c r="AA3169" s="16">
        <f t="shared" si="170"/>
        <v>215.02008888888895</v>
      </c>
    </row>
    <row r="3170" spans="2:27" ht="20.25" x14ac:dyDescent="0.3">
      <c r="B3170" s="43" t="s">
        <v>3173</v>
      </c>
      <c r="C3170" s="14" t="s">
        <v>4521</v>
      </c>
      <c r="D3170" s="14" t="s">
        <v>10024</v>
      </c>
      <c r="E3170" s="14" t="s">
        <v>4446</v>
      </c>
      <c r="F3170" s="14" t="s">
        <v>10025</v>
      </c>
      <c r="G3170" s="14" t="s">
        <v>11731</v>
      </c>
      <c r="H3170" s="44" t="s">
        <v>3466</v>
      </c>
      <c r="I3170" s="45">
        <v>0</v>
      </c>
      <c r="J3170" s="14">
        <v>150000000</v>
      </c>
      <c r="K3170" s="14" t="s">
        <v>3458</v>
      </c>
      <c r="L3170" s="46" t="s">
        <v>5087</v>
      </c>
      <c r="M3170" s="14" t="s">
        <v>12072</v>
      </c>
      <c r="N3170" s="14" t="s">
        <v>3833</v>
      </c>
      <c r="O3170" s="14" t="s">
        <v>3489</v>
      </c>
      <c r="P3170" s="14" t="s">
        <v>12071</v>
      </c>
      <c r="Q3170" s="44" t="s">
        <v>8224</v>
      </c>
      <c r="R3170" s="44" t="s">
        <v>8203</v>
      </c>
      <c r="S3170" s="14">
        <v>1</v>
      </c>
      <c r="T3170" s="5">
        <v>5099929.32</v>
      </c>
      <c r="U3170" s="5">
        <f t="shared" ref="U3170:U3233" si="171">S3170*T3170</f>
        <v>5099929.32</v>
      </c>
      <c r="V3170" s="47">
        <f t="shared" ref="V3170:V3233" si="172">U3170*1.12</f>
        <v>5711920.8384000007</v>
      </c>
      <c r="W3170" s="48"/>
      <c r="X3170" s="49">
        <v>2017</v>
      </c>
      <c r="Y3170" s="55" t="s">
        <v>12015</v>
      </c>
      <c r="Z3170" s="51">
        <f t="shared" ref="Z3170:Z3233" si="173">U3170/360</f>
        <v>14166.470333333335</v>
      </c>
      <c r="AA3170" s="16">
        <f t="shared" ref="AA3170:AA3233" si="174">V3170/360</f>
        <v>15866.446773333335</v>
      </c>
    </row>
    <row r="3171" spans="2:27" ht="20.25" x14ac:dyDescent="0.3">
      <c r="B3171" s="43" t="s">
        <v>3174</v>
      </c>
      <c r="C3171" s="14" t="s">
        <v>4521</v>
      </c>
      <c r="D3171" s="14" t="s">
        <v>10026</v>
      </c>
      <c r="E3171" s="14" t="s">
        <v>10027</v>
      </c>
      <c r="F3171" s="14" t="s">
        <v>10028</v>
      </c>
      <c r="G3171" s="14" t="s">
        <v>11732</v>
      </c>
      <c r="H3171" s="44" t="s">
        <v>3466</v>
      </c>
      <c r="I3171" s="45">
        <v>0</v>
      </c>
      <c r="J3171" s="14">
        <v>150000000</v>
      </c>
      <c r="K3171" s="14" t="s">
        <v>3458</v>
      </c>
      <c r="L3171" s="46" t="s">
        <v>5087</v>
      </c>
      <c r="M3171" s="14" t="s">
        <v>12072</v>
      </c>
      <c r="N3171" s="14" t="s">
        <v>3833</v>
      </c>
      <c r="O3171" s="14" t="s">
        <v>3489</v>
      </c>
      <c r="P3171" s="14" t="s">
        <v>12071</v>
      </c>
      <c r="Q3171" s="44" t="s">
        <v>8224</v>
      </c>
      <c r="R3171" s="44" t="s">
        <v>8203</v>
      </c>
      <c r="S3171" s="14">
        <v>1</v>
      </c>
      <c r="T3171" s="5">
        <v>200000</v>
      </c>
      <c r="U3171" s="5">
        <f t="shared" si="171"/>
        <v>200000</v>
      </c>
      <c r="V3171" s="47">
        <f t="shared" si="172"/>
        <v>224000.00000000003</v>
      </c>
      <c r="W3171" s="48"/>
      <c r="X3171" s="49">
        <v>2017</v>
      </c>
      <c r="Y3171" s="55" t="s">
        <v>12015</v>
      </c>
      <c r="Z3171" s="51">
        <f t="shared" si="173"/>
        <v>555.55555555555554</v>
      </c>
      <c r="AA3171" s="16">
        <f t="shared" si="174"/>
        <v>622.22222222222229</v>
      </c>
    </row>
    <row r="3172" spans="2:27" ht="20.25" x14ac:dyDescent="0.3">
      <c r="B3172" s="43" t="s">
        <v>3175</v>
      </c>
      <c r="C3172" s="14" t="s">
        <v>4521</v>
      </c>
      <c r="D3172" s="14" t="s">
        <v>4775</v>
      </c>
      <c r="E3172" s="14" t="s">
        <v>4446</v>
      </c>
      <c r="F3172" s="14" t="s">
        <v>4785</v>
      </c>
      <c r="G3172" s="14" t="s">
        <v>11733</v>
      </c>
      <c r="H3172" s="44" t="s">
        <v>3466</v>
      </c>
      <c r="I3172" s="45">
        <v>0</v>
      </c>
      <c r="J3172" s="14">
        <v>150000000</v>
      </c>
      <c r="K3172" s="14" t="s">
        <v>3458</v>
      </c>
      <c r="L3172" s="46" t="s">
        <v>5087</v>
      </c>
      <c r="M3172" s="14" t="s">
        <v>12072</v>
      </c>
      <c r="N3172" s="14" t="s">
        <v>3833</v>
      </c>
      <c r="O3172" s="14" t="s">
        <v>3489</v>
      </c>
      <c r="P3172" s="14" t="s">
        <v>12071</v>
      </c>
      <c r="Q3172" s="44" t="s">
        <v>8224</v>
      </c>
      <c r="R3172" s="44" t="s">
        <v>8203</v>
      </c>
      <c r="S3172" s="14">
        <v>2</v>
      </c>
      <c r="T3172" s="5">
        <v>1000000</v>
      </c>
      <c r="U3172" s="5">
        <f t="shared" si="171"/>
        <v>2000000</v>
      </c>
      <c r="V3172" s="47">
        <f t="shared" si="172"/>
        <v>2240000</v>
      </c>
      <c r="W3172" s="48"/>
      <c r="X3172" s="49">
        <v>2017</v>
      </c>
      <c r="Y3172" s="55" t="s">
        <v>12015</v>
      </c>
      <c r="Z3172" s="51">
        <f t="shared" si="173"/>
        <v>5555.5555555555557</v>
      </c>
      <c r="AA3172" s="16">
        <f t="shared" si="174"/>
        <v>6222.2222222222226</v>
      </c>
    </row>
    <row r="3173" spans="2:27" ht="20.25" x14ac:dyDescent="0.3">
      <c r="B3173" s="43" t="s">
        <v>3176</v>
      </c>
      <c r="C3173" s="14" t="s">
        <v>4521</v>
      </c>
      <c r="D3173" s="14" t="s">
        <v>10029</v>
      </c>
      <c r="E3173" s="14" t="s">
        <v>7641</v>
      </c>
      <c r="F3173" s="14" t="s">
        <v>10030</v>
      </c>
      <c r="G3173" s="14" t="s">
        <v>11734</v>
      </c>
      <c r="H3173" s="44" t="s">
        <v>3466</v>
      </c>
      <c r="I3173" s="45">
        <v>0</v>
      </c>
      <c r="J3173" s="14">
        <v>150000000</v>
      </c>
      <c r="K3173" s="14" t="s">
        <v>3458</v>
      </c>
      <c r="L3173" s="46" t="s">
        <v>5087</v>
      </c>
      <c r="M3173" s="14" t="s">
        <v>12072</v>
      </c>
      <c r="N3173" s="14" t="s">
        <v>3833</v>
      </c>
      <c r="O3173" s="14" t="s">
        <v>3489</v>
      </c>
      <c r="P3173" s="14" t="s">
        <v>12071</v>
      </c>
      <c r="Q3173" s="44" t="s">
        <v>8224</v>
      </c>
      <c r="R3173" s="44" t="s">
        <v>8203</v>
      </c>
      <c r="S3173" s="14">
        <v>2</v>
      </c>
      <c r="T3173" s="5">
        <v>30000</v>
      </c>
      <c r="U3173" s="5">
        <f t="shared" si="171"/>
        <v>60000</v>
      </c>
      <c r="V3173" s="47">
        <f t="shared" si="172"/>
        <v>67200</v>
      </c>
      <c r="W3173" s="48"/>
      <c r="X3173" s="49">
        <v>2017</v>
      </c>
      <c r="Y3173" s="55" t="s">
        <v>12015</v>
      </c>
      <c r="Z3173" s="51">
        <f t="shared" si="173"/>
        <v>166.66666666666666</v>
      </c>
      <c r="AA3173" s="16">
        <f t="shared" si="174"/>
        <v>186.66666666666666</v>
      </c>
    </row>
    <row r="3174" spans="2:27" ht="20.25" x14ac:dyDescent="0.3">
      <c r="B3174" s="43" t="s">
        <v>3177</v>
      </c>
      <c r="C3174" s="14" t="s">
        <v>4521</v>
      </c>
      <c r="D3174" s="14" t="s">
        <v>10031</v>
      </c>
      <c r="E3174" s="14" t="s">
        <v>10032</v>
      </c>
      <c r="F3174" s="14" t="s">
        <v>10033</v>
      </c>
      <c r="G3174" s="14" t="s">
        <v>11735</v>
      </c>
      <c r="H3174" s="44" t="s">
        <v>3466</v>
      </c>
      <c r="I3174" s="45">
        <v>0</v>
      </c>
      <c r="J3174" s="14">
        <v>150000000</v>
      </c>
      <c r="K3174" s="14" t="s">
        <v>3458</v>
      </c>
      <c r="L3174" s="46" t="s">
        <v>5087</v>
      </c>
      <c r="M3174" s="14" t="s">
        <v>12072</v>
      </c>
      <c r="N3174" s="14" t="s">
        <v>3833</v>
      </c>
      <c r="O3174" s="14" t="s">
        <v>3489</v>
      </c>
      <c r="P3174" s="14" t="s">
        <v>12071</v>
      </c>
      <c r="Q3174" s="44" t="s">
        <v>8224</v>
      </c>
      <c r="R3174" s="44" t="s">
        <v>8203</v>
      </c>
      <c r="S3174" s="14">
        <v>1</v>
      </c>
      <c r="T3174" s="5">
        <v>100000</v>
      </c>
      <c r="U3174" s="5">
        <f t="shared" si="171"/>
        <v>100000</v>
      </c>
      <c r="V3174" s="47">
        <f t="shared" si="172"/>
        <v>112000.00000000001</v>
      </c>
      <c r="W3174" s="48"/>
      <c r="X3174" s="49">
        <v>2017</v>
      </c>
      <c r="Y3174" s="55" t="s">
        <v>12015</v>
      </c>
      <c r="Z3174" s="51">
        <f t="shared" si="173"/>
        <v>277.77777777777777</v>
      </c>
      <c r="AA3174" s="16">
        <f t="shared" si="174"/>
        <v>311.11111111111114</v>
      </c>
    </row>
    <row r="3175" spans="2:27" ht="20.25" x14ac:dyDescent="0.3">
      <c r="B3175" s="43" t="s">
        <v>3178</v>
      </c>
      <c r="C3175" s="14" t="s">
        <v>4521</v>
      </c>
      <c r="D3175" s="14" t="s">
        <v>9807</v>
      </c>
      <c r="E3175" s="14" t="s">
        <v>4900</v>
      </c>
      <c r="F3175" s="14" t="s">
        <v>4412</v>
      </c>
      <c r="G3175" s="14" t="s">
        <v>11736</v>
      </c>
      <c r="H3175" s="44" t="s">
        <v>3466</v>
      </c>
      <c r="I3175" s="45">
        <v>0</v>
      </c>
      <c r="J3175" s="14">
        <v>150000000</v>
      </c>
      <c r="K3175" s="14" t="s">
        <v>3458</v>
      </c>
      <c r="L3175" s="46" t="s">
        <v>5087</v>
      </c>
      <c r="M3175" s="14" t="s">
        <v>12072</v>
      </c>
      <c r="N3175" s="14" t="s">
        <v>3833</v>
      </c>
      <c r="O3175" s="14" t="s">
        <v>3489</v>
      </c>
      <c r="P3175" s="14" t="s">
        <v>12071</v>
      </c>
      <c r="Q3175" s="44" t="s">
        <v>8224</v>
      </c>
      <c r="R3175" s="44" t="s">
        <v>8203</v>
      </c>
      <c r="S3175" s="14">
        <v>6</v>
      </c>
      <c r="T3175" s="5">
        <v>15675</v>
      </c>
      <c r="U3175" s="5">
        <f t="shared" si="171"/>
        <v>94050</v>
      </c>
      <c r="V3175" s="47">
        <f t="shared" si="172"/>
        <v>105336.00000000001</v>
      </c>
      <c r="W3175" s="48"/>
      <c r="X3175" s="49">
        <v>2017</v>
      </c>
      <c r="Y3175" s="55" t="s">
        <v>12015</v>
      </c>
      <c r="Z3175" s="51">
        <f t="shared" si="173"/>
        <v>261.25</v>
      </c>
      <c r="AA3175" s="16">
        <f t="shared" si="174"/>
        <v>292.60000000000002</v>
      </c>
    </row>
    <row r="3176" spans="2:27" ht="20.25" x14ac:dyDescent="0.3">
      <c r="B3176" s="43" t="s">
        <v>3179</v>
      </c>
      <c r="C3176" s="14" t="s">
        <v>4521</v>
      </c>
      <c r="D3176" s="14" t="s">
        <v>9807</v>
      </c>
      <c r="E3176" s="14" t="s">
        <v>4900</v>
      </c>
      <c r="F3176" s="14" t="s">
        <v>4412</v>
      </c>
      <c r="G3176" s="14" t="s">
        <v>11737</v>
      </c>
      <c r="H3176" s="44" t="s">
        <v>3466</v>
      </c>
      <c r="I3176" s="45">
        <v>0</v>
      </c>
      <c r="J3176" s="14">
        <v>150000000</v>
      </c>
      <c r="K3176" s="14" t="s">
        <v>3458</v>
      </c>
      <c r="L3176" s="46" t="s">
        <v>5087</v>
      </c>
      <c r="M3176" s="14" t="s">
        <v>12072</v>
      </c>
      <c r="N3176" s="14" t="s">
        <v>3833</v>
      </c>
      <c r="O3176" s="14" t="s">
        <v>3489</v>
      </c>
      <c r="P3176" s="14" t="s">
        <v>12071</v>
      </c>
      <c r="Q3176" s="44" t="s">
        <v>8224</v>
      </c>
      <c r="R3176" s="44" t="s">
        <v>8203</v>
      </c>
      <c r="S3176" s="14">
        <v>4</v>
      </c>
      <c r="T3176" s="5">
        <v>578.98</v>
      </c>
      <c r="U3176" s="5">
        <f t="shared" si="171"/>
        <v>2315.92</v>
      </c>
      <c r="V3176" s="47">
        <f t="shared" si="172"/>
        <v>2593.8304000000003</v>
      </c>
      <c r="W3176" s="48"/>
      <c r="X3176" s="49">
        <v>2017</v>
      </c>
      <c r="Y3176" s="55" t="s">
        <v>12015</v>
      </c>
      <c r="Z3176" s="51">
        <f t="shared" si="173"/>
        <v>6.4331111111111117</v>
      </c>
      <c r="AA3176" s="16">
        <f t="shared" si="174"/>
        <v>7.2050844444444451</v>
      </c>
    </row>
    <row r="3177" spans="2:27" ht="20.25" x14ac:dyDescent="0.3">
      <c r="B3177" s="43" t="s">
        <v>3180</v>
      </c>
      <c r="C3177" s="14" t="s">
        <v>4521</v>
      </c>
      <c r="D3177" s="14" t="s">
        <v>9807</v>
      </c>
      <c r="E3177" s="14" t="s">
        <v>4900</v>
      </c>
      <c r="F3177" s="14" t="s">
        <v>4412</v>
      </c>
      <c r="G3177" s="14" t="s">
        <v>11738</v>
      </c>
      <c r="H3177" s="44" t="s">
        <v>3466</v>
      </c>
      <c r="I3177" s="45">
        <v>0</v>
      </c>
      <c r="J3177" s="14">
        <v>150000000</v>
      </c>
      <c r="K3177" s="14" t="s">
        <v>3458</v>
      </c>
      <c r="L3177" s="46" t="s">
        <v>5087</v>
      </c>
      <c r="M3177" s="14" t="s">
        <v>12072</v>
      </c>
      <c r="N3177" s="14" t="s">
        <v>3833</v>
      </c>
      <c r="O3177" s="14" t="s">
        <v>3489</v>
      </c>
      <c r="P3177" s="14" t="s">
        <v>12071</v>
      </c>
      <c r="Q3177" s="44" t="s">
        <v>8224</v>
      </c>
      <c r="R3177" s="44" t="s">
        <v>8203</v>
      </c>
      <c r="S3177" s="14">
        <v>4</v>
      </c>
      <c r="T3177" s="5">
        <v>578.98</v>
      </c>
      <c r="U3177" s="5">
        <f t="shared" si="171"/>
        <v>2315.92</v>
      </c>
      <c r="V3177" s="47">
        <f t="shared" si="172"/>
        <v>2593.8304000000003</v>
      </c>
      <c r="W3177" s="48"/>
      <c r="X3177" s="49">
        <v>2017</v>
      </c>
      <c r="Y3177" s="55" t="s">
        <v>12015</v>
      </c>
      <c r="Z3177" s="51">
        <f t="shared" si="173"/>
        <v>6.4331111111111117</v>
      </c>
      <c r="AA3177" s="16">
        <f t="shared" si="174"/>
        <v>7.2050844444444451</v>
      </c>
    </row>
    <row r="3178" spans="2:27" ht="20.25" x14ac:dyDescent="0.3">
      <c r="B3178" s="43" t="s">
        <v>3181</v>
      </c>
      <c r="C3178" s="14" t="s">
        <v>4521</v>
      </c>
      <c r="D3178" s="14" t="s">
        <v>10031</v>
      </c>
      <c r="E3178" s="14" t="s">
        <v>10032</v>
      </c>
      <c r="F3178" s="14" t="s">
        <v>10033</v>
      </c>
      <c r="G3178" s="14" t="s">
        <v>11739</v>
      </c>
      <c r="H3178" s="44" t="s">
        <v>3466</v>
      </c>
      <c r="I3178" s="45">
        <v>0</v>
      </c>
      <c r="J3178" s="14">
        <v>150000000</v>
      </c>
      <c r="K3178" s="14" t="s">
        <v>3458</v>
      </c>
      <c r="L3178" s="46" t="s">
        <v>5087</v>
      </c>
      <c r="M3178" s="14" t="s">
        <v>12072</v>
      </c>
      <c r="N3178" s="14" t="s">
        <v>3833</v>
      </c>
      <c r="O3178" s="14" t="s">
        <v>3489</v>
      </c>
      <c r="P3178" s="14" t="s">
        <v>12071</v>
      </c>
      <c r="Q3178" s="44" t="s">
        <v>8224</v>
      </c>
      <c r="R3178" s="44" t="s">
        <v>8203</v>
      </c>
      <c r="S3178" s="14">
        <v>4</v>
      </c>
      <c r="T3178" s="5">
        <v>250000</v>
      </c>
      <c r="U3178" s="5">
        <f t="shared" si="171"/>
        <v>1000000</v>
      </c>
      <c r="V3178" s="47">
        <f t="shared" si="172"/>
        <v>1120000</v>
      </c>
      <c r="W3178" s="48"/>
      <c r="X3178" s="49">
        <v>2017</v>
      </c>
      <c r="Y3178" s="55" t="s">
        <v>12015</v>
      </c>
      <c r="Z3178" s="51">
        <f t="shared" si="173"/>
        <v>2777.7777777777778</v>
      </c>
      <c r="AA3178" s="16">
        <f t="shared" si="174"/>
        <v>3111.1111111111113</v>
      </c>
    </row>
    <row r="3179" spans="2:27" ht="20.25" x14ac:dyDescent="0.3">
      <c r="B3179" s="43" t="s">
        <v>3182</v>
      </c>
      <c r="C3179" s="14" t="s">
        <v>4521</v>
      </c>
      <c r="D3179" s="14" t="s">
        <v>10031</v>
      </c>
      <c r="E3179" s="14" t="s">
        <v>10032</v>
      </c>
      <c r="F3179" s="14" t="s">
        <v>10033</v>
      </c>
      <c r="G3179" s="14" t="s">
        <v>11740</v>
      </c>
      <c r="H3179" s="44" t="s">
        <v>3466</v>
      </c>
      <c r="I3179" s="45">
        <v>0</v>
      </c>
      <c r="J3179" s="14">
        <v>150000000</v>
      </c>
      <c r="K3179" s="14" t="s">
        <v>3458</v>
      </c>
      <c r="L3179" s="46" t="s">
        <v>5087</v>
      </c>
      <c r="M3179" s="14" t="s">
        <v>12072</v>
      </c>
      <c r="N3179" s="14" t="s">
        <v>3833</v>
      </c>
      <c r="O3179" s="14" t="s">
        <v>3489</v>
      </c>
      <c r="P3179" s="14" t="s">
        <v>12071</v>
      </c>
      <c r="Q3179" s="44" t="s">
        <v>8224</v>
      </c>
      <c r="R3179" s="44" t="s">
        <v>8203</v>
      </c>
      <c r="S3179" s="14">
        <v>2</v>
      </c>
      <c r="T3179" s="5">
        <v>250000</v>
      </c>
      <c r="U3179" s="5">
        <f t="shared" si="171"/>
        <v>500000</v>
      </c>
      <c r="V3179" s="47">
        <f t="shared" si="172"/>
        <v>560000</v>
      </c>
      <c r="W3179" s="48"/>
      <c r="X3179" s="49">
        <v>2017</v>
      </c>
      <c r="Y3179" s="55" t="s">
        <v>12015</v>
      </c>
      <c r="Z3179" s="51">
        <f t="shared" si="173"/>
        <v>1388.8888888888889</v>
      </c>
      <c r="AA3179" s="16">
        <f t="shared" si="174"/>
        <v>1555.5555555555557</v>
      </c>
    </row>
    <row r="3180" spans="2:27" ht="20.25" x14ac:dyDescent="0.3">
      <c r="B3180" s="43" t="s">
        <v>3183</v>
      </c>
      <c r="C3180" s="14" t="s">
        <v>4521</v>
      </c>
      <c r="D3180" s="14" t="s">
        <v>9807</v>
      </c>
      <c r="E3180" s="14" t="s">
        <v>4900</v>
      </c>
      <c r="F3180" s="14" t="s">
        <v>4412</v>
      </c>
      <c r="G3180" s="14" t="s">
        <v>11741</v>
      </c>
      <c r="H3180" s="44" t="s">
        <v>3466</v>
      </c>
      <c r="I3180" s="45">
        <v>0</v>
      </c>
      <c r="J3180" s="14">
        <v>150000000</v>
      </c>
      <c r="K3180" s="14" t="s">
        <v>3458</v>
      </c>
      <c r="L3180" s="46" t="s">
        <v>5087</v>
      </c>
      <c r="M3180" s="14" t="s">
        <v>12072</v>
      </c>
      <c r="N3180" s="14" t="s">
        <v>3833</v>
      </c>
      <c r="O3180" s="14" t="s">
        <v>3489</v>
      </c>
      <c r="P3180" s="14" t="s">
        <v>12071</v>
      </c>
      <c r="Q3180" s="44" t="s">
        <v>8224</v>
      </c>
      <c r="R3180" s="44" t="s">
        <v>8203</v>
      </c>
      <c r="S3180" s="14">
        <v>4</v>
      </c>
      <c r="T3180" s="5">
        <v>578.98</v>
      </c>
      <c r="U3180" s="5">
        <f t="shared" si="171"/>
        <v>2315.92</v>
      </c>
      <c r="V3180" s="47">
        <f t="shared" si="172"/>
        <v>2593.8304000000003</v>
      </c>
      <c r="W3180" s="48"/>
      <c r="X3180" s="49">
        <v>2017</v>
      </c>
      <c r="Y3180" s="55" t="s">
        <v>12015</v>
      </c>
      <c r="Z3180" s="51">
        <f t="shared" si="173"/>
        <v>6.4331111111111117</v>
      </c>
      <c r="AA3180" s="16">
        <f t="shared" si="174"/>
        <v>7.2050844444444451</v>
      </c>
    </row>
    <row r="3181" spans="2:27" ht="20.25" x14ac:dyDescent="0.3">
      <c r="B3181" s="43" t="s">
        <v>3184</v>
      </c>
      <c r="C3181" s="14" t="s">
        <v>4521</v>
      </c>
      <c r="D3181" s="14" t="s">
        <v>10034</v>
      </c>
      <c r="E3181" s="14" t="s">
        <v>4124</v>
      </c>
      <c r="F3181" s="14" t="s">
        <v>10035</v>
      </c>
      <c r="G3181" s="14" t="s">
        <v>11742</v>
      </c>
      <c r="H3181" s="44" t="s">
        <v>3457</v>
      </c>
      <c r="I3181" s="45">
        <v>0</v>
      </c>
      <c r="J3181" s="14">
        <v>150000000</v>
      </c>
      <c r="K3181" s="14" t="s">
        <v>3458</v>
      </c>
      <c r="L3181" s="46" t="s">
        <v>5087</v>
      </c>
      <c r="M3181" s="14" t="s">
        <v>12072</v>
      </c>
      <c r="N3181" s="14" t="s">
        <v>3833</v>
      </c>
      <c r="O3181" s="14" t="s">
        <v>3501</v>
      </c>
      <c r="P3181" s="14" t="s">
        <v>12071</v>
      </c>
      <c r="Q3181" s="44" t="s">
        <v>8235</v>
      </c>
      <c r="R3181" s="44" t="s">
        <v>8212</v>
      </c>
      <c r="S3181" s="14">
        <v>77.275999999999996</v>
      </c>
      <c r="T3181" s="5">
        <v>743435.19</v>
      </c>
      <c r="U3181" s="5">
        <f t="shared" si="171"/>
        <v>57449697.742439993</v>
      </c>
      <c r="V3181" s="47">
        <f t="shared" si="172"/>
        <v>64343661.471532799</v>
      </c>
      <c r="W3181" s="48"/>
      <c r="X3181" s="49">
        <v>2017</v>
      </c>
      <c r="Y3181" s="55" t="s">
        <v>12015</v>
      </c>
      <c r="Z3181" s="51">
        <f t="shared" si="173"/>
        <v>159582.49372899998</v>
      </c>
      <c r="AA3181" s="16">
        <f t="shared" si="174"/>
        <v>178732.39297648001</v>
      </c>
    </row>
    <row r="3182" spans="2:27" ht="20.25" x14ac:dyDescent="0.3">
      <c r="B3182" s="43" t="s">
        <v>3185</v>
      </c>
      <c r="C3182" s="14" t="s">
        <v>4521</v>
      </c>
      <c r="D3182" s="14" t="s">
        <v>12126</v>
      </c>
      <c r="E3182" s="14" t="s">
        <v>4124</v>
      </c>
      <c r="F3182" s="14" t="s">
        <v>10036</v>
      </c>
      <c r="G3182" s="14" t="s">
        <v>11743</v>
      </c>
      <c r="H3182" s="44" t="s">
        <v>3457</v>
      </c>
      <c r="I3182" s="45">
        <v>0</v>
      </c>
      <c r="J3182" s="14">
        <v>150000000</v>
      </c>
      <c r="K3182" s="14" t="s">
        <v>3458</v>
      </c>
      <c r="L3182" s="46" t="s">
        <v>5087</v>
      </c>
      <c r="M3182" s="14" t="s">
        <v>12072</v>
      </c>
      <c r="N3182" s="14" t="s">
        <v>3833</v>
      </c>
      <c r="O3182" s="14" t="s">
        <v>3501</v>
      </c>
      <c r="P3182" s="14" t="s">
        <v>12071</v>
      </c>
      <c r="Q3182" s="44" t="s">
        <v>8226</v>
      </c>
      <c r="R3182" s="44" t="s">
        <v>8205</v>
      </c>
      <c r="S3182" s="14">
        <v>52.851999999999997</v>
      </c>
      <c r="T3182" s="5">
        <v>1398876.4</v>
      </c>
      <c r="U3182" s="5">
        <f t="shared" si="171"/>
        <v>73933415.492799997</v>
      </c>
      <c r="V3182" s="47">
        <f t="shared" si="172"/>
        <v>82805425.351935998</v>
      </c>
      <c r="W3182" s="48"/>
      <c r="X3182" s="49">
        <v>2017</v>
      </c>
      <c r="Y3182" s="55" t="s">
        <v>12015</v>
      </c>
      <c r="Z3182" s="51">
        <f t="shared" si="173"/>
        <v>205370.59859111111</v>
      </c>
      <c r="AA3182" s="16">
        <f t="shared" si="174"/>
        <v>230015.07042204443</v>
      </c>
    </row>
    <row r="3183" spans="2:27" ht="20.25" x14ac:dyDescent="0.3">
      <c r="B3183" s="43" t="s">
        <v>3186</v>
      </c>
      <c r="C3183" s="14" t="s">
        <v>4521</v>
      </c>
      <c r="D3183" s="14" t="s">
        <v>10037</v>
      </c>
      <c r="E3183" s="14" t="s">
        <v>4124</v>
      </c>
      <c r="F3183" s="14" t="s">
        <v>10038</v>
      </c>
      <c r="G3183" s="14" t="s">
        <v>11744</v>
      </c>
      <c r="H3183" s="44" t="s">
        <v>3466</v>
      </c>
      <c r="I3183" s="45">
        <v>0</v>
      </c>
      <c r="J3183" s="14">
        <v>150000000</v>
      </c>
      <c r="K3183" s="14" t="s">
        <v>3458</v>
      </c>
      <c r="L3183" s="46" t="s">
        <v>5087</v>
      </c>
      <c r="M3183" s="14" t="s">
        <v>12072</v>
      </c>
      <c r="N3183" s="14" t="s">
        <v>3833</v>
      </c>
      <c r="O3183" s="14" t="s">
        <v>3501</v>
      </c>
      <c r="P3183" s="14" t="s">
        <v>12071</v>
      </c>
      <c r="Q3183" s="44" t="s">
        <v>8235</v>
      </c>
      <c r="R3183" s="44" t="s">
        <v>8212</v>
      </c>
      <c r="S3183" s="14">
        <v>5.2309999999999999</v>
      </c>
      <c r="T3183" s="5">
        <v>743435.19</v>
      </c>
      <c r="U3183" s="5">
        <f t="shared" si="171"/>
        <v>3888909.4788899994</v>
      </c>
      <c r="V3183" s="47">
        <f t="shared" si="172"/>
        <v>4355578.6163567994</v>
      </c>
      <c r="W3183" s="48"/>
      <c r="X3183" s="49">
        <v>2017</v>
      </c>
      <c r="Y3183" s="55" t="s">
        <v>12015</v>
      </c>
      <c r="Z3183" s="51">
        <f t="shared" si="173"/>
        <v>10802.526330249999</v>
      </c>
      <c r="AA3183" s="16">
        <f t="shared" si="174"/>
        <v>12098.829489879998</v>
      </c>
    </row>
    <row r="3184" spans="2:27" ht="20.25" x14ac:dyDescent="0.3">
      <c r="B3184" s="43" t="s">
        <v>3187</v>
      </c>
      <c r="C3184" s="14" t="s">
        <v>4521</v>
      </c>
      <c r="D3184" s="14" t="s">
        <v>12123</v>
      </c>
      <c r="E3184" s="14" t="s">
        <v>4124</v>
      </c>
      <c r="F3184" s="14" t="s">
        <v>10039</v>
      </c>
      <c r="G3184" s="14" t="s">
        <v>11745</v>
      </c>
      <c r="H3184" s="44" t="s">
        <v>3457</v>
      </c>
      <c r="I3184" s="45">
        <v>0</v>
      </c>
      <c r="J3184" s="14">
        <v>150000000</v>
      </c>
      <c r="K3184" s="14" t="s">
        <v>3458</v>
      </c>
      <c r="L3184" s="46" t="s">
        <v>5087</v>
      </c>
      <c r="M3184" s="14" t="s">
        <v>12072</v>
      </c>
      <c r="N3184" s="14" t="s">
        <v>3833</v>
      </c>
      <c r="O3184" s="14" t="s">
        <v>3501</v>
      </c>
      <c r="P3184" s="14" t="s">
        <v>12071</v>
      </c>
      <c r="Q3184" s="44" t="s">
        <v>8226</v>
      </c>
      <c r="R3184" s="44" t="s">
        <v>8205</v>
      </c>
      <c r="S3184" s="14">
        <v>2550</v>
      </c>
      <c r="T3184" s="5">
        <v>4674</v>
      </c>
      <c r="U3184" s="5">
        <f t="shared" si="171"/>
        <v>11918700</v>
      </c>
      <c r="V3184" s="47">
        <f t="shared" si="172"/>
        <v>13348944.000000002</v>
      </c>
      <c r="W3184" s="48"/>
      <c r="X3184" s="49">
        <v>2017</v>
      </c>
      <c r="Y3184" s="55" t="s">
        <v>12015</v>
      </c>
      <c r="Z3184" s="51">
        <f t="shared" si="173"/>
        <v>33107.5</v>
      </c>
      <c r="AA3184" s="16">
        <f t="shared" si="174"/>
        <v>37080.400000000009</v>
      </c>
    </row>
    <row r="3185" spans="2:27" ht="20.25" x14ac:dyDescent="0.3">
      <c r="B3185" s="43" t="s">
        <v>3188</v>
      </c>
      <c r="C3185" s="14" t="s">
        <v>4521</v>
      </c>
      <c r="D3185" s="14" t="s">
        <v>10040</v>
      </c>
      <c r="E3185" s="14" t="s">
        <v>4209</v>
      </c>
      <c r="F3185" s="14" t="s">
        <v>4210</v>
      </c>
      <c r="G3185" s="14" t="s">
        <v>11746</v>
      </c>
      <c r="H3185" s="44" t="s">
        <v>3457</v>
      </c>
      <c r="I3185" s="45">
        <v>0</v>
      </c>
      <c r="J3185" s="14">
        <v>150000000</v>
      </c>
      <c r="K3185" s="14" t="s">
        <v>3458</v>
      </c>
      <c r="L3185" s="46" t="s">
        <v>5087</v>
      </c>
      <c r="M3185" s="14" t="s">
        <v>12072</v>
      </c>
      <c r="N3185" s="14" t="s">
        <v>3833</v>
      </c>
      <c r="O3185" s="14" t="s">
        <v>3501</v>
      </c>
      <c r="P3185" s="14" t="s">
        <v>12071</v>
      </c>
      <c r="Q3185" s="44" t="s">
        <v>8235</v>
      </c>
      <c r="R3185" s="44" t="s">
        <v>8212</v>
      </c>
      <c r="S3185" s="14">
        <v>18</v>
      </c>
      <c r="T3185" s="5">
        <v>1856795.09</v>
      </c>
      <c r="U3185" s="5">
        <f t="shared" si="171"/>
        <v>33422311.620000001</v>
      </c>
      <c r="V3185" s="47">
        <f t="shared" si="172"/>
        <v>37432989.014400005</v>
      </c>
      <c r="W3185" s="48"/>
      <c r="X3185" s="49">
        <v>2017</v>
      </c>
      <c r="Y3185" s="55" t="s">
        <v>12015</v>
      </c>
      <c r="Z3185" s="51">
        <f t="shared" si="173"/>
        <v>92839.75450000001</v>
      </c>
      <c r="AA3185" s="16">
        <f t="shared" si="174"/>
        <v>103980.52504000001</v>
      </c>
    </row>
    <row r="3186" spans="2:27" ht="20.25" x14ac:dyDescent="0.3">
      <c r="B3186" s="43" t="s">
        <v>3189</v>
      </c>
      <c r="C3186" s="14" t="s">
        <v>4521</v>
      </c>
      <c r="D3186" s="14" t="s">
        <v>10041</v>
      </c>
      <c r="E3186" s="14" t="s">
        <v>4124</v>
      </c>
      <c r="F3186" s="14" t="s">
        <v>10042</v>
      </c>
      <c r="G3186" s="14" t="s">
        <v>11747</v>
      </c>
      <c r="H3186" s="44" t="s">
        <v>3466</v>
      </c>
      <c r="I3186" s="45">
        <v>0</v>
      </c>
      <c r="J3186" s="14">
        <v>150000000</v>
      </c>
      <c r="K3186" s="14" t="s">
        <v>3458</v>
      </c>
      <c r="L3186" s="46" t="s">
        <v>5087</v>
      </c>
      <c r="M3186" s="14" t="s">
        <v>12072</v>
      </c>
      <c r="N3186" s="14" t="s">
        <v>3833</v>
      </c>
      <c r="O3186" s="14" t="s">
        <v>3501</v>
      </c>
      <c r="P3186" s="14" t="s">
        <v>12071</v>
      </c>
      <c r="Q3186" s="44" t="s">
        <v>8226</v>
      </c>
      <c r="R3186" s="44" t="s">
        <v>8205</v>
      </c>
      <c r="S3186" s="14">
        <v>123.48</v>
      </c>
      <c r="T3186" s="5">
        <v>3800</v>
      </c>
      <c r="U3186" s="5">
        <f t="shared" si="171"/>
        <v>469224</v>
      </c>
      <c r="V3186" s="47">
        <f t="shared" si="172"/>
        <v>525530.88</v>
      </c>
      <c r="W3186" s="48"/>
      <c r="X3186" s="49">
        <v>2017</v>
      </c>
      <c r="Y3186" s="55" t="s">
        <v>12015</v>
      </c>
      <c r="Z3186" s="51">
        <f t="shared" si="173"/>
        <v>1303.4000000000001</v>
      </c>
      <c r="AA3186" s="16">
        <f t="shared" si="174"/>
        <v>1459.808</v>
      </c>
    </row>
    <row r="3187" spans="2:27" ht="20.25" x14ac:dyDescent="0.3">
      <c r="B3187" s="43" t="s">
        <v>3190</v>
      </c>
      <c r="C3187" s="14" t="s">
        <v>4521</v>
      </c>
      <c r="D3187" s="14" t="s">
        <v>10043</v>
      </c>
      <c r="E3187" s="14" t="s">
        <v>4124</v>
      </c>
      <c r="F3187" s="14" t="s">
        <v>10044</v>
      </c>
      <c r="G3187" s="14" t="s">
        <v>11748</v>
      </c>
      <c r="H3187" s="44" t="s">
        <v>3466</v>
      </c>
      <c r="I3187" s="45">
        <v>0</v>
      </c>
      <c r="J3187" s="14">
        <v>150000000</v>
      </c>
      <c r="K3187" s="14" t="s">
        <v>3458</v>
      </c>
      <c r="L3187" s="46" t="s">
        <v>5087</v>
      </c>
      <c r="M3187" s="14" t="s">
        <v>12072</v>
      </c>
      <c r="N3187" s="14" t="s">
        <v>3833</v>
      </c>
      <c r="O3187" s="14" t="s">
        <v>3501</v>
      </c>
      <c r="P3187" s="14" t="s">
        <v>12071</v>
      </c>
      <c r="Q3187" s="44" t="s">
        <v>8226</v>
      </c>
      <c r="R3187" s="44" t="s">
        <v>8205</v>
      </c>
      <c r="S3187" s="14">
        <v>17.399999999999999</v>
      </c>
      <c r="T3187" s="5">
        <v>2382.88</v>
      </c>
      <c r="U3187" s="5">
        <f t="shared" si="171"/>
        <v>41462.112000000001</v>
      </c>
      <c r="V3187" s="47">
        <f t="shared" si="172"/>
        <v>46437.565440000006</v>
      </c>
      <c r="W3187" s="48"/>
      <c r="X3187" s="49">
        <v>2017</v>
      </c>
      <c r="Y3187" s="55" t="s">
        <v>12015</v>
      </c>
      <c r="Z3187" s="51">
        <f t="shared" si="173"/>
        <v>115.17253333333333</v>
      </c>
      <c r="AA3187" s="16">
        <f t="shared" si="174"/>
        <v>128.99323733333335</v>
      </c>
    </row>
    <row r="3188" spans="2:27" ht="20.25" x14ac:dyDescent="0.3">
      <c r="B3188" s="43" t="s">
        <v>3191</v>
      </c>
      <c r="C3188" s="14" t="s">
        <v>4521</v>
      </c>
      <c r="D3188" s="14" t="s">
        <v>10045</v>
      </c>
      <c r="E3188" s="14" t="s">
        <v>4124</v>
      </c>
      <c r="F3188" s="14" t="s">
        <v>10046</v>
      </c>
      <c r="G3188" s="14" t="s">
        <v>11749</v>
      </c>
      <c r="H3188" s="44" t="s">
        <v>3466</v>
      </c>
      <c r="I3188" s="45">
        <v>0</v>
      </c>
      <c r="J3188" s="14">
        <v>150000000</v>
      </c>
      <c r="K3188" s="14" t="s">
        <v>3458</v>
      </c>
      <c r="L3188" s="46" t="s">
        <v>5087</v>
      </c>
      <c r="M3188" s="14" t="s">
        <v>12072</v>
      </c>
      <c r="N3188" s="14" t="s">
        <v>3833</v>
      </c>
      <c r="O3188" s="14" t="s">
        <v>3501</v>
      </c>
      <c r="P3188" s="14" t="s">
        <v>12071</v>
      </c>
      <c r="Q3188" s="44" t="s">
        <v>8226</v>
      </c>
      <c r="R3188" s="44" t="s">
        <v>8205</v>
      </c>
      <c r="S3188" s="14">
        <v>85</v>
      </c>
      <c r="T3188" s="5">
        <v>2118.0100000000002</v>
      </c>
      <c r="U3188" s="5">
        <f t="shared" si="171"/>
        <v>180030.85</v>
      </c>
      <c r="V3188" s="47">
        <f t="shared" si="172"/>
        <v>201634.55200000003</v>
      </c>
      <c r="W3188" s="48"/>
      <c r="X3188" s="49">
        <v>2017</v>
      </c>
      <c r="Y3188" s="55" t="s">
        <v>12015</v>
      </c>
      <c r="Z3188" s="51">
        <f t="shared" si="173"/>
        <v>500.08569444444447</v>
      </c>
      <c r="AA3188" s="16">
        <f t="shared" si="174"/>
        <v>560.09597777777788</v>
      </c>
    </row>
    <row r="3189" spans="2:27" ht="20.25" x14ac:dyDescent="0.3">
      <c r="B3189" s="43" t="s">
        <v>3192</v>
      </c>
      <c r="C3189" s="14" t="s">
        <v>4521</v>
      </c>
      <c r="D3189" s="14" t="s">
        <v>10047</v>
      </c>
      <c r="E3189" s="14" t="s">
        <v>4124</v>
      </c>
      <c r="F3189" s="14" t="s">
        <v>10048</v>
      </c>
      <c r="G3189" s="14" t="s">
        <v>11750</v>
      </c>
      <c r="H3189" s="44" t="s">
        <v>3466</v>
      </c>
      <c r="I3189" s="45">
        <v>0</v>
      </c>
      <c r="J3189" s="14">
        <v>150000000</v>
      </c>
      <c r="K3189" s="14" t="s">
        <v>3458</v>
      </c>
      <c r="L3189" s="46" t="s">
        <v>5087</v>
      </c>
      <c r="M3189" s="14" t="s">
        <v>12072</v>
      </c>
      <c r="N3189" s="14" t="s">
        <v>3833</v>
      </c>
      <c r="O3189" s="14" t="s">
        <v>3501</v>
      </c>
      <c r="P3189" s="14" t="s">
        <v>12071</v>
      </c>
      <c r="Q3189" s="44" t="s">
        <v>8226</v>
      </c>
      <c r="R3189" s="44" t="s">
        <v>8205</v>
      </c>
      <c r="S3189" s="14">
        <v>157.68</v>
      </c>
      <c r="T3189" s="5">
        <v>3864.13</v>
      </c>
      <c r="U3189" s="5">
        <f t="shared" si="171"/>
        <v>609296.01840000006</v>
      </c>
      <c r="V3189" s="47">
        <f t="shared" si="172"/>
        <v>682411.54060800013</v>
      </c>
      <c r="W3189" s="48"/>
      <c r="X3189" s="49">
        <v>2017</v>
      </c>
      <c r="Y3189" s="55" t="s">
        <v>12015</v>
      </c>
      <c r="Z3189" s="51">
        <f t="shared" si="173"/>
        <v>1692.4889400000002</v>
      </c>
      <c r="AA3189" s="16">
        <f t="shared" si="174"/>
        <v>1895.5876128000004</v>
      </c>
    </row>
    <row r="3190" spans="2:27" ht="20.25" x14ac:dyDescent="0.3">
      <c r="B3190" s="43" t="s">
        <v>3193</v>
      </c>
      <c r="C3190" s="14" t="s">
        <v>4521</v>
      </c>
      <c r="D3190" s="14" t="s">
        <v>10049</v>
      </c>
      <c r="E3190" s="14" t="s">
        <v>4124</v>
      </c>
      <c r="F3190" s="14" t="s">
        <v>10050</v>
      </c>
      <c r="G3190" s="14" t="s">
        <v>11751</v>
      </c>
      <c r="H3190" s="44" t="s">
        <v>3466</v>
      </c>
      <c r="I3190" s="45">
        <v>0</v>
      </c>
      <c r="J3190" s="14">
        <v>150000000</v>
      </c>
      <c r="K3190" s="14" t="s">
        <v>3458</v>
      </c>
      <c r="L3190" s="46" t="s">
        <v>5087</v>
      </c>
      <c r="M3190" s="14" t="s">
        <v>12072</v>
      </c>
      <c r="N3190" s="14" t="s">
        <v>3833</v>
      </c>
      <c r="O3190" s="14" t="s">
        <v>3501</v>
      </c>
      <c r="P3190" s="14" t="s">
        <v>12071</v>
      </c>
      <c r="Q3190" s="44" t="s">
        <v>8226</v>
      </c>
      <c r="R3190" s="44" t="s">
        <v>8205</v>
      </c>
      <c r="S3190" s="14">
        <v>34.4</v>
      </c>
      <c r="T3190" s="5">
        <v>4523.8599999999997</v>
      </c>
      <c r="U3190" s="5">
        <f t="shared" si="171"/>
        <v>155620.78399999999</v>
      </c>
      <c r="V3190" s="47">
        <f t="shared" si="172"/>
        <v>174295.27807999999</v>
      </c>
      <c r="W3190" s="48"/>
      <c r="X3190" s="49">
        <v>2017</v>
      </c>
      <c r="Y3190" s="55" t="s">
        <v>12015</v>
      </c>
      <c r="Z3190" s="51">
        <f t="shared" si="173"/>
        <v>432.27995555555549</v>
      </c>
      <c r="AA3190" s="16">
        <f t="shared" si="174"/>
        <v>484.15355022222218</v>
      </c>
    </row>
    <row r="3191" spans="2:27" ht="20.25" x14ac:dyDescent="0.3">
      <c r="B3191" s="43" t="s">
        <v>3194</v>
      </c>
      <c r="C3191" s="14" t="s">
        <v>4521</v>
      </c>
      <c r="D3191" s="14" t="s">
        <v>10051</v>
      </c>
      <c r="E3191" s="14" t="s">
        <v>4192</v>
      </c>
      <c r="F3191" s="14" t="s">
        <v>10052</v>
      </c>
      <c r="G3191" s="14" t="s">
        <v>11752</v>
      </c>
      <c r="H3191" s="44" t="s">
        <v>3466</v>
      </c>
      <c r="I3191" s="45">
        <v>0</v>
      </c>
      <c r="J3191" s="14">
        <v>150000000</v>
      </c>
      <c r="K3191" s="14" t="s">
        <v>3458</v>
      </c>
      <c r="L3191" s="46" t="s">
        <v>5087</v>
      </c>
      <c r="M3191" s="14" t="s">
        <v>12072</v>
      </c>
      <c r="N3191" s="14" t="s">
        <v>3833</v>
      </c>
      <c r="O3191" s="14" t="s">
        <v>3501</v>
      </c>
      <c r="P3191" s="14" t="s">
        <v>12071</v>
      </c>
      <c r="Q3191" s="44" t="s">
        <v>8226</v>
      </c>
      <c r="R3191" s="44" t="s">
        <v>8205</v>
      </c>
      <c r="S3191" s="14">
        <v>20</v>
      </c>
      <c r="T3191" s="5">
        <v>213759.21</v>
      </c>
      <c r="U3191" s="5">
        <f t="shared" si="171"/>
        <v>4275184.2</v>
      </c>
      <c r="V3191" s="47">
        <f t="shared" si="172"/>
        <v>4788206.3040000005</v>
      </c>
      <c r="W3191" s="48"/>
      <c r="X3191" s="49">
        <v>2017</v>
      </c>
      <c r="Y3191" s="55" t="s">
        <v>12015</v>
      </c>
      <c r="Z3191" s="51">
        <f t="shared" si="173"/>
        <v>11875.511666666667</v>
      </c>
      <c r="AA3191" s="16">
        <f t="shared" si="174"/>
        <v>13300.573066666668</v>
      </c>
    </row>
    <row r="3192" spans="2:27" ht="20.25" x14ac:dyDescent="0.3">
      <c r="B3192" s="43" t="s">
        <v>3195</v>
      </c>
      <c r="C3192" s="14" t="s">
        <v>4521</v>
      </c>
      <c r="D3192" s="14" t="s">
        <v>10047</v>
      </c>
      <c r="E3192" s="14" t="s">
        <v>4124</v>
      </c>
      <c r="F3192" s="14" t="s">
        <v>10048</v>
      </c>
      <c r="G3192" s="14" t="s">
        <v>11753</v>
      </c>
      <c r="H3192" s="44" t="s">
        <v>3466</v>
      </c>
      <c r="I3192" s="45">
        <v>0</v>
      </c>
      <c r="J3192" s="14">
        <v>150000000</v>
      </c>
      <c r="K3192" s="14" t="s">
        <v>3458</v>
      </c>
      <c r="L3192" s="46" t="s">
        <v>5087</v>
      </c>
      <c r="M3192" s="14" t="s">
        <v>12072</v>
      </c>
      <c r="N3192" s="14" t="s">
        <v>3833</v>
      </c>
      <c r="O3192" s="14" t="s">
        <v>3501</v>
      </c>
      <c r="P3192" s="14" t="s">
        <v>12071</v>
      </c>
      <c r="Q3192" s="44" t="s">
        <v>8226</v>
      </c>
      <c r="R3192" s="44" t="s">
        <v>8205</v>
      </c>
      <c r="S3192" s="14">
        <v>41</v>
      </c>
      <c r="T3192" s="5">
        <v>8600</v>
      </c>
      <c r="U3192" s="5">
        <f t="shared" si="171"/>
        <v>352600</v>
      </c>
      <c r="V3192" s="47">
        <f t="shared" si="172"/>
        <v>394912.00000000006</v>
      </c>
      <c r="W3192" s="48"/>
      <c r="X3192" s="49">
        <v>2017</v>
      </c>
      <c r="Y3192" s="55" t="s">
        <v>12015</v>
      </c>
      <c r="Z3192" s="51">
        <f t="shared" si="173"/>
        <v>979.44444444444446</v>
      </c>
      <c r="AA3192" s="16">
        <f t="shared" si="174"/>
        <v>1096.9777777777779</v>
      </c>
    </row>
    <row r="3193" spans="2:27" ht="20.25" x14ac:dyDescent="0.3">
      <c r="B3193" s="43" t="s">
        <v>3196</v>
      </c>
      <c r="C3193" s="14" t="s">
        <v>4521</v>
      </c>
      <c r="D3193" s="14" t="s">
        <v>10053</v>
      </c>
      <c r="E3193" s="14" t="s">
        <v>4124</v>
      </c>
      <c r="F3193" s="14" t="s">
        <v>10054</v>
      </c>
      <c r="G3193" s="14" t="s">
        <v>11754</v>
      </c>
      <c r="H3193" s="44" t="s">
        <v>3466</v>
      </c>
      <c r="I3193" s="45">
        <v>0</v>
      </c>
      <c r="J3193" s="14">
        <v>150000000</v>
      </c>
      <c r="K3193" s="14" t="s">
        <v>3458</v>
      </c>
      <c r="L3193" s="46" t="s">
        <v>5087</v>
      </c>
      <c r="M3193" s="14" t="s">
        <v>12072</v>
      </c>
      <c r="N3193" s="14" t="s">
        <v>3833</v>
      </c>
      <c r="O3193" s="14" t="s">
        <v>12124</v>
      </c>
      <c r="P3193" s="14" t="s">
        <v>12071</v>
      </c>
      <c r="Q3193" s="44" t="s">
        <v>8226</v>
      </c>
      <c r="R3193" s="44" t="s">
        <v>8205</v>
      </c>
      <c r="S3193" s="14">
        <v>120</v>
      </c>
      <c r="T3193" s="5">
        <v>700.8</v>
      </c>
      <c r="U3193" s="5">
        <f t="shared" si="171"/>
        <v>84096</v>
      </c>
      <c r="V3193" s="47">
        <f t="shared" si="172"/>
        <v>94187.520000000004</v>
      </c>
      <c r="W3193" s="48"/>
      <c r="X3193" s="49">
        <v>2017</v>
      </c>
      <c r="Y3193" s="55" t="s">
        <v>12015</v>
      </c>
      <c r="Z3193" s="51">
        <f t="shared" si="173"/>
        <v>233.6</v>
      </c>
      <c r="AA3193" s="16">
        <f t="shared" si="174"/>
        <v>261.63200000000001</v>
      </c>
    </row>
    <row r="3194" spans="2:27" ht="20.25" x14ac:dyDescent="0.3">
      <c r="B3194" s="43" t="s">
        <v>3197</v>
      </c>
      <c r="C3194" s="14" t="s">
        <v>4521</v>
      </c>
      <c r="D3194" s="14" t="s">
        <v>4215</v>
      </c>
      <c r="E3194" s="14" t="s">
        <v>3678</v>
      </c>
      <c r="F3194" s="14" t="s">
        <v>4216</v>
      </c>
      <c r="G3194" s="14" t="s">
        <v>11755</v>
      </c>
      <c r="H3194" s="44" t="s">
        <v>3466</v>
      </c>
      <c r="I3194" s="45">
        <v>0</v>
      </c>
      <c r="J3194" s="14">
        <v>150000000</v>
      </c>
      <c r="K3194" s="14" t="s">
        <v>3458</v>
      </c>
      <c r="L3194" s="46" t="s">
        <v>3501</v>
      </c>
      <c r="M3194" s="14" t="s">
        <v>12072</v>
      </c>
      <c r="N3194" s="14" t="s">
        <v>3833</v>
      </c>
      <c r="O3194" s="14" t="s">
        <v>3882</v>
      </c>
      <c r="P3194" s="14" t="s">
        <v>12071</v>
      </c>
      <c r="Q3194" s="44" t="s">
        <v>8229</v>
      </c>
      <c r="R3194" s="44" t="s">
        <v>3676</v>
      </c>
      <c r="S3194" s="56">
        <v>246241.52299999999</v>
      </c>
      <c r="T3194" s="5">
        <f>151/1.12</f>
        <v>134.82142857142856</v>
      </c>
      <c r="U3194" s="5">
        <f>S3194*T3194</f>
        <v>33198633.904464278</v>
      </c>
      <c r="V3194" s="47">
        <f t="shared" si="172"/>
        <v>37182469.972999997</v>
      </c>
      <c r="W3194" s="48"/>
      <c r="X3194" s="49">
        <v>2017</v>
      </c>
      <c r="Y3194" s="55" t="s">
        <v>12225</v>
      </c>
      <c r="Z3194" s="51">
        <f t="shared" si="173"/>
        <v>92218.427512400769</v>
      </c>
      <c r="AA3194" s="16">
        <f t="shared" si="174"/>
        <v>103284.63881388889</v>
      </c>
    </row>
    <row r="3195" spans="2:27" ht="20.25" x14ac:dyDescent="0.3">
      <c r="B3195" s="43" t="s">
        <v>3198</v>
      </c>
      <c r="C3195" s="14" t="s">
        <v>4521</v>
      </c>
      <c r="D3195" s="14" t="s">
        <v>3677</v>
      </c>
      <c r="E3195" s="14" t="s">
        <v>3678</v>
      </c>
      <c r="F3195" s="14" t="s">
        <v>3679</v>
      </c>
      <c r="G3195" s="14" t="s">
        <v>11756</v>
      </c>
      <c r="H3195" s="44" t="s">
        <v>3466</v>
      </c>
      <c r="I3195" s="45">
        <v>0</v>
      </c>
      <c r="J3195" s="14">
        <v>150000000</v>
      </c>
      <c r="K3195" s="14" t="s">
        <v>3458</v>
      </c>
      <c r="L3195" s="46" t="s">
        <v>3501</v>
      </c>
      <c r="M3195" s="14" t="s">
        <v>12072</v>
      </c>
      <c r="N3195" s="14" t="s">
        <v>3833</v>
      </c>
      <c r="O3195" s="14" t="s">
        <v>3882</v>
      </c>
      <c r="P3195" s="14" t="s">
        <v>12071</v>
      </c>
      <c r="Q3195" s="44" t="s">
        <v>8229</v>
      </c>
      <c r="R3195" s="44" t="s">
        <v>3676</v>
      </c>
      <c r="S3195" s="56">
        <v>113827.364</v>
      </c>
      <c r="T3195" s="5">
        <f>148/1.12</f>
        <v>132.14285714285714</v>
      </c>
      <c r="U3195" s="5">
        <f t="shared" si="171"/>
        <v>15041473.1</v>
      </c>
      <c r="V3195" s="47">
        <f t="shared" si="172"/>
        <v>16846449.872000001</v>
      </c>
      <c r="W3195" s="48"/>
      <c r="X3195" s="49">
        <v>2017</v>
      </c>
      <c r="Y3195" s="55" t="s">
        <v>12225</v>
      </c>
      <c r="Z3195" s="51">
        <f t="shared" si="173"/>
        <v>41781.869722222218</v>
      </c>
      <c r="AA3195" s="16">
        <f t="shared" si="174"/>
        <v>46795.694088888893</v>
      </c>
    </row>
    <row r="3196" spans="2:27" ht="20.25" x14ac:dyDescent="0.3">
      <c r="B3196" s="43" t="s">
        <v>3199</v>
      </c>
      <c r="C3196" s="14" t="s">
        <v>4521</v>
      </c>
      <c r="D3196" s="14" t="s">
        <v>10055</v>
      </c>
      <c r="E3196" s="14" t="s">
        <v>4124</v>
      </c>
      <c r="F3196" s="14" t="s">
        <v>10056</v>
      </c>
      <c r="G3196" s="14" t="s">
        <v>11757</v>
      </c>
      <c r="H3196" s="44" t="s">
        <v>3466</v>
      </c>
      <c r="I3196" s="45">
        <v>0</v>
      </c>
      <c r="J3196" s="14">
        <v>150000000</v>
      </c>
      <c r="K3196" s="14" t="s">
        <v>3458</v>
      </c>
      <c r="L3196" s="46" t="s">
        <v>5087</v>
      </c>
      <c r="M3196" s="14" t="s">
        <v>12072</v>
      </c>
      <c r="N3196" s="14" t="s">
        <v>3833</v>
      </c>
      <c r="O3196" s="14" t="s">
        <v>3489</v>
      </c>
      <c r="P3196" s="14" t="s">
        <v>12071</v>
      </c>
      <c r="Q3196" s="44" t="s">
        <v>8229</v>
      </c>
      <c r="R3196" s="44" t="s">
        <v>3676</v>
      </c>
      <c r="S3196" s="14">
        <v>10</v>
      </c>
      <c r="T3196" s="5">
        <v>5457.07</v>
      </c>
      <c r="U3196" s="5">
        <f t="shared" si="171"/>
        <v>54570.7</v>
      </c>
      <c r="V3196" s="47">
        <f t="shared" si="172"/>
        <v>61119.184000000001</v>
      </c>
      <c r="W3196" s="48"/>
      <c r="X3196" s="49">
        <v>2017</v>
      </c>
      <c r="Y3196" s="55" t="s">
        <v>12015</v>
      </c>
      <c r="Z3196" s="51">
        <f t="shared" si="173"/>
        <v>151.58527777777778</v>
      </c>
      <c r="AA3196" s="16">
        <f t="shared" si="174"/>
        <v>169.77551111111111</v>
      </c>
    </row>
    <row r="3197" spans="2:27" ht="20.25" x14ac:dyDescent="0.3">
      <c r="B3197" s="43" t="s">
        <v>3200</v>
      </c>
      <c r="C3197" s="14" t="s">
        <v>4521</v>
      </c>
      <c r="D3197" s="14" t="s">
        <v>10057</v>
      </c>
      <c r="E3197" s="14" t="s">
        <v>4124</v>
      </c>
      <c r="F3197" s="14" t="s">
        <v>10039</v>
      </c>
      <c r="G3197" s="14" t="s">
        <v>11758</v>
      </c>
      <c r="H3197" s="44" t="s">
        <v>3466</v>
      </c>
      <c r="I3197" s="45">
        <v>0</v>
      </c>
      <c r="J3197" s="14">
        <v>150000000</v>
      </c>
      <c r="K3197" s="14" t="s">
        <v>3458</v>
      </c>
      <c r="L3197" s="46" t="s">
        <v>5087</v>
      </c>
      <c r="M3197" s="14" t="s">
        <v>12072</v>
      </c>
      <c r="N3197" s="14" t="s">
        <v>3833</v>
      </c>
      <c r="O3197" s="14" t="s">
        <v>3489</v>
      </c>
      <c r="P3197" s="14" t="s">
        <v>12071</v>
      </c>
      <c r="Q3197" s="44" t="s">
        <v>8229</v>
      </c>
      <c r="R3197" s="44" t="s">
        <v>3676</v>
      </c>
      <c r="S3197" s="14">
        <v>10</v>
      </c>
      <c r="T3197" s="5">
        <v>17360</v>
      </c>
      <c r="U3197" s="5">
        <f t="shared" si="171"/>
        <v>173600</v>
      </c>
      <c r="V3197" s="47">
        <f t="shared" si="172"/>
        <v>194432.00000000003</v>
      </c>
      <c r="W3197" s="48"/>
      <c r="X3197" s="49">
        <v>2017</v>
      </c>
      <c r="Y3197" s="55" t="s">
        <v>12015</v>
      </c>
      <c r="Z3197" s="51">
        <f t="shared" si="173"/>
        <v>482.22222222222223</v>
      </c>
      <c r="AA3197" s="16">
        <f t="shared" si="174"/>
        <v>540.08888888888896</v>
      </c>
    </row>
    <row r="3198" spans="2:27" ht="20.25" x14ac:dyDescent="0.3">
      <c r="B3198" s="43" t="s">
        <v>3201</v>
      </c>
      <c r="C3198" s="14" t="s">
        <v>4521</v>
      </c>
      <c r="D3198" s="14" t="s">
        <v>10058</v>
      </c>
      <c r="E3198" s="14" t="s">
        <v>10059</v>
      </c>
      <c r="F3198" s="14" t="s">
        <v>10060</v>
      </c>
      <c r="G3198" s="14" t="s">
        <v>11759</v>
      </c>
      <c r="H3198" s="44" t="s">
        <v>3457</v>
      </c>
      <c r="I3198" s="45">
        <v>0</v>
      </c>
      <c r="J3198" s="14">
        <v>150000000</v>
      </c>
      <c r="K3198" s="14" t="s">
        <v>3458</v>
      </c>
      <c r="L3198" s="46" t="s">
        <v>5087</v>
      </c>
      <c r="M3198" s="14" t="s">
        <v>12072</v>
      </c>
      <c r="N3198" s="14" t="s">
        <v>3833</v>
      </c>
      <c r="O3198" s="14" t="s">
        <v>12116</v>
      </c>
      <c r="P3198" s="14" t="s">
        <v>12071</v>
      </c>
      <c r="Q3198" s="44" t="s">
        <v>8235</v>
      </c>
      <c r="R3198" s="44" t="s">
        <v>8212</v>
      </c>
      <c r="S3198" s="14">
        <v>4.266</v>
      </c>
      <c r="T3198" s="5">
        <v>4101900.5</v>
      </c>
      <c r="U3198" s="5">
        <f t="shared" si="171"/>
        <v>17498707.533</v>
      </c>
      <c r="V3198" s="47">
        <f t="shared" si="172"/>
        <v>19598552.436960001</v>
      </c>
      <c r="W3198" s="48"/>
      <c r="X3198" s="49">
        <v>2017</v>
      </c>
      <c r="Y3198" s="55" t="s">
        <v>12015</v>
      </c>
      <c r="Z3198" s="51">
        <f t="shared" si="173"/>
        <v>48607.520924999997</v>
      </c>
      <c r="AA3198" s="16">
        <f t="shared" si="174"/>
        <v>54440.423436000005</v>
      </c>
    </row>
    <row r="3199" spans="2:27" ht="20.25" x14ac:dyDescent="0.3">
      <c r="B3199" s="43" t="s">
        <v>3202</v>
      </c>
      <c r="C3199" s="14" t="s">
        <v>4521</v>
      </c>
      <c r="D3199" s="14" t="s">
        <v>10061</v>
      </c>
      <c r="E3199" s="14" t="s">
        <v>8063</v>
      </c>
      <c r="F3199" s="14" t="s">
        <v>10062</v>
      </c>
      <c r="G3199" s="14" t="s">
        <v>11760</v>
      </c>
      <c r="H3199" s="44" t="s">
        <v>3457</v>
      </c>
      <c r="I3199" s="45">
        <v>0</v>
      </c>
      <c r="J3199" s="14">
        <v>150000000</v>
      </c>
      <c r="K3199" s="14" t="s">
        <v>3458</v>
      </c>
      <c r="L3199" s="46" t="s">
        <v>5087</v>
      </c>
      <c r="M3199" s="14" t="s">
        <v>12072</v>
      </c>
      <c r="N3199" s="14" t="s">
        <v>3833</v>
      </c>
      <c r="O3199" s="14" t="s">
        <v>12124</v>
      </c>
      <c r="P3199" s="14" t="s">
        <v>12071</v>
      </c>
      <c r="Q3199" s="44" t="s">
        <v>8235</v>
      </c>
      <c r="R3199" s="44" t="s">
        <v>8212</v>
      </c>
      <c r="S3199" s="14">
        <v>813</v>
      </c>
      <c r="T3199" s="5">
        <v>105000</v>
      </c>
      <c r="U3199" s="5">
        <f t="shared" si="171"/>
        <v>85365000</v>
      </c>
      <c r="V3199" s="47">
        <f t="shared" si="172"/>
        <v>95608800.000000015</v>
      </c>
      <c r="W3199" s="48"/>
      <c r="X3199" s="49">
        <v>2017</v>
      </c>
      <c r="Y3199" s="55" t="s">
        <v>12015</v>
      </c>
      <c r="Z3199" s="51">
        <f t="shared" si="173"/>
        <v>237125</v>
      </c>
      <c r="AA3199" s="16">
        <f t="shared" si="174"/>
        <v>265580.00000000006</v>
      </c>
    </row>
    <row r="3200" spans="2:27" ht="20.25" x14ac:dyDescent="0.3">
      <c r="B3200" s="43" t="s">
        <v>3203</v>
      </c>
      <c r="C3200" s="14" t="s">
        <v>4521</v>
      </c>
      <c r="D3200" s="14" t="s">
        <v>10063</v>
      </c>
      <c r="E3200" s="14" t="s">
        <v>3954</v>
      </c>
      <c r="F3200" s="14" t="s">
        <v>10064</v>
      </c>
      <c r="G3200" s="14" t="s">
        <v>11761</v>
      </c>
      <c r="H3200" s="44" t="s">
        <v>3457</v>
      </c>
      <c r="I3200" s="45">
        <v>0</v>
      </c>
      <c r="J3200" s="14">
        <v>150000000</v>
      </c>
      <c r="K3200" s="14" t="s">
        <v>3458</v>
      </c>
      <c r="L3200" s="46" t="s">
        <v>5087</v>
      </c>
      <c r="M3200" s="14" t="s">
        <v>12072</v>
      </c>
      <c r="N3200" s="14" t="s">
        <v>3833</v>
      </c>
      <c r="O3200" s="14" t="s">
        <v>3882</v>
      </c>
      <c r="P3200" s="14" t="s">
        <v>12071</v>
      </c>
      <c r="Q3200" s="44" t="s">
        <v>8235</v>
      </c>
      <c r="R3200" s="44" t="s">
        <v>8212</v>
      </c>
      <c r="S3200" s="14">
        <v>25</v>
      </c>
      <c r="T3200" s="5">
        <v>3110000</v>
      </c>
      <c r="U3200" s="5">
        <f t="shared" si="171"/>
        <v>77750000</v>
      </c>
      <c r="V3200" s="47">
        <f t="shared" si="172"/>
        <v>87080000.000000015</v>
      </c>
      <c r="W3200" s="48"/>
      <c r="X3200" s="49">
        <v>2017</v>
      </c>
      <c r="Y3200" s="55" t="s">
        <v>12015</v>
      </c>
      <c r="Z3200" s="51">
        <f t="shared" si="173"/>
        <v>215972.22222222222</v>
      </c>
      <c r="AA3200" s="16">
        <f t="shared" si="174"/>
        <v>241888.88888888893</v>
      </c>
    </row>
    <row r="3201" spans="2:27" ht="20.25" x14ac:dyDescent="0.3">
      <c r="B3201" s="43" t="s">
        <v>3204</v>
      </c>
      <c r="C3201" s="14" t="s">
        <v>4521</v>
      </c>
      <c r="D3201" s="14" t="s">
        <v>10065</v>
      </c>
      <c r="E3201" s="14" t="s">
        <v>10066</v>
      </c>
      <c r="F3201" s="14" t="s">
        <v>5238</v>
      </c>
      <c r="G3201" s="14" t="s">
        <v>11762</v>
      </c>
      <c r="H3201" s="44" t="s">
        <v>3466</v>
      </c>
      <c r="I3201" s="45">
        <v>0</v>
      </c>
      <c r="J3201" s="14">
        <v>150000000</v>
      </c>
      <c r="K3201" s="14" t="s">
        <v>3458</v>
      </c>
      <c r="L3201" s="46" t="s">
        <v>5087</v>
      </c>
      <c r="M3201" s="14" t="s">
        <v>12072</v>
      </c>
      <c r="N3201" s="14" t="s">
        <v>3833</v>
      </c>
      <c r="O3201" s="14" t="s">
        <v>12106</v>
      </c>
      <c r="P3201" s="14" t="s">
        <v>12071</v>
      </c>
      <c r="Q3201" s="44" t="s">
        <v>8235</v>
      </c>
      <c r="R3201" s="44" t="s">
        <v>8212</v>
      </c>
      <c r="S3201" s="14">
        <v>8.93</v>
      </c>
      <c r="T3201" s="5">
        <v>508030</v>
      </c>
      <c r="U3201" s="5">
        <f t="shared" si="171"/>
        <v>4536707.8999999994</v>
      </c>
      <c r="V3201" s="47">
        <f t="shared" si="172"/>
        <v>5081112.8480000002</v>
      </c>
      <c r="W3201" s="48"/>
      <c r="X3201" s="49">
        <v>2017</v>
      </c>
      <c r="Y3201" s="55" t="s">
        <v>12015</v>
      </c>
      <c r="Z3201" s="51">
        <f t="shared" si="173"/>
        <v>12601.966388888888</v>
      </c>
      <c r="AA3201" s="16">
        <f t="shared" si="174"/>
        <v>14114.202355555557</v>
      </c>
    </row>
    <row r="3202" spans="2:27" ht="20.25" x14ac:dyDescent="0.3">
      <c r="B3202" s="43" t="s">
        <v>3205</v>
      </c>
      <c r="C3202" s="14" t="s">
        <v>4521</v>
      </c>
      <c r="D3202" s="14" t="s">
        <v>10067</v>
      </c>
      <c r="E3202" s="14" t="s">
        <v>10068</v>
      </c>
      <c r="F3202" s="14" t="s">
        <v>5238</v>
      </c>
      <c r="G3202" s="14" t="s">
        <v>11763</v>
      </c>
      <c r="H3202" s="44" t="s">
        <v>3466</v>
      </c>
      <c r="I3202" s="45">
        <v>0</v>
      </c>
      <c r="J3202" s="14">
        <v>150000000</v>
      </c>
      <c r="K3202" s="14" t="s">
        <v>3458</v>
      </c>
      <c r="L3202" s="46" t="s">
        <v>5087</v>
      </c>
      <c r="M3202" s="14" t="s">
        <v>12072</v>
      </c>
      <c r="N3202" s="14" t="s">
        <v>3833</v>
      </c>
      <c r="O3202" s="14" t="s">
        <v>12106</v>
      </c>
      <c r="P3202" s="14" t="s">
        <v>12071</v>
      </c>
      <c r="Q3202" s="44" t="s">
        <v>8226</v>
      </c>
      <c r="R3202" s="44" t="s">
        <v>8205</v>
      </c>
      <c r="S3202" s="14">
        <v>1320</v>
      </c>
      <c r="T3202" s="5">
        <v>1479</v>
      </c>
      <c r="U3202" s="5">
        <f t="shared" si="171"/>
        <v>1952280</v>
      </c>
      <c r="V3202" s="47">
        <f t="shared" si="172"/>
        <v>2186553.6</v>
      </c>
      <c r="W3202" s="48"/>
      <c r="X3202" s="49">
        <v>2017</v>
      </c>
      <c r="Y3202" s="55" t="s">
        <v>12015</v>
      </c>
      <c r="Z3202" s="51">
        <f t="shared" si="173"/>
        <v>5423</v>
      </c>
      <c r="AA3202" s="16">
        <f t="shared" si="174"/>
        <v>6073.76</v>
      </c>
    </row>
    <row r="3203" spans="2:27" ht="20.25" x14ac:dyDescent="0.3">
      <c r="B3203" s="43" t="s">
        <v>3206</v>
      </c>
      <c r="C3203" s="14" t="s">
        <v>4521</v>
      </c>
      <c r="D3203" s="14" t="s">
        <v>10069</v>
      </c>
      <c r="E3203" s="14" t="s">
        <v>4192</v>
      </c>
      <c r="F3203" s="14" t="s">
        <v>10070</v>
      </c>
      <c r="G3203" s="14" t="s">
        <v>11764</v>
      </c>
      <c r="H3203" s="44" t="s">
        <v>3466</v>
      </c>
      <c r="I3203" s="45">
        <v>0</v>
      </c>
      <c r="J3203" s="14">
        <v>150000000</v>
      </c>
      <c r="K3203" s="14" t="s">
        <v>3458</v>
      </c>
      <c r="L3203" s="46" t="s">
        <v>5087</v>
      </c>
      <c r="M3203" s="14" t="s">
        <v>12072</v>
      </c>
      <c r="N3203" s="14" t="s">
        <v>3833</v>
      </c>
      <c r="O3203" s="14" t="s">
        <v>12106</v>
      </c>
      <c r="P3203" s="14" t="s">
        <v>12071</v>
      </c>
      <c r="Q3203" s="44" t="s">
        <v>8235</v>
      </c>
      <c r="R3203" s="44" t="s">
        <v>8212</v>
      </c>
      <c r="S3203" s="14">
        <v>0.2</v>
      </c>
      <c r="T3203" s="5">
        <v>7786436</v>
      </c>
      <c r="U3203" s="5">
        <f t="shared" si="171"/>
        <v>1557287.2000000002</v>
      </c>
      <c r="V3203" s="47">
        <f t="shared" si="172"/>
        <v>1744161.6640000003</v>
      </c>
      <c r="W3203" s="48"/>
      <c r="X3203" s="49">
        <v>2017</v>
      </c>
      <c r="Y3203" s="55" t="s">
        <v>12015</v>
      </c>
      <c r="Z3203" s="51">
        <f t="shared" si="173"/>
        <v>4325.7977777777787</v>
      </c>
      <c r="AA3203" s="16">
        <f t="shared" si="174"/>
        <v>4844.8935111111123</v>
      </c>
    </row>
    <row r="3204" spans="2:27" ht="20.25" x14ac:dyDescent="0.3">
      <c r="B3204" s="43" t="s">
        <v>3207</v>
      </c>
      <c r="C3204" s="14" t="s">
        <v>4521</v>
      </c>
      <c r="D3204" s="14" t="s">
        <v>10071</v>
      </c>
      <c r="E3204" s="14" t="s">
        <v>10072</v>
      </c>
      <c r="F3204" s="14" t="s">
        <v>10073</v>
      </c>
      <c r="G3204" s="14" t="s">
        <v>11765</v>
      </c>
      <c r="H3204" s="44" t="s">
        <v>3466</v>
      </c>
      <c r="I3204" s="45">
        <v>0</v>
      </c>
      <c r="J3204" s="14">
        <v>150000000</v>
      </c>
      <c r="K3204" s="14" t="s">
        <v>3458</v>
      </c>
      <c r="L3204" s="46" t="s">
        <v>5087</v>
      </c>
      <c r="M3204" s="14" t="s">
        <v>12072</v>
      </c>
      <c r="N3204" s="14" t="s">
        <v>3833</v>
      </c>
      <c r="O3204" s="14" t="s">
        <v>12106</v>
      </c>
      <c r="P3204" s="14" t="s">
        <v>12071</v>
      </c>
      <c r="Q3204" s="44" t="s">
        <v>8235</v>
      </c>
      <c r="R3204" s="44" t="s">
        <v>8212</v>
      </c>
      <c r="S3204" s="14">
        <v>1.7</v>
      </c>
      <c r="T3204" s="5">
        <v>4048972</v>
      </c>
      <c r="U3204" s="5">
        <f t="shared" si="171"/>
        <v>6883252.3999999994</v>
      </c>
      <c r="V3204" s="47">
        <f t="shared" si="172"/>
        <v>7709242.6880000001</v>
      </c>
      <c r="W3204" s="48"/>
      <c r="X3204" s="49">
        <v>2017</v>
      </c>
      <c r="Y3204" s="55" t="s">
        <v>12015</v>
      </c>
      <c r="Z3204" s="51">
        <f t="shared" si="173"/>
        <v>19120.145555555555</v>
      </c>
      <c r="AA3204" s="16">
        <f t="shared" si="174"/>
        <v>21414.563022222221</v>
      </c>
    </row>
    <row r="3205" spans="2:27" ht="20.25" x14ac:dyDescent="0.3">
      <c r="B3205" s="43" t="s">
        <v>3208</v>
      </c>
      <c r="C3205" s="14" t="s">
        <v>4521</v>
      </c>
      <c r="D3205" s="14" t="s">
        <v>10074</v>
      </c>
      <c r="E3205" s="14" t="s">
        <v>8167</v>
      </c>
      <c r="F3205" s="14" t="s">
        <v>10075</v>
      </c>
      <c r="G3205" s="14" t="s">
        <v>11766</v>
      </c>
      <c r="H3205" s="44" t="s">
        <v>3466</v>
      </c>
      <c r="I3205" s="45">
        <v>0</v>
      </c>
      <c r="J3205" s="14">
        <v>150000000</v>
      </c>
      <c r="K3205" s="14" t="s">
        <v>3458</v>
      </c>
      <c r="L3205" s="46" t="s">
        <v>5087</v>
      </c>
      <c r="M3205" s="14" t="s">
        <v>12072</v>
      </c>
      <c r="N3205" s="14" t="s">
        <v>3833</v>
      </c>
      <c r="O3205" s="14" t="s">
        <v>12106</v>
      </c>
      <c r="P3205" s="14" t="s">
        <v>12071</v>
      </c>
      <c r="Q3205" s="44" t="s">
        <v>8226</v>
      </c>
      <c r="R3205" s="44" t="s">
        <v>8205</v>
      </c>
      <c r="S3205" s="14">
        <v>3000</v>
      </c>
      <c r="T3205" s="5">
        <v>1255.6199999999999</v>
      </c>
      <c r="U3205" s="5">
        <f t="shared" si="171"/>
        <v>3766859.9999999995</v>
      </c>
      <c r="V3205" s="47">
        <f t="shared" si="172"/>
        <v>4218883.2</v>
      </c>
      <c r="W3205" s="48"/>
      <c r="X3205" s="49">
        <v>2017</v>
      </c>
      <c r="Y3205" s="55" t="s">
        <v>12015</v>
      </c>
      <c r="Z3205" s="51">
        <f t="shared" si="173"/>
        <v>10463.499999999998</v>
      </c>
      <c r="AA3205" s="16">
        <f t="shared" si="174"/>
        <v>11719.12</v>
      </c>
    </row>
    <row r="3206" spans="2:27" ht="20.25" x14ac:dyDescent="0.3">
      <c r="B3206" s="43" t="s">
        <v>3209</v>
      </c>
      <c r="C3206" s="14" t="s">
        <v>4521</v>
      </c>
      <c r="D3206" s="14" t="s">
        <v>10076</v>
      </c>
      <c r="E3206" s="14" t="s">
        <v>10077</v>
      </c>
      <c r="F3206" s="14" t="s">
        <v>10073</v>
      </c>
      <c r="G3206" s="14" t="s">
        <v>11767</v>
      </c>
      <c r="H3206" s="44" t="s">
        <v>3457</v>
      </c>
      <c r="I3206" s="45">
        <v>0</v>
      </c>
      <c r="J3206" s="14">
        <v>150000000</v>
      </c>
      <c r="K3206" s="14" t="s">
        <v>3458</v>
      </c>
      <c r="L3206" s="46" t="s">
        <v>5087</v>
      </c>
      <c r="M3206" s="14" t="s">
        <v>12072</v>
      </c>
      <c r="N3206" s="14" t="s">
        <v>3833</v>
      </c>
      <c r="O3206" s="14" t="s">
        <v>12106</v>
      </c>
      <c r="P3206" s="14" t="s">
        <v>12071</v>
      </c>
      <c r="Q3206" s="44" t="s">
        <v>8235</v>
      </c>
      <c r="R3206" s="44" t="s">
        <v>8212</v>
      </c>
      <c r="S3206" s="14">
        <v>2</v>
      </c>
      <c r="T3206" s="5">
        <v>6283333</v>
      </c>
      <c r="U3206" s="5">
        <f t="shared" si="171"/>
        <v>12566666</v>
      </c>
      <c r="V3206" s="47">
        <f t="shared" si="172"/>
        <v>14074665.920000002</v>
      </c>
      <c r="W3206" s="48"/>
      <c r="X3206" s="49">
        <v>2017</v>
      </c>
      <c r="Y3206" s="55" t="s">
        <v>12015</v>
      </c>
      <c r="Z3206" s="51">
        <f t="shared" si="173"/>
        <v>34907.405555555553</v>
      </c>
      <c r="AA3206" s="16">
        <f t="shared" si="174"/>
        <v>39096.294222222226</v>
      </c>
    </row>
    <row r="3207" spans="2:27" ht="20.25" x14ac:dyDescent="0.3">
      <c r="B3207" s="43" t="s">
        <v>3210</v>
      </c>
      <c r="C3207" s="14" t="s">
        <v>4521</v>
      </c>
      <c r="D3207" s="14" t="s">
        <v>10078</v>
      </c>
      <c r="E3207" s="14" t="s">
        <v>10079</v>
      </c>
      <c r="F3207" s="14" t="s">
        <v>10080</v>
      </c>
      <c r="G3207" s="14" t="s">
        <v>11768</v>
      </c>
      <c r="H3207" s="44" t="s">
        <v>3466</v>
      </c>
      <c r="I3207" s="45">
        <v>0</v>
      </c>
      <c r="J3207" s="14">
        <v>150000000</v>
      </c>
      <c r="K3207" s="14" t="s">
        <v>3458</v>
      </c>
      <c r="L3207" s="46" t="s">
        <v>5087</v>
      </c>
      <c r="M3207" s="14" t="s">
        <v>12072</v>
      </c>
      <c r="N3207" s="14" t="s">
        <v>3833</v>
      </c>
      <c r="O3207" s="14" t="s">
        <v>12106</v>
      </c>
      <c r="P3207" s="14" t="s">
        <v>12071</v>
      </c>
      <c r="Q3207" s="44" t="s">
        <v>8235</v>
      </c>
      <c r="R3207" s="44" t="s">
        <v>8212</v>
      </c>
      <c r="S3207" s="14">
        <v>4</v>
      </c>
      <c r="T3207" s="5">
        <v>1132616</v>
      </c>
      <c r="U3207" s="5">
        <f t="shared" si="171"/>
        <v>4530464</v>
      </c>
      <c r="V3207" s="47">
        <f t="shared" si="172"/>
        <v>5074119.6800000006</v>
      </c>
      <c r="W3207" s="48"/>
      <c r="X3207" s="49">
        <v>2017</v>
      </c>
      <c r="Y3207" s="55" t="s">
        <v>12015</v>
      </c>
      <c r="Z3207" s="51">
        <f t="shared" si="173"/>
        <v>12584.622222222222</v>
      </c>
      <c r="AA3207" s="16">
        <f t="shared" si="174"/>
        <v>14094.776888888891</v>
      </c>
    </row>
    <row r="3208" spans="2:27" ht="20.25" x14ac:dyDescent="0.3">
      <c r="B3208" s="43" t="s">
        <v>3211</v>
      </c>
      <c r="C3208" s="14" t="s">
        <v>4521</v>
      </c>
      <c r="D3208" s="14" t="s">
        <v>10078</v>
      </c>
      <c r="E3208" s="14" t="s">
        <v>10079</v>
      </c>
      <c r="F3208" s="14" t="s">
        <v>10080</v>
      </c>
      <c r="G3208" s="14" t="s">
        <v>11769</v>
      </c>
      <c r="H3208" s="44" t="s">
        <v>3466</v>
      </c>
      <c r="I3208" s="45">
        <v>0</v>
      </c>
      <c r="J3208" s="14">
        <v>150000000</v>
      </c>
      <c r="K3208" s="14" t="s">
        <v>3458</v>
      </c>
      <c r="L3208" s="46" t="s">
        <v>5087</v>
      </c>
      <c r="M3208" s="14" t="s">
        <v>12072</v>
      </c>
      <c r="N3208" s="14" t="s">
        <v>3833</v>
      </c>
      <c r="O3208" s="14" t="s">
        <v>12106</v>
      </c>
      <c r="P3208" s="14" t="s">
        <v>12071</v>
      </c>
      <c r="Q3208" s="44" t="s">
        <v>8235</v>
      </c>
      <c r="R3208" s="44" t="s">
        <v>8212</v>
      </c>
      <c r="S3208" s="14">
        <v>1</v>
      </c>
      <c r="T3208" s="5">
        <v>1075957.5900000001</v>
      </c>
      <c r="U3208" s="5">
        <f t="shared" si="171"/>
        <v>1075957.5900000001</v>
      </c>
      <c r="V3208" s="47">
        <f t="shared" si="172"/>
        <v>1205072.5008000003</v>
      </c>
      <c r="W3208" s="48"/>
      <c r="X3208" s="49">
        <v>2017</v>
      </c>
      <c r="Y3208" s="55" t="s">
        <v>12015</v>
      </c>
      <c r="Z3208" s="51">
        <f t="shared" si="173"/>
        <v>2988.7710833333335</v>
      </c>
      <c r="AA3208" s="16">
        <f t="shared" si="174"/>
        <v>3347.4236133333343</v>
      </c>
    </row>
    <row r="3209" spans="2:27" ht="20.25" x14ac:dyDescent="0.3">
      <c r="B3209" s="43" t="s">
        <v>3212</v>
      </c>
      <c r="C3209" s="14" t="s">
        <v>4521</v>
      </c>
      <c r="D3209" s="14" t="s">
        <v>4922</v>
      </c>
      <c r="E3209" s="14" t="s">
        <v>4923</v>
      </c>
      <c r="F3209" s="14" t="s">
        <v>4924</v>
      </c>
      <c r="G3209" s="14" t="s">
        <v>11770</v>
      </c>
      <c r="H3209" s="44" t="s">
        <v>3466</v>
      </c>
      <c r="I3209" s="45">
        <v>0</v>
      </c>
      <c r="J3209" s="14">
        <v>150000000</v>
      </c>
      <c r="K3209" s="14" t="s">
        <v>3458</v>
      </c>
      <c r="L3209" s="46" t="s">
        <v>5087</v>
      </c>
      <c r="M3209" s="14" t="s">
        <v>12072</v>
      </c>
      <c r="N3209" s="14" t="s">
        <v>3833</v>
      </c>
      <c r="O3209" s="14" t="s">
        <v>12106</v>
      </c>
      <c r="P3209" s="14" t="s">
        <v>12071</v>
      </c>
      <c r="Q3209" s="44" t="s">
        <v>5421</v>
      </c>
      <c r="R3209" s="44" t="s">
        <v>8218</v>
      </c>
      <c r="S3209" s="14">
        <v>20</v>
      </c>
      <c r="T3209" s="5">
        <v>59387</v>
      </c>
      <c r="U3209" s="5">
        <f t="shared" si="171"/>
        <v>1187740</v>
      </c>
      <c r="V3209" s="47">
        <f t="shared" si="172"/>
        <v>1330268.8</v>
      </c>
      <c r="W3209" s="48"/>
      <c r="X3209" s="49">
        <v>2017</v>
      </c>
      <c r="Y3209" s="55" t="s">
        <v>12015</v>
      </c>
      <c r="Z3209" s="51">
        <f t="shared" si="173"/>
        <v>3299.2777777777778</v>
      </c>
      <c r="AA3209" s="16">
        <f t="shared" si="174"/>
        <v>3695.1911111111112</v>
      </c>
    </row>
    <row r="3210" spans="2:27" ht="20.25" x14ac:dyDescent="0.3">
      <c r="B3210" s="43" t="s">
        <v>3213</v>
      </c>
      <c r="C3210" s="14" t="s">
        <v>4521</v>
      </c>
      <c r="D3210" s="14" t="s">
        <v>10081</v>
      </c>
      <c r="E3210" s="14" t="s">
        <v>8156</v>
      </c>
      <c r="F3210" s="14" t="s">
        <v>10082</v>
      </c>
      <c r="G3210" s="14" t="s">
        <v>11771</v>
      </c>
      <c r="H3210" s="44" t="s">
        <v>3466</v>
      </c>
      <c r="I3210" s="45">
        <v>0</v>
      </c>
      <c r="J3210" s="14">
        <v>150000000</v>
      </c>
      <c r="K3210" s="14" t="s">
        <v>3458</v>
      </c>
      <c r="L3210" s="46" t="s">
        <v>5087</v>
      </c>
      <c r="M3210" s="14" t="s">
        <v>12072</v>
      </c>
      <c r="N3210" s="14" t="s">
        <v>3833</v>
      </c>
      <c r="O3210" s="14" t="s">
        <v>12106</v>
      </c>
      <c r="P3210" s="14" t="s">
        <v>12071</v>
      </c>
      <c r="Q3210" s="44" t="s">
        <v>5421</v>
      </c>
      <c r="R3210" s="44" t="s">
        <v>8218</v>
      </c>
      <c r="S3210" s="14">
        <v>2</v>
      </c>
      <c r="T3210" s="5">
        <v>107525</v>
      </c>
      <c r="U3210" s="5">
        <f t="shared" si="171"/>
        <v>215050</v>
      </c>
      <c r="V3210" s="47">
        <f t="shared" si="172"/>
        <v>240856.00000000003</v>
      </c>
      <c r="W3210" s="48"/>
      <c r="X3210" s="49">
        <v>2017</v>
      </c>
      <c r="Y3210" s="55" t="s">
        <v>12015</v>
      </c>
      <c r="Z3210" s="51">
        <f t="shared" si="173"/>
        <v>597.36111111111109</v>
      </c>
      <c r="AA3210" s="16">
        <f t="shared" si="174"/>
        <v>669.04444444444448</v>
      </c>
    </row>
    <row r="3211" spans="2:27" ht="20.25" x14ac:dyDescent="0.3">
      <c r="B3211" s="43" t="s">
        <v>3214</v>
      </c>
      <c r="C3211" s="14" t="s">
        <v>4521</v>
      </c>
      <c r="D3211" s="14" t="s">
        <v>4884</v>
      </c>
      <c r="E3211" s="14" t="s">
        <v>7845</v>
      </c>
      <c r="F3211" s="14" t="s">
        <v>7849</v>
      </c>
      <c r="G3211" s="14" t="s">
        <v>11772</v>
      </c>
      <c r="H3211" s="44" t="s">
        <v>3466</v>
      </c>
      <c r="I3211" s="45">
        <v>0</v>
      </c>
      <c r="J3211" s="14">
        <v>150000000</v>
      </c>
      <c r="K3211" s="14" t="s">
        <v>3458</v>
      </c>
      <c r="L3211" s="46" t="s">
        <v>5087</v>
      </c>
      <c r="M3211" s="14" t="s">
        <v>12072</v>
      </c>
      <c r="N3211" s="14" t="s">
        <v>3833</v>
      </c>
      <c r="O3211" s="14" t="s">
        <v>12106</v>
      </c>
      <c r="P3211" s="14" t="s">
        <v>12071</v>
      </c>
      <c r="Q3211" s="44" t="s">
        <v>5421</v>
      </c>
      <c r="R3211" s="44" t="s">
        <v>8218</v>
      </c>
      <c r="S3211" s="14">
        <v>1</v>
      </c>
      <c r="T3211" s="5">
        <v>814150</v>
      </c>
      <c r="U3211" s="5">
        <f t="shared" si="171"/>
        <v>814150</v>
      </c>
      <c r="V3211" s="47">
        <f t="shared" si="172"/>
        <v>911848.00000000012</v>
      </c>
      <c r="W3211" s="48"/>
      <c r="X3211" s="49">
        <v>2017</v>
      </c>
      <c r="Y3211" s="55" t="s">
        <v>12015</v>
      </c>
      <c r="Z3211" s="51">
        <f t="shared" si="173"/>
        <v>2261.5277777777778</v>
      </c>
      <c r="AA3211" s="16">
        <f t="shared" si="174"/>
        <v>2532.9111111111115</v>
      </c>
    </row>
    <row r="3212" spans="2:27" ht="20.25" x14ac:dyDescent="0.3">
      <c r="B3212" s="43" t="s">
        <v>3215</v>
      </c>
      <c r="C3212" s="14" t="s">
        <v>4521</v>
      </c>
      <c r="D3212" s="14" t="s">
        <v>10083</v>
      </c>
      <c r="E3212" s="14" t="s">
        <v>7845</v>
      </c>
      <c r="F3212" s="14" t="s">
        <v>10084</v>
      </c>
      <c r="G3212" s="14" t="s">
        <v>11773</v>
      </c>
      <c r="H3212" s="44" t="s">
        <v>3466</v>
      </c>
      <c r="I3212" s="45">
        <v>0</v>
      </c>
      <c r="J3212" s="14">
        <v>150000000</v>
      </c>
      <c r="K3212" s="14" t="s">
        <v>3458</v>
      </c>
      <c r="L3212" s="46" t="s">
        <v>5087</v>
      </c>
      <c r="M3212" s="14" t="s">
        <v>12072</v>
      </c>
      <c r="N3212" s="14" t="s">
        <v>3833</v>
      </c>
      <c r="O3212" s="14" t="s">
        <v>12106</v>
      </c>
      <c r="P3212" s="14" t="s">
        <v>12071</v>
      </c>
      <c r="Q3212" s="44" t="s">
        <v>5421</v>
      </c>
      <c r="R3212" s="44" t="s">
        <v>8218</v>
      </c>
      <c r="S3212" s="14">
        <v>1</v>
      </c>
      <c r="T3212" s="5">
        <v>376050</v>
      </c>
      <c r="U3212" s="5">
        <f t="shared" si="171"/>
        <v>376050</v>
      </c>
      <c r="V3212" s="47">
        <f t="shared" si="172"/>
        <v>421176.00000000006</v>
      </c>
      <c r="W3212" s="48"/>
      <c r="X3212" s="49">
        <v>2017</v>
      </c>
      <c r="Y3212" s="55" t="s">
        <v>12015</v>
      </c>
      <c r="Z3212" s="51">
        <f t="shared" si="173"/>
        <v>1044.5833333333333</v>
      </c>
      <c r="AA3212" s="16">
        <f t="shared" si="174"/>
        <v>1169.9333333333334</v>
      </c>
    </row>
    <row r="3213" spans="2:27" ht="20.25" x14ac:dyDescent="0.3">
      <c r="B3213" s="43" t="s">
        <v>3216</v>
      </c>
      <c r="C3213" s="14" t="s">
        <v>4521</v>
      </c>
      <c r="D3213" s="14" t="s">
        <v>10085</v>
      </c>
      <c r="E3213" s="14" t="s">
        <v>7845</v>
      </c>
      <c r="F3213" s="14" t="s">
        <v>10086</v>
      </c>
      <c r="G3213" s="14" t="s">
        <v>11774</v>
      </c>
      <c r="H3213" s="44" t="s">
        <v>3466</v>
      </c>
      <c r="I3213" s="45">
        <v>0</v>
      </c>
      <c r="J3213" s="14">
        <v>150000000</v>
      </c>
      <c r="K3213" s="14" t="s">
        <v>3458</v>
      </c>
      <c r="L3213" s="46" t="s">
        <v>5087</v>
      </c>
      <c r="M3213" s="14" t="s">
        <v>12072</v>
      </c>
      <c r="N3213" s="14" t="s">
        <v>3833</v>
      </c>
      <c r="O3213" s="14" t="s">
        <v>12106</v>
      </c>
      <c r="P3213" s="14" t="s">
        <v>12071</v>
      </c>
      <c r="Q3213" s="44" t="s">
        <v>5421</v>
      </c>
      <c r="R3213" s="44" t="s">
        <v>8218</v>
      </c>
      <c r="S3213" s="14">
        <v>1</v>
      </c>
      <c r="T3213" s="5">
        <v>102181</v>
      </c>
      <c r="U3213" s="5">
        <f t="shared" si="171"/>
        <v>102181</v>
      </c>
      <c r="V3213" s="47">
        <f t="shared" si="172"/>
        <v>114442.72000000002</v>
      </c>
      <c r="W3213" s="48"/>
      <c r="X3213" s="49">
        <v>2017</v>
      </c>
      <c r="Y3213" s="55" t="s">
        <v>12015</v>
      </c>
      <c r="Z3213" s="51">
        <f t="shared" si="173"/>
        <v>283.83611111111111</v>
      </c>
      <c r="AA3213" s="16">
        <f t="shared" si="174"/>
        <v>317.89644444444451</v>
      </c>
    </row>
    <row r="3214" spans="2:27" ht="20.25" x14ac:dyDescent="0.3">
      <c r="B3214" s="43" t="s">
        <v>3217</v>
      </c>
      <c r="C3214" s="14" t="s">
        <v>4521</v>
      </c>
      <c r="D3214" s="14" t="s">
        <v>10087</v>
      </c>
      <c r="E3214" s="14" t="s">
        <v>7845</v>
      </c>
      <c r="F3214" s="14" t="s">
        <v>10088</v>
      </c>
      <c r="G3214" s="14" t="s">
        <v>11775</v>
      </c>
      <c r="H3214" s="44" t="s">
        <v>3466</v>
      </c>
      <c r="I3214" s="45">
        <v>0</v>
      </c>
      <c r="J3214" s="14">
        <v>150000000</v>
      </c>
      <c r="K3214" s="14" t="s">
        <v>3458</v>
      </c>
      <c r="L3214" s="46" t="s">
        <v>5087</v>
      </c>
      <c r="M3214" s="14" t="s">
        <v>12072</v>
      </c>
      <c r="N3214" s="14" t="s">
        <v>3833</v>
      </c>
      <c r="O3214" s="14" t="s">
        <v>12106</v>
      </c>
      <c r="P3214" s="14" t="s">
        <v>12071</v>
      </c>
      <c r="Q3214" s="44" t="s">
        <v>5421</v>
      </c>
      <c r="R3214" s="44" t="s">
        <v>8218</v>
      </c>
      <c r="S3214" s="14">
        <v>1</v>
      </c>
      <c r="T3214" s="5">
        <v>230950</v>
      </c>
      <c r="U3214" s="5">
        <f t="shared" si="171"/>
        <v>230950</v>
      </c>
      <c r="V3214" s="47">
        <f t="shared" si="172"/>
        <v>258664.00000000003</v>
      </c>
      <c r="W3214" s="48"/>
      <c r="X3214" s="49">
        <v>2017</v>
      </c>
      <c r="Y3214" s="55" t="s">
        <v>12015</v>
      </c>
      <c r="Z3214" s="51">
        <f t="shared" si="173"/>
        <v>641.52777777777783</v>
      </c>
      <c r="AA3214" s="16">
        <f t="shared" si="174"/>
        <v>718.51111111111118</v>
      </c>
    </row>
    <row r="3215" spans="2:27" ht="20.25" x14ac:dyDescent="0.3">
      <c r="B3215" s="43" t="s">
        <v>3218</v>
      </c>
      <c r="C3215" s="14" t="s">
        <v>4521</v>
      </c>
      <c r="D3215" s="14" t="s">
        <v>10089</v>
      </c>
      <c r="E3215" s="14" t="s">
        <v>8065</v>
      </c>
      <c r="F3215" s="14" t="s">
        <v>10090</v>
      </c>
      <c r="G3215" s="14" t="s">
        <v>11776</v>
      </c>
      <c r="H3215" s="44" t="s">
        <v>3466</v>
      </c>
      <c r="I3215" s="45">
        <v>0</v>
      </c>
      <c r="J3215" s="14">
        <v>150000000</v>
      </c>
      <c r="K3215" s="14" t="s">
        <v>3458</v>
      </c>
      <c r="L3215" s="46" t="s">
        <v>5087</v>
      </c>
      <c r="M3215" s="14" t="s">
        <v>12072</v>
      </c>
      <c r="N3215" s="14" t="s">
        <v>3833</v>
      </c>
      <c r="O3215" s="14" t="s">
        <v>12106</v>
      </c>
      <c r="P3215" s="14" t="s">
        <v>12071</v>
      </c>
      <c r="Q3215" s="44" t="s">
        <v>8226</v>
      </c>
      <c r="R3215" s="44" t="s">
        <v>8205</v>
      </c>
      <c r="S3215" s="14">
        <v>0.5</v>
      </c>
      <c r="T3215" s="5">
        <v>413</v>
      </c>
      <c r="U3215" s="5">
        <f t="shared" si="171"/>
        <v>206.5</v>
      </c>
      <c r="V3215" s="47">
        <f t="shared" si="172"/>
        <v>231.28000000000003</v>
      </c>
      <c r="W3215" s="48"/>
      <c r="X3215" s="49">
        <v>2017</v>
      </c>
      <c r="Y3215" s="55" t="s">
        <v>12015</v>
      </c>
      <c r="Z3215" s="51">
        <f t="shared" si="173"/>
        <v>0.57361111111111107</v>
      </c>
      <c r="AA3215" s="16">
        <f t="shared" si="174"/>
        <v>0.64244444444444448</v>
      </c>
    </row>
    <row r="3216" spans="2:27" ht="20.25" x14ac:dyDescent="0.3">
      <c r="B3216" s="43" t="s">
        <v>3219</v>
      </c>
      <c r="C3216" s="14" t="s">
        <v>4521</v>
      </c>
      <c r="D3216" s="14" t="s">
        <v>5234</v>
      </c>
      <c r="E3216" s="14" t="s">
        <v>8043</v>
      </c>
      <c r="F3216" s="14" t="s">
        <v>5235</v>
      </c>
      <c r="G3216" s="14" t="s">
        <v>11777</v>
      </c>
      <c r="H3216" s="44" t="s">
        <v>3466</v>
      </c>
      <c r="I3216" s="45">
        <v>0</v>
      </c>
      <c r="J3216" s="14">
        <v>150000000</v>
      </c>
      <c r="K3216" s="14" t="s">
        <v>3458</v>
      </c>
      <c r="L3216" s="46" t="s">
        <v>5087</v>
      </c>
      <c r="M3216" s="14" t="s">
        <v>12072</v>
      </c>
      <c r="N3216" s="14" t="s">
        <v>3833</v>
      </c>
      <c r="O3216" s="14" t="s">
        <v>12106</v>
      </c>
      <c r="P3216" s="14" t="s">
        <v>12071</v>
      </c>
      <c r="Q3216" s="44" t="s">
        <v>8226</v>
      </c>
      <c r="R3216" s="44" t="s">
        <v>8205</v>
      </c>
      <c r="S3216" s="14">
        <v>0.5</v>
      </c>
      <c r="T3216" s="5">
        <v>916.1</v>
      </c>
      <c r="U3216" s="5">
        <f t="shared" si="171"/>
        <v>458.05</v>
      </c>
      <c r="V3216" s="47">
        <f t="shared" si="172"/>
        <v>513.01600000000008</v>
      </c>
      <c r="W3216" s="48"/>
      <c r="X3216" s="49">
        <v>2017</v>
      </c>
      <c r="Y3216" s="55" t="s">
        <v>12015</v>
      </c>
      <c r="Z3216" s="51">
        <f t="shared" si="173"/>
        <v>1.2723611111111111</v>
      </c>
      <c r="AA3216" s="16">
        <f t="shared" si="174"/>
        <v>1.4250444444444446</v>
      </c>
    </row>
    <row r="3217" spans="2:27" ht="20.25" x14ac:dyDescent="0.3">
      <c r="B3217" s="43" t="s">
        <v>3220</v>
      </c>
      <c r="C3217" s="14" t="s">
        <v>4521</v>
      </c>
      <c r="D3217" s="14" t="s">
        <v>10091</v>
      </c>
      <c r="E3217" s="14" t="s">
        <v>5297</v>
      </c>
      <c r="F3217" s="14" t="s">
        <v>10092</v>
      </c>
      <c r="G3217" s="14" t="s">
        <v>11778</v>
      </c>
      <c r="H3217" s="44" t="s">
        <v>3466</v>
      </c>
      <c r="I3217" s="45">
        <v>0</v>
      </c>
      <c r="J3217" s="14">
        <v>150000000</v>
      </c>
      <c r="K3217" s="14" t="s">
        <v>3458</v>
      </c>
      <c r="L3217" s="46" t="s">
        <v>5087</v>
      </c>
      <c r="M3217" s="14" t="s">
        <v>12072</v>
      </c>
      <c r="N3217" s="14" t="s">
        <v>3833</v>
      </c>
      <c r="O3217" s="14" t="s">
        <v>12106</v>
      </c>
      <c r="P3217" s="14" t="s">
        <v>12071</v>
      </c>
      <c r="Q3217" s="44" t="s">
        <v>8226</v>
      </c>
      <c r="R3217" s="44" t="s">
        <v>8205</v>
      </c>
      <c r="S3217" s="14">
        <v>3</v>
      </c>
      <c r="T3217" s="5">
        <v>2733</v>
      </c>
      <c r="U3217" s="5">
        <f t="shared" si="171"/>
        <v>8199</v>
      </c>
      <c r="V3217" s="47">
        <f t="shared" si="172"/>
        <v>9182.880000000001</v>
      </c>
      <c r="W3217" s="48"/>
      <c r="X3217" s="49">
        <v>2017</v>
      </c>
      <c r="Y3217" s="55" t="s">
        <v>12015</v>
      </c>
      <c r="Z3217" s="51">
        <f t="shared" si="173"/>
        <v>22.774999999999999</v>
      </c>
      <c r="AA3217" s="16">
        <f t="shared" si="174"/>
        <v>25.508000000000003</v>
      </c>
    </row>
    <row r="3218" spans="2:27" ht="20.25" x14ac:dyDescent="0.3">
      <c r="B3218" s="43" t="s">
        <v>3221</v>
      </c>
      <c r="C3218" s="14" t="s">
        <v>4521</v>
      </c>
      <c r="D3218" s="14" t="s">
        <v>10093</v>
      </c>
      <c r="E3218" s="14" t="s">
        <v>10094</v>
      </c>
      <c r="F3218" s="14" t="s">
        <v>10095</v>
      </c>
      <c r="G3218" s="14" t="s">
        <v>11779</v>
      </c>
      <c r="H3218" s="44" t="s">
        <v>3466</v>
      </c>
      <c r="I3218" s="45">
        <v>0</v>
      </c>
      <c r="J3218" s="14">
        <v>150000000</v>
      </c>
      <c r="K3218" s="14" t="s">
        <v>3458</v>
      </c>
      <c r="L3218" s="46" t="s">
        <v>5087</v>
      </c>
      <c r="M3218" s="14" t="s">
        <v>12072</v>
      </c>
      <c r="N3218" s="14" t="s">
        <v>3833</v>
      </c>
      <c r="O3218" s="14" t="s">
        <v>12106</v>
      </c>
      <c r="P3218" s="14" t="s">
        <v>12071</v>
      </c>
      <c r="Q3218" s="44" t="s">
        <v>8226</v>
      </c>
      <c r="R3218" s="44" t="s">
        <v>8205</v>
      </c>
      <c r="S3218" s="14">
        <v>0.5</v>
      </c>
      <c r="T3218" s="5">
        <v>1217</v>
      </c>
      <c r="U3218" s="5">
        <f t="shared" si="171"/>
        <v>608.5</v>
      </c>
      <c r="V3218" s="47">
        <f t="shared" si="172"/>
        <v>681.5200000000001</v>
      </c>
      <c r="W3218" s="48"/>
      <c r="X3218" s="49">
        <v>2017</v>
      </c>
      <c r="Y3218" s="55" t="s">
        <v>12015</v>
      </c>
      <c r="Z3218" s="51">
        <f t="shared" si="173"/>
        <v>1.6902777777777778</v>
      </c>
      <c r="AA3218" s="16">
        <f t="shared" si="174"/>
        <v>1.8931111111111114</v>
      </c>
    </row>
    <row r="3219" spans="2:27" ht="20.25" x14ac:dyDescent="0.3">
      <c r="B3219" s="43" t="s">
        <v>3222</v>
      </c>
      <c r="C3219" s="14" t="s">
        <v>4521</v>
      </c>
      <c r="D3219" s="14" t="s">
        <v>10096</v>
      </c>
      <c r="E3219" s="14" t="s">
        <v>10097</v>
      </c>
      <c r="F3219" s="14" t="s">
        <v>10098</v>
      </c>
      <c r="G3219" s="14" t="s">
        <v>11780</v>
      </c>
      <c r="H3219" s="44" t="s">
        <v>3466</v>
      </c>
      <c r="I3219" s="45">
        <v>0</v>
      </c>
      <c r="J3219" s="14">
        <v>150000000</v>
      </c>
      <c r="K3219" s="14" t="s">
        <v>3458</v>
      </c>
      <c r="L3219" s="46" t="s">
        <v>5087</v>
      </c>
      <c r="M3219" s="14" t="s">
        <v>12072</v>
      </c>
      <c r="N3219" s="14" t="s">
        <v>3833</v>
      </c>
      <c r="O3219" s="14" t="s">
        <v>12106</v>
      </c>
      <c r="P3219" s="14" t="s">
        <v>12071</v>
      </c>
      <c r="Q3219" s="44" t="s">
        <v>8226</v>
      </c>
      <c r="R3219" s="44" t="s">
        <v>8205</v>
      </c>
      <c r="S3219" s="14">
        <v>0.3</v>
      </c>
      <c r="T3219" s="5">
        <v>1173</v>
      </c>
      <c r="U3219" s="5">
        <f t="shared" si="171"/>
        <v>351.9</v>
      </c>
      <c r="V3219" s="47">
        <f t="shared" si="172"/>
        <v>394.12799999999999</v>
      </c>
      <c r="W3219" s="48"/>
      <c r="X3219" s="49">
        <v>2017</v>
      </c>
      <c r="Y3219" s="55" t="s">
        <v>12015</v>
      </c>
      <c r="Z3219" s="51">
        <f t="shared" si="173"/>
        <v>0.97749999999999992</v>
      </c>
      <c r="AA3219" s="16">
        <f t="shared" si="174"/>
        <v>1.0948</v>
      </c>
    </row>
    <row r="3220" spans="2:27" ht="20.25" x14ac:dyDescent="0.3">
      <c r="B3220" s="43" t="s">
        <v>3223</v>
      </c>
      <c r="C3220" s="14" t="s">
        <v>4521</v>
      </c>
      <c r="D3220" s="14" t="s">
        <v>10099</v>
      </c>
      <c r="E3220" s="14" t="s">
        <v>10100</v>
      </c>
      <c r="F3220" s="14" t="s">
        <v>10101</v>
      </c>
      <c r="G3220" s="14" t="s">
        <v>11781</v>
      </c>
      <c r="H3220" s="44" t="s">
        <v>3466</v>
      </c>
      <c r="I3220" s="45">
        <v>0</v>
      </c>
      <c r="J3220" s="14">
        <v>150000000</v>
      </c>
      <c r="K3220" s="14" t="s">
        <v>3458</v>
      </c>
      <c r="L3220" s="46" t="s">
        <v>5087</v>
      </c>
      <c r="M3220" s="14" t="s">
        <v>12072</v>
      </c>
      <c r="N3220" s="14" t="s">
        <v>3833</v>
      </c>
      <c r="O3220" s="14" t="s">
        <v>3489</v>
      </c>
      <c r="P3220" s="14" t="s">
        <v>12071</v>
      </c>
      <c r="Q3220" s="44" t="s">
        <v>12014</v>
      </c>
      <c r="R3220" s="44" t="s">
        <v>10306</v>
      </c>
      <c r="S3220" s="14">
        <v>1</v>
      </c>
      <c r="T3220" s="5">
        <v>5329.9999999999991</v>
      </c>
      <c r="U3220" s="5">
        <f t="shared" si="171"/>
        <v>5329.9999999999991</v>
      </c>
      <c r="V3220" s="47">
        <f t="shared" si="172"/>
        <v>5969.5999999999995</v>
      </c>
      <c r="W3220" s="48"/>
      <c r="X3220" s="49">
        <v>2017</v>
      </c>
      <c r="Y3220" s="55" t="s">
        <v>12015</v>
      </c>
      <c r="Z3220" s="51">
        <f t="shared" si="173"/>
        <v>14.805555555555554</v>
      </c>
      <c r="AA3220" s="16">
        <f t="shared" si="174"/>
        <v>16.582222222222221</v>
      </c>
    </row>
    <row r="3221" spans="2:27" ht="20.25" x14ac:dyDescent="0.3">
      <c r="B3221" s="43" t="s">
        <v>3224</v>
      </c>
      <c r="C3221" s="14" t="s">
        <v>4521</v>
      </c>
      <c r="D3221" s="14" t="s">
        <v>10102</v>
      </c>
      <c r="E3221" s="14" t="s">
        <v>8038</v>
      </c>
      <c r="F3221" s="14" t="s">
        <v>10103</v>
      </c>
      <c r="G3221" s="14" t="s">
        <v>11782</v>
      </c>
      <c r="H3221" s="44" t="s">
        <v>3466</v>
      </c>
      <c r="I3221" s="45">
        <v>0</v>
      </c>
      <c r="J3221" s="14">
        <v>150000000</v>
      </c>
      <c r="K3221" s="14" t="s">
        <v>3458</v>
      </c>
      <c r="L3221" s="46" t="s">
        <v>5087</v>
      </c>
      <c r="M3221" s="14" t="s">
        <v>12072</v>
      </c>
      <c r="N3221" s="14" t="s">
        <v>3833</v>
      </c>
      <c r="O3221" s="14" t="s">
        <v>12106</v>
      </c>
      <c r="P3221" s="14" t="s">
        <v>12071</v>
      </c>
      <c r="Q3221" s="44" t="s">
        <v>8226</v>
      </c>
      <c r="R3221" s="44" t="s">
        <v>8205</v>
      </c>
      <c r="S3221" s="14">
        <v>0.3</v>
      </c>
      <c r="T3221" s="5">
        <v>53973</v>
      </c>
      <c r="U3221" s="5">
        <f t="shared" si="171"/>
        <v>16191.9</v>
      </c>
      <c r="V3221" s="47">
        <f t="shared" si="172"/>
        <v>18134.928</v>
      </c>
      <c r="W3221" s="48"/>
      <c r="X3221" s="49">
        <v>2017</v>
      </c>
      <c r="Y3221" s="55" t="s">
        <v>12015</v>
      </c>
      <c r="Z3221" s="51">
        <f t="shared" si="173"/>
        <v>44.977499999999999</v>
      </c>
      <c r="AA3221" s="16">
        <f t="shared" si="174"/>
        <v>50.3748</v>
      </c>
    </row>
    <row r="3222" spans="2:27" ht="20.25" x14ac:dyDescent="0.3">
      <c r="B3222" s="43" t="s">
        <v>3225</v>
      </c>
      <c r="C3222" s="14" t="s">
        <v>4521</v>
      </c>
      <c r="D3222" s="14" t="s">
        <v>5236</v>
      </c>
      <c r="E3222" s="14" t="s">
        <v>5237</v>
      </c>
      <c r="F3222" s="14" t="s">
        <v>5238</v>
      </c>
      <c r="G3222" s="14" t="s">
        <v>11783</v>
      </c>
      <c r="H3222" s="44" t="s">
        <v>3466</v>
      </c>
      <c r="I3222" s="45">
        <v>0</v>
      </c>
      <c r="J3222" s="14">
        <v>150000000</v>
      </c>
      <c r="K3222" s="14" t="s">
        <v>3458</v>
      </c>
      <c r="L3222" s="46" t="s">
        <v>5087</v>
      </c>
      <c r="M3222" s="14" t="s">
        <v>12072</v>
      </c>
      <c r="N3222" s="14" t="s">
        <v>3833</v>
      </c>
      <c r="O3222" s="14" t="s">
        <v>12106</v>
      </c>
      <c r="P3222" s="14" t="s">
        <v>12071</v>
      </c>
      <c r="Q3222" s="44" t="s">
        <v>8226</v>
      </c>
      <c r="R3222" s="44" t="s">
        <v>8205</v>
      </c>
      <c r="S3222" s="14">
        <v>3</v>
      </c>
      <c r="T3222" s="5">
        <v>6119</v>
      </c>
      <c r="U3222" s="5">
        <f t="shared" si="171"/>
        <v>18357</v>
      </c>
      <c r="V3222" s="47">
        <f t="shared" si="172"/>
        <v>20559.84</v>
      </c>
      <c r="W3222" s="48"/>
      <c r="X3222" s="49">
        <v>2017</v>
      </c>
      <c r="Y3222" s="55" t="s">
        <v>12015</v>
      </c>
      <c r="Z3222" s="51">
        <f t="shared" si="173"/>
        <v>50.991666666666667</v>
      </c>
      <c r="AA3222" s="16">
        <f t="shared" si="174"/>
        <v>57.110666666666667</v>
      </c>
    </row>
    <row r="3223" spans="2:27" ht="20.25" x14ac:dyDescent="0.3">
      <c r="B3223" s="43" t="s">
        <v>3226</v>
      </c>
      <c r="C3223" s="14" t="s">
        <v>4521</v>
      </c>
      <c r="D3223" s="14" t="s">
        <v>10104</v>
      </c>
      <c r="E3223" s="14" t="s">
        <v>10105</v>
      </c>
      <c r="F3223" s="14" t="s">
        <v>10106</v>
      </c>
      <c r="G3223" s="14" t="s">
        <v>11784</v>
      </c>
      <c r="H3223" s="44" t="s">
        <v>3466</v>
      </c>
      <c r="I3223" s="45">
        <v>0</v>
      </c>
      <c r="J3223" s="14">
        <v>150000000</v>
      </c>
      <c r="K3223" s="14" t="s">
        <v>3458</v>
      </c>
      <c r="L3223" s="46" t="s">
        <v>5087</v>
      </c>
      <c r="M3223" s="14" t="s">
        <v>12072</v>
      </c>
      <c r="N3223" s="14" t="s">
        <v>3833</v>
      </c>
      <c r="O3223" s="14" t="s">
        <v>12106</v>
      </c>
      <c r="P3223" s="14" t="s">
        <v>12071</v>
      </c>
      <c r="Q3223" s="44" t="s">
        <v>8226</v>
      </c>
      <c r="R3223" s="44" t="s">
        <v>8205</v>
      </c>
      <c r="S3223" s="14">
        <v>3</v>
      </c>
      <c r="T3223" s="5">
        <v>1423</v>
      </c>
      <c r="U3223" s="5">
        <f t="shared" si="171"/>
        <v>4269</v>
      </c>
      <c r="V3223" s="47">
        <f t="shared" si="172"/>
        <v>4781.2800000000007</v>
      </c>
      <c r="W3223" s="48"/>
      <c r="X3223" s="49">
        <v>2017</v>
      </c>
      <c r="Y3223" s="55" t="s">
        <v>12015</v>
      </c>
      <c r="Z3223" s="51">
        <f t="shared" si="173"/>
        <v>11.858333333333333</v>
      </c>
      <c r="AA3223" s="16">
        <f t="shared" si="174"/>
        <v>13.281333333333334</v>
      </c>
    </row>
    <row r="3224" spans="2:27" ht="20.25" x14ac:dyDescent="0.3">
      <c r="B3224" s="43" t="s">
        <v>3227</v>
      </c>
      <c r="C3224" s="14" t="s">
        <v>4521</v>
      </c>
      <c r="D3224" s="14" t="s">
        <v>10107</v>
      </c>
      <c r="E3224" s="14" t="s">
        <v>10108</v>
      </c>
      <c r="F3224" s="14" t="s">
        <v>10109</v>
      </c>
      <c r="G3224" s="14" t="s">
        <v>11785</v>
      </c>
      <c r="H3224" s="44" t="s">
        <v>3466</v>
      </c>
      <c r="I3224" s="45">
        <v>0</v>
      </c>
      <c r="J3224" s="14">
        <v>150000000</v>
      </c>
      <c r="K3224" s="14" t="s">
        <v>3458</v>
      </c>
      <c r="L3224" s="46" t="s">
        <v>5087</v>
      </c>
      <c r="M3224" s="14" t="s">
        <v>12072</v>
      </c>
      <c r="N3224" s="14" t="s">
        <v>3833</v>
      </c>
      <c r="O3224" s="14" t="s">
        <v>12106</v>
      </c>
      <c r="P3224" s="14" t="s">
        <v>12071</v>
      </c>
      <c r="Q3224" s="44" t="s">
        <v>8226</v>
      </c>
      <c r="R3224" s="44" t="s">
        <v>8205</v>
      </c>
      <c r="S3224" s="14">
        <v>1</v>
      </c>
      <c r="T3224" s="5">
        <v>3173</v>
      </c>
      <c r="U3224" s="5">
        <f t="shared" si="171"/>
        <v>3173</v>
      </c>
      <c r="V3224" s="47">
        <f t="shared" si="172"/>
        <v>3553.76</v>
      </c>
      <c r="W3224" s="48"/>
      <c r="X3224" s="49">
        <v>2017</v>
      </c>
      <c r="Y3224" s="55" t="s">
        <v>12015</v>
      </c>
      <c r="Z3224" s="51">
        <f t="shared" si="173"/>
        <v>8.8138888888888882</v>
      </c>
      <c r="AA3224" s="16">
        <f t="shared" si="174"/>
        <v>9.8715555555555561</v>
      </c>
    </row>
    <row r="3225" spans="2:27" ht="20.25" x14ac:dyDescent="0.3">
      <c r="B3225" s="43" t="s">
        <v>3228</v>
      </c>
      <c r="C3225" s="14" t="s">
        <v>4521</v>
      </c>
      <c r="D3225" s="14" t="s">
        <v>10110</v>
      </c>
      <c r="E3225" s="14" t="s">
        <v>10111</v>
      </c>
      <c r="F3225" s="14" t="s">
        <v>10112</v>
      </c>
      <c r="G3225" s="14" t="s">
        <v>11786</v>
      </c>
      <c r="H3225" s="44" t="s">
        <v>3466</v>
      </c>
      <c r="I3225" s="45">
        <v>0</v>
      </c>
      <c r="J3225" s="14">
        <v>150000000</v>
      </c>
      <c r="K3225" s="14" t="s">
        <v>3458</v>
      </c>
      <c r="L3225" s="46" t="s">
        <v>5087</v>
      </c>
      <c r="M3225" s="14" t="s">
        <v>12072</v>
      </c>
      <c r="N3225" s="14" t="s">
        <v>3833</v>
      </c>
      <c r="O3225" s="14" t="s">
        <v>12106</v>
      </c>
      <c r="P3225" s="14" t="s">
        <v>12071</v>
      </c>
      <c r="Q3225" s="44" t="s">
        <v>12014</v>
      </c>
      <c r="R3225" s="44" t="s">
        <v>10306</v>
      </c>
      <c r="S3225" s="14">
        <v>5</v>
      </c>
      <c r="T3225" s="5">
        <v>881.49999999999989</v>
      </c>
      <c r="U3225" s="5">
        <f t="shared" si="171"/>
        <v>4407.4999999999991</v>
      </c>
      <c r="V3225" s="47">
        <f t="shared" si="172"/>
        <v>4936.3999999999996</v>
      </c>
      <c r="W3225" s="48"/>
      <c r="X3225" s="49">
        <v>2017</v>
      </c>
      <c r="Y3225" s="55" t="s">
        <v>12015</v>
      </c>
      <c r="Z3225" s="51">
        <f t="shared" si="173"/>
        <v>12.243055555555554</v>
      </c>
      <c r="AA3225" s="16">
        <f t="shared" si="174"/>
        <v>13.712222222222222</v>
      </c>
    </row>
    <row r="3226" spans="2:27" ht="20.25" x14ac:dyDescent="0.3">
      <c r="B3226" s="43" t="s">
        <v>3229</v>
      </c>
      <c r="C3226" s="14" t="s">
        <v>4521</v>
      </c>
      <c r="D3226" s="14" t="s">
        <v>10113</v>
      </c>
      <c r="E3226" s="14" t="s">
        <v>10114</v>
      </c>
      <c r="F3226" s="14" t="s">
        <v>10115</v>
      </c>
      <c r="G3226" s="14" t="s">
        <v>11787</v>
      </c>
      <c r="H3226" s="44" t="s">
        <v>3466</v>
      </c>
      <c r="I3226" s="45">
        <v>0</v>
      </c>
      <c r="J3226" s="14">
        <v>150000000</v>
      </c>
      <c r="K3226" s="14" t="s">
        <v>3458</v>
      </c>
      <c r="L3226" s="46" t="s">
        <v>5087</v>
      </c>
      <c r="M3226" s="14" t="s">
        <v>12072</v>
      </c>
      <c r="N3226" s="14" t="s">
        <v>3833</v>
      </c>
      <c r="O3226" s="14" t="s">
        <v>12106</v>
      </c>
      <c r="P3226" s="14" t="s">
        <v>12071</v>
      </c>
      <c r="Q3226" s="44" t="s">
        <v>8227</v>
      </c>
      <c r="R3226" s="44" t="s">
        <v>8206</v>
      </c>
      <c r="S3226" s="14">
        <v>3</v>
      </c>
      <c r="T3226" s="5">
        <v>13304.499999999998</v>
      </c>
      <c r="U3226" s="5">
        <f t="shared" si="171"/>
        <v>39913.499999999993</v>
      </c>
      <c r="V3226" s="47">
        <f t="shared" si="172"/>
        <v>44703.119999999995</v>
      </c>
      <c r="W3226" s="48"/>
      <c r="X3226" s="49">
        <v>2017</v>
      </c>
      <c r="Y3226" s="55" t="s">
        <v>12015</v>
      </c>
      <c r="Z3226" s="51">
        <f t="shared" si="173"/>
        <v>110.87083333333331</v>
      </c>
      <c r="AA3226" s="16">
        <f t="shared" si="174"/>
        <v>124.17533333333333</v>
      </c>
    </row>
    <row r="3227" spans="2:27" ht="20.25" x14ac:dyDescent="0.3">
      <c r="B3227" s="43" t="s">
        <v>3230</v>
      </c>
      <c r="C3227" s="14" t="s">
        <v>4521</v>
      </c>
      <c r="D3227" s="14" t="s">
        <v>10116</v>
      </c>
      <c r="E3227" s="14" t="s">
        <v>10100</v>
      </c>
      <c r="F3227" s="14" t="s">
        <v>10117</v>
      </c>
      <c r="G3227" s="14" t="s">
        <v>11788</v>
      </c>
      <c r="H3227" s="44" t="s">
        <v>3466</v>
      </c>
      <c r="I3227" s="45">
        <v>0</v>
      </c>
      <c r="J3227" s="14">
        <v>150000000</v>
      </c>
      <c r="K3227" s="14" t="s">
        <v>3458</v>
      </c>
      <c r="L3227" s="46" t="s">
        <v>5087</v>
      </c>
      <c r="M3227" s="14" t="s">
        <v>12072</v>
      </c>
      <c r="N3227" s="14" t="s">
        <v>3833</v>
      </c>
      <c r="O3227" s="14" t="s">
        <v>12106</v>
      </c>
      <c r="P3227" s="14" t="s">
        <v>12071</v>
      </c>
      <c r="Q3227" s="44" t="s">
        <v>12014</v>
      </c>
      <c r="R3227" s="44" t="s">
        <v>10306</v>
      </c>
      <c r="S3227" s="14">
        <v>5</v>
      </c>
      <c r="T3227" s="5">
        <v>13304.499999999998</v>
      </c>
      <c r="U3227" s="5">
        <f t="shared" si="171"/>
        <v>66522.499999999985</v>
      </c>
      <c r="V3227" s="47">
        <f t="shared" si="172"/>
        <v>74505.2</v>
      </c>
      <c r="W3227" s="48"/>
      <c r="X3227" s="49">
        <v>2017</v>
      </c>
      <c r="Y3227" s="55" t="s">
        <v>12015</v>
      </c>
      <c r="Z3227" s="51">
        <f t="shared" si="173"/>
        <v>184.78472222222217</v>
      </c>
      <c r="AA3227" s="16">
        <f t="shared" si="174"/>
        <v>206.95888888888888</v>
      </c>
    </row>
    <row r="3228" spans="2:27" ht="20.25" x14ac:dyDescent="0.3">
      <c r="B3228" s="43" t="s">
        <v>3231</v>
      </c>
      <c r="C3228" s="14" t="s">
        <v>4521</v>
      </c>
      <c r="D3228" s="14" t="s">
        <v>10118</v>
      </c>
      <c r="E3228" s="14" t="s">
        <v>10100</v>
      </c>
      <c r="F3228" s="14" t="s">
        <v>10119</v>
      </c>
      <c r="G3228" s="14" t="s">
        <v>11789</v>
      </c>
      <c r="H3228" s="44" t="s">
        <v>3466</v>
      </c>
      <c r="I3228" s="45">
        <v>0</v>
      </c>
      <c r="J3228" s="14">
        <v>150000000</v>
      </c>
      <c r="K3228" s="14" t="s">
        <v>3458</v>
      </c>
      <c r="L3228" s="46" t="s">
        <v>5087</v>
      </c>
      <c r="M3228" s="14" t="s">
        <v>12072</v>
      </c>
      <c r="N3228" s="14" t="s">
        <v>3833</v>
      </c>
      <c r="O3228" s="14" t="s">
        <v>12106</v>
      </c>
      <c r="P3228" s="14" t="s">
        <v>12071</v>
      </c>
      <c r="Q3228" s="44" t="s">
        <v>12014</v>
      </c>
      <c r="R3228" s="44" t="s">
        <v>10306</v>
      </c>
      <c r="S3228" s="14">
        <v>5</v>
      </c>
      <c r="T3228" s="5">
        <v>13304.499999999998</v>
      </c>
      <c r="U3228" s="5">
        <f t="shared" si="171"/>
        <v>66522.499999999985</v>
      </c>
      <c r="V3228" s="47">
        <f t="shared" si="172"/>
        <v>74505.2</v>
      </c>
      <c r="W3228" s="48"/>
      <c r="X3228" s="49">
        <v>2017</v>
      </c>
      <c r="Y3228" s="55" t="s">
        <v>12015</v>
      </c>
      <c r="Z3228" s="51">
        <f t="shared" si="173"/>
        <v>184.78472222222217</v>
      </c>
      <c r="AA3228" s="16">
        <f t="shared" si="174"/>
        <v>206.95888888888888</v>
      </c>
    </row>
    <row r="3229" spans="2:27" ht="20.25" x14ac:dyDescent="0.3">
      <c r="B3229" s="43" t="s">
        <v>3232</v>
      </c>
      <c r="C3229" s="14" t="s">
        <v>4521</v>
      </c>
      <c r="D3229" s="14" t="s">
        <v>10120</v>
      </c>
      <c r="E3229" s="14" t="s">
        <v>10100</v>
      </c>
      <c r="F3229" s="14" t="s">
        <v>10121</v>
      </c>
      <c r="G3229" s="14" t="s">
        <v>11790</v>
      </c>
      <c r="H3229" s="44" t="s">
        <v>3466</v>
      </c>
      <c r="I3229" s="45">
        <v>0</v>
      </c>
      <c r="J3229" s="14">
        <v>150000000</v>
      </c>
      <c r="K3229" s="14" t="s">
        <v>3458</v>
      </c>
      <c r="L3229" s="46" t="s">
        <v>5087</v>
      </c>
      <c r="M3229" s="14" t="s">
        <v>12072</v>
      </c>
      <c r="N3229" s="14" t="s">
        <v>3833</v>
      </c>
      <c r="O3229" s="14" t="s">
        <v>12106</v>
      </c>
      <c r="P3229" s="14" t="s">
        <v>12071</v>
      </c>
      <c r="Q3229" s="44" t="s">
        <v>12014</v>
      </c>
      <c r="R3229" s="44" t="s">
        <v>10306</v>
      </c>
      <c r="S3229" s="14">
        <v>5</v>
      </c>
      <c r="T3229" s="5">
        <v>13304.499999999998</v>
      </c>
      <c r="U3229" s="5">
        <f t="shared" si="171"/>
        <v>66522.499999999985</v>
      </c>
      <c r="V3229" s="47">
        <f t="shared" si="172"/>
        <v>74505.2</v>
      </c>
      <c r="W3229" s="48"/>
      <c r="X3229" s="49">
        <v>2017</v>
      </c>
      <c r="Y3229" s="55" t="s">
        <v>12015</v>
      </c>
      <c r="Z3229" s="51">
        <f t="shared" si="173"/>
        <v>184.78472222222217</v>
      </c>
      <c r="AA3229" s="16">
        <f t="shared" si="174"/>
        <v>206.95888888888888</v>
      </c>
    </row>
    <row r="3230" spans="2:27" ht="20.25" x14ac:dyDescent="0.3">
      <c r="B3230" s="43" t="s">
        <v>3233</v>
      </c>
      <c r="C3230" s="14" t="s">
        <v>4521</v>
      </c>
      <c r="D3230" s="14" t="s">
        <v>10110</v>
      </c>
      <c r="E3230" s="14" t="s">
        <v>10111</v>
      </c>
      <c r="F3230" s="14" t="s">
        <v>10112</v>
      </c>
      <c r="G3230" s="14" t="s">
        <v>11791</v>
      </c>
      <c r="H3230" s="44" t="s">
        <v>3466</v>
      </c>
      <c r="I3230" s="45">
        <v>0</v>
      </c>
      <c r="J3230" s="14">
        <v>150000000</v>
      </c>
      <c r="K3230" s="14" t="s">
        <v>3458</v>
      </c>
      <c r="L3230" s="46" t="s">
        <v>5087</v>
      </c>
      <c r="M3230" s="14" t="s">
        <v>12072</v>
      </c>
      <c r="N3230" s="14" t="s">
        <v>3833</v>
      </c>
      <c r="O3230" s="14" t="s">
        <v>12106</v>
      </c>
      <c r="P3230" s="14" t="s">
        <v>12071</v>
      </c>
      <c r="Q3230" s="44" t="s">
        <v>12014</v>
      </c>
      <c r="R3230" s="44" t="s">
        <v>10306</v>
      </c>
      <c r="S3230" s="14">
        <v>10</v>
      </c>
      <c r="T3230" s="5">
        <v>2321.625</v>
      </c>
      <c r="U3230" s="5">
        <f t="shared" si="171"/>
        <v>23216.25</v>
      </c>
      <c r="V3230" s="47">
        <f t="shared" si="172"/>
        <v>26002.2</v>
      </c>
      <c r="W3230" s="48"/>
      <c r="X3230" s="49">
        <v>2017</v>
      </c>
      <c r="Y3230" s="55" t="s">
        <v>12015</v>
      </c>
      <c r="Z3230" s="51">
        <f t="shared" si="173"/>
        <v>64.489583333333329</v>
      </c>
      <c r="AA3230" s="16">
        <f t="shared" si="174"/>
        <v>72.228333333333339</v>
      </c>
    </row>
    <row r="3231" spans="2:27" ht="20.25" x14ac:dyDescent="0.3">
      <c r="B3231" s="43" t="s">
        <v>3234</v>
      </c>
      <c r="C3231" s="14" t="s">
        <v>4521</v>
      </c>
      <c r="D3231" s="14" t="s">
        <v>10122</v>
      </c>
      <c r="E3231" s="14" t="s">
        <v>10100</v>
      </c>
      <c r="F3231" s="14" t="s">
        <v>10123</v>
      </c>
      <c r="G3231" s="14" t="s">
        <v>11792</v>
      </c>
      <c r="H3231" s="44" t="s">
        <v>3466</v>
      </c>
      <c r="I3231" s="45">
        <v>0</v>
      </c>
      <c r="J3231" s="14">
        <v>150000000</v>
      </c>
      <c r="K3231" s="14" t="s">
        <v>3458</v>
      </c>
      <c r="L3231" s="46" t="s">
        <v>5087</v>
      </c>
      <c r="M3231" s="14" t="s">
        <v>12072</v>
      </c>
      <c r="N3231" s="14" t="s">
        <v>3833</v>
      </c>
      <c r="O3231" s="14" t="s">
        <v>12106</v>
      </c>
      <c r="P3231" s="14" t="s">
        <v>12071</v>
      </c>
      <c r="Q3231" s="44" t="s">
        <v>8243</v>
      </c>
      <c r="R3231" s="44" t="s">
        <v>8221</v>
      </c>
      <c r="S3231" s="14">
        <v>5</v>
      </c>
      <c r="T3231" s="5">
        <v>953.24999999999989</v>
      </c>
      <c r="U3231" s="5">
        <f t="shared" si="171"/>
        <v>4766.2499999999991</v>
      </c>
      <c r="V3231" s="47">
        <f t="shared" si="172"/>
        <v>5338.2</v>
      </c>
      <c r="W3231" s="48"/>
      <c r="X3231" s="49">
        <v>2017</v>
      </c>
      <c r="Y3231" s="55" t="s">
        <v>12015</v>
      </c>
      <c r="Z3231" s="51">
        <f t="shared" si="173"/>
        <v>13.23958333333333</v>
      </c>
      <c r="AA3231" s="16">
        <f t="shared" si="174"/>
        <v>14.828333333333333</v>
      </c>
    </row>
    <row r="3232" spans="2:27" ht="20.25" x14ac:dyDescent="0.3">
      <c r="B3232" s="43" t="s">
        <v>3235</v>
      </c>
      <c r="C3232" s="14" t="s">
        <v>4521</v>
      </c>
      <c r="D3232" s="14" t="s">
        <v>5233</v>
      </c>
      <c r="E3232" s="14" t="s">
        <v>8041</v>
      </c>
      <c r="F3232" s="14" t="s">
        <v>8042</v>
      </c>
      <c r="G3232" s="14" t="s">
        <v>11793</v>
      </c>
      <c r="H3232" s="44" t="s">
        <v>3466</v>
      </c>
      <c r="I3232" s="45">
        <v>0</v>
      </c>
      <c r="J3232" s="14">
        <v>150000000</v>
      </c>
      <c r="K3232" s="14" t="s">
        <v>3458</v>
      </c>
      <c r="L3232" s="46" t="s">
        <v>5087</v>
      </c>
      <c r="M3232" s="14" t="s">
        <v>12072</v>
      </c>
      <c r="N3232" s="14" t="s">
        <v>3833</v>
      </c>
      <c r="O3232" s="14" t="s">
        <v>12106</v>
      </c>
      <c r="P3232" s="14" t="s">
        <v>12071</v>
      </c>
      <c r="Q3232" s="44" t="s">
        <v>8226</v>
      </c>
      <c r="R3232" s="44" t="s">
        <v>8205</v>
      </c>
      <c r="S3232" s="14">
        <v>1</v>
      </c>
      <c r="T3232" s="5">
        <v>1053</v>
      </c>
      <c r="U3232" s="5">
        <f t="shared" si="171"/>
        <v>1053</v>
      </c>
      <c r="V3232" s="47">
        <f t="shared" si="172"/>
        <v>1179.3600000000001</v>
      </c>
      <c r="W3232" s="48"/>
      <c r="X3232" s="49">
        <v>2017</v>
      </c>
      <c r="Y3232" s="55" t="s">
        <v>12015</v>
      </c>
      <c r="Z3232" s="51">
        <f t="shared" si="173"/>
        <v>2.9249999999999998</v>
      </c>
      <c r="AA3232" s="16">
        <f t="shared" si="174"/>
        <v>3.2760000000000002</v>
      </c>
    </row>
    <row r="3233" spans="2:27" ht="20.25" x14ac:dyDescent="0.3">
      <c r="B3233" s="43" t="s">
        <v>3236</v>
      </c>
      <c r="C3233" s="14" t="s">
        <v>4521</v>
      </c>
      <c r="D3233" s="14" t="s">
        <v>5258</v>
      </c>
      <c r="E3233" s="14" t="s">
        <v>8064</v>
      </c>
      <c r="F3233" s="14" t="s">
        <v>5259</v>
      </c>
      <c r="G3233" s="14" t="s">
        <v>11794</v>
      </c>
      <c r="H3233" s="44" t="s">
        <v>3466</v>
      </c>
      <c r="I3233" s="45">
        <v>0</v>
      </c>
      <c r="J3233" s="14">
        <v>150000000</v>
      </c>
      <c r="K3233" s="14" t="s">
        <v>3458</v>
      </c>
      <c r="L3233" s="46" t="s">
        <v>5087</v>
      </c>
      <c r="M3233" s="14" t="s">
        <v>12072</v>
      </c>
      <c r="N3233" s="14" t="s">
        <v>3833</v>
      </c>
      <c r="O3233" s="14" t="s">
        <v>12106</v>
      </c>
      <c r="P3233" s="14" t="s">
        <v>12071</v>
      </c>
      <c r="Q3233" s="44" t="s">
        <v>8226</v>
      </c>
      <c r="R3233" s="44" t="s">
        <v>8205</v>
      </c>
      <c r="S3233" s="14">
        <v>2</v>
      </c>
      <c r="T3233" s="5">
        <v>1894</v>
      </c>
      <c r="U3233" s="5">
        <f t="shared" si="171"/>
        <v>3788</v>
      </c>
      <c r="V3233" s="47">
        <f t="shared" si="172"/>
        <v>4242.5600000000004</v>
      </c>
      <c r="W3233" s="48"/>
      <c r="X3233" s="49">
        <v>2017</v>
      </c>
      <c r="Y3233" s="55" t="s">
        <v>12015</v>
      </c>
      <c r="Z3233" s="51">
        <f t="shared" si="173"/>
        <v>10.522222222222222</v>
      </c>
      <c r="AA3233" s="16">
        <f t="shared" si="174"/>
        <v>11.78488888888889</v>
      </c>
    </row>
    <row r="3234" spans="2:27" ht="20.25" x14ac:dyDescent="0.3">
      <c r="B3234" s="43" t="s">
        <v>3237</v>
      </c>
      <c r="C3234" s="14" t="s">
        <v>4521</v>
      </c>
      <c r="D3234" s="14" t="s">
        <v>5315</v>
      </c>
      <c r="E3234" s="14" t="s">
        <v>8102</v>
      </c>
      <c r="F3234" s="14" t="s">
        <v>5316</v>
      </c>
      <c r="G3234" s="14" t="s">
        <v>11795</v>
      </c>
      <c r="H3234" s="44" t="s">
        <v>3466</v>
      </c>
      <c r="I3234" s="45">
        <v>0</v>
      </c>
      <c r="J3234" s="14">
        <v>150000000</v>
      </c>
      <c r="K3234" s="14" t="s">
        <v>3458</v>
      </c>
      <c r="L3234" s="46" t="s">
        <v>5087</v>
      </c>
      <c r="M3234" s="14" t="s">
        <v>12072</v>
      </c>
      <c r="N3234" s="14" t="s">
        <v>3833</v>
      </c>
      <c r="O3234" s="14" t="s">
        <v>12106</v>
      </c>
      <c r="P3234" s="14" t="s">
        <v>12071</v>
      </c>
      <c r="Q3234" s="44" t="s">
        <v>8226</v>
      </c>
      <c r="R3234" s="44" t="s">
        <v>8205</v>
      </c>
      <c r="S3234" s="14">
        <v>25</v>
      </c>
      <c r="T3234" s="5">
        <v>6526</v>
      </c>
      <c r="U3234" s="5">
        <f t="shared" ref="U3234:U3297" si="175">S3234*T3234</f>
        <v>163150</v>
      </c>
      <c r="V3234" s="47">
        <f t="shared" ref="V3234:V3297" si="176">U3234*1.12</f>
        <v>182728.00000000003</v>
      </c>
      <c r="W3234" s="48"/>
      <c r="X3234" s="49">
        <v>2017</v>
      </c>
      <c r="Y3234" s="55" t="s">
        <v>12015</v>
      </c>
      <c r="Z3234" s="51">
        <f t="shared" ref="Z3234:Z3297" si="177">U3234/360</f>
        <v>453.19444444444446</v>
      </c>
      <c r="AA3234" s="16">
        <f t="shared" ref="AA3234:AA3297" si="178">V3234/360</f>
        <v>507.57777777777784</v>
      </c>
    </row>
    <row r="3235" spans="2:27" ht="20.25" x14ac:dyDescent="0.3">
      <c r="B3235" s="43" t="s">
        <v>3238</v>
      </c>
      <c r="C3235" s="14" t="s">
        <v>4521</v>
      </c>
      <c r="D3235" s="14" t="s">
        <v>5321</v>
      </c>
      <c r="E3235" s="14" t="s">
        <v>8105</v>
      </c>
      <c r="F3235" s="14" t="s">
        <v>5322</v>
      </c>
      <c r="G3235" s="14" t="s">
        <v>11796</v>
      </c>
      <c r="H3235" s="44" t="s">
        <v>3466</v>
      </c>
      <c r="I3235" s="45">
        <v>0</v>
      </c>
      <c r="J3235" s="14">
        <v>150000000</v>
      </c>
      <c r="K3235" s="14" t="s">
        <v>3458</v>
      </c>
      <c r="L3235" s="46" t="s">
        <v>5087</v>
      </c>
      <c r="M3235" s="14" t="s">
        <v>12072</v>
      </c>
      <c r="N3235" s="14" t="s">
        <v>3833</v>
      </c>
      <c r="O3235" s="14" t="s">
        <v>12106</v>
      </c>
      <c r="P3235" s="14" t="s">
        <v>12071</v>
      </c>
      <c r="Q3235" s="44" t="s">
        <v>8226</v>
      </c>
      <c r="R3235" s="44" t="s">
        <v>8205</v>
      </c>
      <c r="S3235" s="14">
        <v>0.3</v>
      </c>
      <c r="T3235" s="5">
        <v>1133</v>
      </c>
      <c r="U3235" s="5">
        <f t="shared" si="175"/>
        <v>339.9</v>
      </c>
      <c r="V3235" s="47">
        <f t="shared" si="176"/>
        <v>380.68799999999999</v>
      </c>
      <c r="W3235" s="48"/>
      <c r="X3235" s="49">
        <v>2017</v>
      </c>
      <c r="Y3235" s="55" t="s">
        <v>12015</v>
      </c>
      <c r="Z3235" s="51">
        <f t="shared" si="177"/>
        <v>0.9441666666666666</v>
      </c>
      <c r="AA3235" s="16">
        <f t="shared" si="178"/>
        <v>1.0574666666666666</v>
      </c>
    </row>
    <row r="3236" spans="2:27" ht="20.25" x14ac:dyDescent="0.3">
      <c r="B3236" s="43" t="s">
        <v>3239</v>
      </c>
      <c r="C3236" s="14" t="s">
        <v>4521</v>
      </c>
      <c r="D3236" s="14" t="s">
        <v>10124</v>
      </c>
      <c r="E3236" s="14" t="s">
        <v>8097</v>
      </c>
      <c r="F3236" s="14" t="s">
        <v>10125</v>
      </c>
      <c r="G3236" s="14" t="s">
        <v>11797</v>
      </c>
      <c r="H3236" s="44" t="s">
        <v>3466</v>
      </c>
      <c r="I3236" s="45">
        <v>0</v>
      </c>
      <c r="J3236" s="14">
        <v>150000000</v>
      </c>
      <c r="K3236" s="14" t="s">
        <v>3458</v>
      </c>
      <c r="L3236" s="46" t="s">
        <v>5087</v>
      </c>
      <c r="M3236" s="14" t="s">
        <v>12072</v>
      </c>
      <c r="N3236" s="14" t="s">
        <v>3833</v>
      </c>
      <c r="O3236" s="14" t="s">
        <v>12106</v>
      </c>
      <c r="P3236" s="14" t="s">
        <v>12071</v>
      </c>
      <c r="Q3236" s="44" t="s">
        <v>8226</v>
      </c>
      <c r="R3236" s="44" t="s">
        <v>8205</v>
      </c>
      <c r="S3236" s="14">
        <v>0.2</v>
      </c>
      <c r="T3236" s="5">
        <v>3398</v>
      </c>
      <c r="U3236" s="5">
        <f t="shared" si="175"/>
        <v>679.6</v>
      </c>
      <c r="V3236" s="47">
        <f t="shared" si="176"/>
        <v>761.15200000000004</v>
      </c>
      <c r="W3236" s="48"/>
      <c r="X3236" s="49">
        <v>2017</v>
      </c>
      <c r="Y3236" s="55" t="s">
        <v>12015</v>
      </c>
      <c r="Z3236" s="51">
        <f t="shared" si="177"/>
        <v>1.8877777777777778</v>
      </c>
      <c r="AA3236" s="16">
        <f t="shared" si="178"/>
        <v>2.1143111111111113</v>
      </c>
    </row>
    <row r="3237" spans="2:27" ht="20.25" x14ac:dyDescent="0.3">
      <c r="B3237" s="43" t="s">
        <v>3240</v>
      </c>
      <c r="C3237" s="14" t="s">
        <v>4521</v>
      </c>
      <c r="D3237" s="14" t="s">
        <v>10126</v>
      </c>
      <c r="E3237" s="14" t="s">
        <v>10100</v>
      </c>
      <c r="F3237" s="14" t="s">
        <v>10127</v>
      </c>
      <c r="G3237" s="14" t="s">
        <v>11798</v>
      </c>
      <c r="H3237" s="44" t="s">
        <v>3466</v>
      </c>
      <c r="I3237" s="45">
        <v>0</v>
      </c>
      <c r="J3237" s="14">
        <v>150000000</v>
      </c>
      <c r="K3237" s="14" t="s">
        <v>3458</v>
      </c>
      <c r="L3237" s="46" t="s">
        <v>5087</v>
      </c>
      <c r="M3237" s="14" t="s">
        <v>12072</v>
      </c>
      <c r="N3237" s="14" t="s">
        <v>3833</v>
      </c>
      <c r="O3237" s="14" t="s">
        <v>3489</v>
      </c>
      <c r="P3237" s="14" t="s">
        <v>12071</v>
      </c>
      <c r="Q3237" s="44" t="s">
        <v>12014</v>
      </c>
      <c r="R3237" s="44" t="s">
        <v>10306</v>
      </c>
      <c r="S3237" s="14">
        <v>5</v>
      </c>
      <c r="T3237" s="5">
        <v>778.99999999999989</v>
      </c>
      <c r="U3237" s="5">
        <f t="shared" si="175"/>
        <v>3894.9999999999995</v>
      </c>
      <c r="V3237" s="47">
        <f t="shared" si="176"/>
        <v>4362.3999999999996</v>
      </c>
      <c r="W3237" s="48"/>
      <c r="X3237" s="49">
        <v>2017</v>
      </c>
      <c r="Y3237" s="55" t="s">
        <v>12015</v>
      </c>
      <c r="Z3237" s="51">
        <f t="shared" si="177"/>
        <v>10.819444444444443</v>
      </c>
      <c r="AA3237" s="16">
        <f t="shared" si="178"/>
        <v>12.117777777777777</v>
      </c>
    </row>
    <row r="3238" spans="2:27" ht="40.5" x14ac:dyDescent="0.3">
      <c r="B3238" s="43" t="s">
        <v>3241</v>
      </c>
      <c r="C3238" s="14" t="s">
        <v>4521</v>
      </c>
      <c r="D3238" s="14" t="s">
        <v>10126</v>
      </c>
      <c r="E3238" s="14" t="s">
        <v>10100</v>
      </c>
      <c r="F3238" s="14" t="s">
        <v>10127</v>
      </c>
      <c r="G3238" s="57" t="s">
        <v>11799</v>
      </c>
      <c r="H3238" s="44" t="s">
        <v>3466</v>
      </c>
      <c r="I3238" s="45">
        <v>0</v>
      </c>
      <c r="J3238" s="14">
        <v>150000000</v>
      </c>
      <c r="K3238" s="14" t="s">
        <v>3458</v>
      </c>
      <c r="L3238" s="46" t="s">
        <v>5087</v>
      </c>
      <c r="M3238" s="14" t="s">
        <v>12072</v>
      </c>
      <c r="N3238" s="14" t="s">
        <v>3833</v>
      </c>
      <c r="O3238" s="14" t="s">
        <v>3489</v>
      </c>
      <c r="P3238" s="14" t="s">
        <v>12071</v>
      </c>
      <c r="Q3238" s="44" t="s">
        <v>12014</v>
      </c>
      <c r="R3238" s="44" t="s">
        <v>10306</v>
      </c>
      <c r="S3238" s="14">
        <v>10</v>
      </c>
      <c r="T3238" s="5">
        <v>2126.875</v>
      </c>
      <c r="U3238" s="5">
        <f t="shared" si="175"/>
        <v>21268.75</v>
      </c>
      <c r="V3238" s="47">
        <f t="shared" si="176"/>
        <v>23821.000000000004</v>
      </c>
      <c r="W3238" s="48"/>
      <c r="X3238" s="49">
        <v>2017</v>
      </c>
      <c r="Y3238" s="55" t="s">
        <v>12015</v>
      </c>
      <c r="Z3238" s="51">
        <f t="shared" si="177"/>
        <v>59.079861111111114</v>
      </c>
      <c r="AA3238" s="16">
        <f t="shared" si="178"/>
        <v>66.169444444444451</v>
      </c>
    </row>
    <row r="3239" spans="2:27" ht="20.25" x14ac:dyDescent="0.3">
      <c r="B3239" s="43" t="s">
        <v>3242</v>
      </c>
      <c r="C3239" s="14" t="s">
        <v>4521</v>
      </c>
      <c r="D3239" s="14" t="s">
        <v>10128</v>
      </c>
      <c r="E3239" s="14" t="s">
        <v>10129</v>
      </c>
      <c r="F3239" s="14" t="s">
        <v>10130</v>
      </c>
      <c r="G3239" s="14" t="s">
        <v>11800</v>
      </c>
      <c r="H3239" s="44" t="s">
        <v>3466</v>
      </c>
      <c r="I3239" s="45">
        <v>0</v>
      </c>
      <c r="J3239" s="14">
        <v>150000000</v>
      </c>
      <c r="K3239" s="14" t="s">
        <v>3458</v>
      </c>
      <c r="L3239" s="46" t="s">
        <v>5087</v>
      </c>
      <c r="M3239" s="14" t="s">
        <v>12072</v>
      </c>
      <c r="N3239" s="14" t="s">
        <v>3833</v>
      </c>
      <c r="O3239" s="14" t="s">
        <v>12106</v>
      </c>
      <c r="P3239" s="14" t="s">
        <v>12071</v>
      </c>
      <c r="Q3239" s="44" t="s">
        <v>8226</v>
      </c>
      <c r="R3239" s="44" t="s">
        <v>8205</v>
      </c>
      <c r="S3239" s="14">
        <v>0.2</v>
      </c>
      <c r="T3239" s="5">
        <v>1648</v>
      </c>
      <c r="U3239" s="5">
        <f t="shared" si="175"/>
        <v>329.6</v>
      </c>
      <c r="V3239" s="47">
        <f t="shared" si="176"/>
        <v>369.15200000000004</v>
      </c>
      <c r="W3239" s="48"/>
      <c r="X3239" s="49">
        <v>2017</v>
      </c>
      <c r="Y3239" s="55" t="s">
        <v>12015</v>
      </c>
      <c r="Z3239" s="51">
        <f t="shared" si="177"/>
        <v>0.91555555555555557</v>
      </c>
      <c r="AA3239" s="16">
        <f t="shared" si="178"/>
        <v>1.0254222222222222</v>
      </c>
    </row>
    <row r="3240" spans="2:27" ht="20.25" x14ac:dyDescent="0.3">
      <c r="B3240" s="43" t="s">
        <v>3243</v>
      </c>
      <c r="C3240" s="14" t="s">
        <v>4521</v>
      </c>
      <c r="D3240" s="14" t="s">
        <v>10131</v>
      </c>
      <c r="E3240" s="14" t="s">
        <v>10132</v>
      </c>
      <c r="F3240" s="14" t="s">
        <v>10133</v>
      </c>
      <c r="G3240" s="14" t="s">
        <v>11801</v>
      </c>
      <c r="H3240" s="44" t="s">
        <v>3466</v>
      </c>
      <c r="I3240" s="45">
        <v>0</v>
      </c>
      <c r="J3240" s="14">
        <v>150000000</v>
      </c>
      <c r="K3240" s="14" t="s">
        <v>3458</v>
      </c>
      <c r="L3240" s="46" t="s">
        <v>5087</v>
      </c>
      <c r="M3240" s="14" t="s">
        <v>12072</v>
      </c>
      <c r="N3240" s="14" t="s">
        <v>3833</v>
      </c>
      <c r="O3240" s="14" t="s">
        <v>12106</v>
      </c>
      <c r="P3240" s="14" t="s">
        <v>12071</v>
      </c>
      <c r="Q3240" s="44" t="s">
        <v>8226</v>
      </c>
      <c r="R3240" s="44" t="s">
        <v>8205</v>
      </c>
      <c r="S3240" s="14">
        <v>2</v>
      </c>
      <c r="T3240" s="5">
        <v>513</v>
      </c>
      <c r="U3240" s="5">
        <f t="shared" si="175"/>
        <v>1026</v>
      </c>
      <c r="V3240" s="47">
        <f t="shared" si="176"/>
        <v>1149.1200000000001</v>
      </c>
      <c r="W3240" s="48"/>
      <c r="X3240" s="49">
        <v>2017</v>
      </c>
      <c r="Y3240" s="55" t="s">
        <v>12015</v>
      </c>
      <c r="Z3240" s="51">
        <f t="shared" si="177"/>
        <v>2.85</v>
      </c>
      <c r="AA3240" s="16">
        <f t="shared" si="178"/>
        <v>3.1920000000000002</v>
      </c>
    </row>
    <row r="3241" spans="2:27" ht="20.25" x14ac:dyDescent="0.3">
      <c r="B3241" s="43" t="s">
        <v>3244</v>
      </c>
      <c r="C3241" s="14" t="s">
        <v>4521</v>
      </c>
      <c r="D3241" s="14" t="s">
        <v>10134</v>
      </c>
      <c r="E3241" s="14" t="s">
        <v>10100</v>
      </c>
      <c r="F3241" s="14" t="s">
        <v>10135</v>
      </c>
      <c r="G3241" s="14" t="s">
        <v>11802</v>
      </c>
      <c r="H3241" s="44" t="s">
        <v>3466</v>
      </c>
      <c r="I3241" s="45">
        <v>0</v>
      </c>
      <c r="J3241" s="14">
        <v>150000000</v>
      </c>
      <c r="K3241" s="14" t="s">
        <v>3458</v>
      </c>
      <c r="L3241" s="46" t="s">
        <v>5087</v>
      </c>
      <c r="M3241" s="14" t="s">
        <v>12072</v>
      </c>
      <c r="N3241" s="14" t="s">
        <v>3833</v>
      </c>
      <c r="O3241" s="14" t="s">
        <v>12106</v>
      </c>
      <c r="P3241" s="14" t="s">
        <v>12071</v>
      </c>
      <c r="Q3241" s="44" t="s">
        <v>8243</v>
      </c>
      <c r="R3241" s="44" t="s">
        <v>8221</v>
      </c>
      <c r="S3241" s="14">
        <v>5</v>
      </c>
      <c r="T3241" s="5">
        <v>1076.25</v>
      </c>
      <c r="U3241" s="5">
        <f t="shared" si="175"/>
        <v>5381.25</v>
      </c>
      <c r="V3241" s="47">
        <f t="shared" si="176"/>
        <v>6027.0000000000009</v>
      </c>
      <c r="W3241" s="48"/>
      <c r="X3241" s="49">
        <v>2017</v>
      </c>
      <c r="Y3241" s="55" t="s">
        <v>12015</v>
      </c>
      <c r="Z3241" s="51">
        <f t="shared" si="177"/>
        <v>14.947916666666666</v>
      </c>
      <c r="AA3241" s="16">
        <f t="shared" si="178"/>
        <v>16.741666666666671</v>
      </c>
    </row>
    <row r="3242" spans="2:27" ht="20.25" x14ac:dyDescent="0.3">
      <c r="B3242" s="43" t="s">
        <v>3245</v>
      </c>
      <c r="C3242" s="14" t="s">
        <v>4521</v>
      </c>
      <c r="D3242" s="14" t="s">
        <v>10136</v>
      </c>
      <c r="E3242" s="14" t="s">
        <v>10137</v>
      </c>
      <c r="F3242" s="14" t="s">
        <v>10138</v>
      </c>
      <c r="G3242" s="14" t="s">
        <v>11803</v>
      </c>
      <c r="H3242" s="44" t="s">
        <v>3466</v>
      </c>
      <c r="I3242" s="45">
        <v>0</v>
      </c>
      <c r="J3242" s="14">
        <v>150000000</v>
      </c>
      <c r="K3242" s="14" t="s">
        <v>3458</v>
      </c>
      <c r="L3242" s="46" t="s">
        <v>5087</v>
      </c>
      <c r="M3242" s="14" t="s">
        <v>12072</v>
      </c>
      <c r="N3242" s="14" t="s">
        <v>3833</v>
      </c>
      <c r="O3242" s="14" t="s">
        <v>12106</v>
      </c>
      <c r="P3242" s="14" t="s">
        <v>12071</v>
      </c>
      <c r="Q3242" s="44" t="s">
        <v>8226</v>
      </c>
      <c r="R3242" s="44" t="s">
        <v>8205</v>
      </c>
      <c r="S3242" s="14">
        <v>2</v>
      </c>
      <c r="T3242" s="5">
        <v>2733</v>
      </c>
      <c r="U3242" s="5">
        <f t="shared" si="175"/>
        <v>5466</v>
      </c>
      <c r="V3242" s="47">
        <f t="shared" si="176"/>
        <v>6121.920000000001</v>
      </c>
      <c r="W3242" s="48"/>
      <c r="X3242" s="49">
        <v>2017</v>
      </c>
      <c r="Y3242" s="55" t="s">
        <v>12015</v>
      </c>
      <c r="Z3242" s="51">
        <f t="shared" si="177"/>
        <v>15.183333333333334</v>
      </c>
      <c r="AA3242" s="16">
        <f t="shared" si="178"/>
        <v>17.005333333333336</v>
      </c>
    </row>
    <row r="3243" spans="2:27" ht="20.25" x14ac:dyDescent="0.3">
      <c r="B3243" s="43" t="s">
        <v>3246</v>
      </c>
      <c r="C3243" s="14" t="s">
        <v>4521</v>
      </c>
      <c r="D3243" s="14" t="s">
        <v>10139</v>
      </c>
      <c r="E3243" s="14" t="s">
        <v>10100</v>
      </c>
      <c r="F3243" s="14" t="s">
        <v>10140</v>
      </c>
      <c r="G3243" s="14" t="s">
        <v>11804</v>
      </c>
      <c r="H3243" s="44" t="s">
        <v>3466</v>
      </c>
      <c r="I3243" s="45">
        <v>0</v>
      </c>
      <c r="J3243" s="14">
        <v>150000000</v>
      </c>
      <c r="K3243" s="14" t="s">
        <v>3458</v>
      </c>
      <c r="L3243" s="46" t="s">
        <v>5087</v>
      </c>
      <c r="M3243" s="14" t="s">
        <v>12072</v>
      </c>
      <c r="N3243" s="14" t="s">
        <v>3833</v>
      </c>
      <c r="O3243" s="14" t="s">
        <v>12106</v>
      </c>
      <c r="P3243" s="14" t="s">
        <v>12071</v>
      </c>
      <c r="Q3243" s="44" t="s">
        <v>8243</v>
      </c>
      <c r="R3243" s="44" t="s">
        <v>8221</v>
      </c>
      <c r="S3243" s="14">
        <v>5</v>
      </c>
      <c r="T3243" s="5">
        <v>773.87499999999989</v>
      </c>
      <c r="U3243" s="5">
        <f t="shared" si="175"/>
        <v>3869.3749999999995</v>
      </c>
      <c r="V3243" s="47">
        <f t="shared" si="176"/>
        <v>4333.7</v>
      </c>
      <c r="W3243" s="48"/>
      <c r="X3243" s="49">
        <v>2017</v>
      </c>
      <c r="Y3243" s="55" t="s">
        <v>12015</v>
      </c>
      <c r="Z3243" s="51">
        <f t="shared" si="177"/>
        <v>10.748263888888888</v>
      </c>
      <c r="AA3243" s="16">
        <f t="shared" si="178"/>
        <v>12.038055555555555</v>
      </c>
    </row>
    <row r="3244" spans="2:27" ht="20.25" x14ac:dyDescent="0.3">
      <c r="B3244" s="43" t="s">
        <v>3247</v>
      </c>
      <c r="C3244" s="14" t="s">
        <v>4521</v>
      </c>
      <c r="D3244" s="14" t="s">
        <v>7368</v>
      </c>
      <c r="E3244" s="14" t="s">
        <v>8106</v>
      </c>
      <c r="F3244" s="14" t="s">
        <v>8107</v>
      </c>
      <c r="G3244" s="14" t="s">
        <v>11805</v>
      </c>
      <c r="H3244" s="44" t="s">
        <v>3466</v>
      </c>
      <c r="I3244" s="45">
        <v>0</v>
      </c>
      <c r="J3244" s="14">
        <v>150000000</v>
      </c>
      <c r="K3244" s="14" t="s">
        <v>3458</v>
      </c>
      <c r="L3244" s="46" t="s">
        <v>5087</v>
      </c>
      <c r="M3244" s="14" t="s">
        <v>12072</v>
      </c>
      <c r="N3244" s="14" t="s">
        <v>3833</v>
      </c>
      <c r="O3244" s="14" t="s">
        <v>12106</v>
      </c>
      <c r="P3244" s="14" t="s">
        <v>12071</v>
      </c>
      <c r="Q3244" s="44" t="s">
        <v>8226</v>
      </c>
      <c r="R3244" s="44" t="s">
        <v>8205</v>
      </c>
      <c r="S3244" s="14">
        <v>1</v>
      </c>
      <c r="T3244" s="5">
        <v>573</v>
      </c>
      <c r="U3244" s="5">
        <f t="shared" si="175"/>
        <v>573</v>
      </c>
      <c r="V3244" s="47">
        <f t="shared" si="176"/>
        <v>641.7600000000001</v>
      </c>
      <c r="W3244" s="48"/>
      <c r="X3244" s="49">
        <v>2017</v>
      </c>
      <c r="Y3244" s="55" t="s">
        <v>12015</v>
      </c>
      <c r="Z3244" s="51">
        <f t="shared" si="177"/>
        <v>1.5916666666666666</v>
      </c>
      <c r="AA3244" s="16">
        <f t="shared" si="178"/>
        <v>1.7826666666666671</v>
      </c>
    </row>
    <row r="3245" spans="2:27" ht="20.25" x14ac:dyDescent="0.3">
      <c r="B3245" s="43" t="s">
        <v>3248</v>
      </c>
      <c r="C3245" s="14" t="s">
        <v>4521</v>
      </c>
      <c r="D3245" s="14" t="s">
        <v>10141</v>
      </c>
      <c r="E3245" s="14" t="s">
        <v>8109</v>
      </c>
      <c r="F3245" s="14" t="s">
        <v>10092</v>
      </c>
      <c r="G3245" s="14" t="s">
        <v>11806</v>
      </c>
      <c r="H3245" s="44" t="s">
        <v>3466</v>
      </c>
      <c r="I3245" s="45">
        <v>0</v>
      </c>
      <c r="J3245" s="14">
        <v>150000000</v>
      </c>
      <c r="K3245" s="14" t="s">
        <v>3458</v>
      </c>
      <c r="L3245" s="46" t="s">
        <v>5087</v>
      </c>
      <c r="M3245" s="14" t="s">
        <v>12072</v>
      </c>
      <c r="N3245" s="14" t="s">
        <v>3833</v>
      </c>
      <c r="O3245" s="14" t="s">
        <v>12106</v>
      </c>
      <c r="P3245" s="14" t="s">
        <v>12071</v>
      </c>
      <c r="Q3245" s="44" t="s">
        <v>8226</v>
      </c>
      <c r="R3245" s="44" t="s">
        <v>8205</v>
      </c>
      <c r="S3245" s="14">
        <v>0.3</v>
      </c>
      <c r="T3245" s="5">
        <v>4653</v>
      </c>
      <c r="U3245" s="5">
        <f t="shared" si="175"/>
        <v>1395.8999999999999</v>
      </c>
      <c r="V3245" s="47">
        <f t="shared" si="176"/>
        <v>1563.4079999999999</v>
      </c>
      <c r="W3245" s="48"/>
      <c r="X3245" s="49">
        <v>2017</v>
      </c>
      <c r="Y3245" s="55" t="s">
        <v>12015</v>
      </c>
      <c r="Z3245" s="51">
        <f t="shared" si="177"/>
        <v>3.8774999999999995</v>
      </c>
      <c r="AA3245" s="16">
        <f t="shared" si="178"/>
        <v>4.3427999999999995</v>
      </c>
    </row>
    <row r="3246" spans="2:27" ht="20.25" x14ac:dyDescent="0.3">
      <c r="B3246" s="43" t="s">
        <v>3249</v>
      </c>
      <c r="C3246" s="14" t="s">
        <v>4521</v>
      </c>
      <c r="D3246" s="14" t="s">
        <v>10142</v>
      </c>
      <c r="E3246" s="14" t="s">
        <v>10143</v>
      </c>
      <c r="F3246" s="14" t="s">
        <v>10144</v>
      </c>
      <c r="G3246" s="14" t="s">
        <v>11807</v>
      </c>
      <c r="H3246" s="44" t="s">
        <v>3466</v>
      </c>
      <c r="I3246" s="45">
        <v>0</v>
      </c>
      <c r="J3246" s="14">
        <v>150000000</v>
      </c>
      <c r="K3246" s="14" t="s">
        <v>3458</v>
      </c>
      <c r="L3246" s="46" t="s">
        <v>5087</v>
      </c>
      <c r="M3246" s="14" t="s">
        <v>12072</v>
      </c>
      <c r="N3246" s="14" t="s">
        <v>3833</v>
      </c>
      <c r="O3246" s="14" t="s">
        <v>12106</v>
      </c>
      <c r="P3246" s="14" t="s">
        <v>12071</v>
      </c>
      <c r="Q3246" s="44" t="s">
        <v>8226</v>
      </c>
      <c r="R3246" s="44" t="s">
        <v>8205</v>
      </c>
      <c r="S3246" s="14">
        <v>0.3</v>
      </c>
      <c r="T3246" s="5">
        <v>87583</v>
      </c>
      <c r="U3246" s="5">
        <f t="shared" si="175"/>
        <v>26274.899999999998</v>
      </c>
      <c r="V3246" s="47">
        <f t="shared" si="176"/>
        <v>29427.887999999999</v>
      </c>
      <c r="W3246" s="48"/>
      <c r="X3246" s="49">
        <v>2017</v>
      </c>
      <c r="Y3246" s="55" t="s">
        <v>12015</v>
      </c>
      <c r="Z3246" s="51">
        <f t="shared" si="177"/>
        <v>72.985833333333332</v>
      </c>
      <c r="AA3246" s="16">
        <f t="shared" si="178"/>
        <v>81.744133333333338</v>
      </c>
    </row>
    <row r="3247" spans="2:27" ht="20.25" x14ac:dyDescent="0.3">
      <c r="B3247" s="43" t="s">
        <v>3250</v>
      </c>
      <c r="C3247" s="14" t="s">
        <v>4521</v>
      </c>
      <c r="D3247" s="14" t="s">
        <v>10145</v>
      </c>
      <c r="E3247" s="14" t="s">
        <v>8046</v>
      </c>
      <c r="F3247" s="14" t="s">
        <v>10146</v>
      </c>
      <c r="G3247" s="14" t="s">
        <v>11808</v>
      </c>
      <c r="H3247" s="44" t="s">
        <v>3466</v>
      </c>
      <c r="I3247" s="45">
        <v>0</v>
      </c>
      <c r="J3247" s="14">
        <v>150000000</v>
      </c>
      <c r="K3247" s="14" t="s">
        <v>3458</v>
      </c>
      <c r="L3247" s="46" t="s">
        <v>5087</v>
      </c>
      <c r="M3247" s="14" t="s">
        <v>12072</v>
      </c>
      <c r="N3247" s="14" t="s">
        <v>3833</v>
      </c>
      <c r="O3247" s="14" t="s">
        <v>12106</v>
      </c>
      <c r="P3247" s="14" t="s">
        <v>12071</v>
      </c>
      <c r="Q3247" s="44" t="s">
        <v>8229</v>
      </c>
      <c r="R3247" s="44" t="s">
        <v>3676</v>
      </c>
      <c r="S3247" s="14">
        <v>30</v>
      </c>
      <c r="T3247" s="5">
        <v>873</v>
      </c>
      <c r="U3247" s="5">
        <f t="shared" si="175"/>
        <v>26190</v>
      </c>
      <c r="V3247" s="47">
        <f t="shared" si="176"/>
        <v>29332.800000000003</v>
      </c>
      <c r="W3247" s="48"/>
      <c r="X3247" s="49">
        <v>2017</v>
      </c>
      <c r="Y3247" s="55" t="s">
        <v>12015</v>
      </c>
      <c r="Z3247" s="51">
        <f t="shared" si="177"/>
        <v>72.75</v>
      </c>
      <c r="AA3247" s="16">
        <f t="shared" si="178"/>
        <v>81.48</v>
      </c>
    </row>
    <row r="3248" spans="2:27" ht="20.25" x14ac:dyDescent="0.3">
      <c r="B3248" s="43" t="s">
        <v>3251</v>
      </c>
      <c r="C3248" s="14" t="s">
        <v>4521</v>
      </c>
      <c r="D3248" s="14" t="s">
        <v>10147</v>
      </c>
      <c r="E3248" s="14" t="s">
        <v>8059</v>
      </c>
      <c r="F3248" s="14" t="s">
        <v>10148</v>
      </c>
      <c r="G3248" s="14" t="s">
        <v>11809</v>
      </c>
      <c r="H3248" s="44" t="s">
        <v>3466</v>
      </c>
      <c r="I3248" s="45">
        <v>0</v>
      </c>
      <c r="J3248" s="14">
        <v>150000000</v>
      </c>
      <c r="K3248" s="14" t="s">
        <v>3458</v>
      </c>
      <c r="L3248" s="46" t="s">
        <v>5087</v>
      </c>
      <c r="M3248" s="14" t="s">
        <v>12072</v>
      </c>
      <c r="N3248" s="14" t="s">
        <v>3833</v>
      </c>
      <c r="O3248" s="14" t="s">
        <v>12106</v>
      </c>
      <c r="P3248" s="14" t="s">
        <v>12071</v>
      </c>
      <c r="Q3248" s="44" t="s">
        <v>8226</v>
      </c>
      <c r="R3248" s="44" t="s">
        <v>8205</v>
      </c>
      <c r="S3248" s="14">
        <v>2</v>
      </c>
      <c r="T3248" s="5">
        <v>939.85</v>
      </c>
      <c r="U3248" s="5">
        <f t="shared" si="175"/>
        <v>1879.7</v>
      </c>
      <c r="V3248" s="47">
        <f t="shared" si="176"/>
        <v>2105.2640000000001</v>
      </c>
      <c r="W3248" s="48"/>
      <c r="X3248" s="49">
        <v>2017</v>
      </c>
      <c r="Y3248" s="55" t="s">
        <v>12015</v>
      </c>
      <c r="Z3248" s="51">
        <f t="shared" si="177"/>
        <v>5.2213888888888889</v>
      </c>
      <c r="AA3248" s="16">
        <f t="shared" si="178"/>
        <v>5.847955555555556</v>
      </c>
    </row>
    <row r="3249" spans="2:27" ht="20.25" x14ac:dyDescent="0.3">
      <c r="B3249" s="43" t="s">
        <v>3252</v>
      </c>
      <c r="C3249" s="14" t="s">
        <v>4521</v>
      </c>
      <c r="D3249" s="14" t="s">
        <v>10149</v>
      </c>
      <c r="E3249" s="14" t="s">
        <v>10114</v>
      </c>
      <c r="F3249" s="14" t="s">
        <v>10150</v>
      </c>
      <c r="G3249" s="14" t="s">
        <v>11810</v>
      </c>
      <c r="H3249" s="44" t="s">
        <v>3466</v>
      </c>
      <c r="I3249" s="45">
        <v>0</v>
      </c>
      <c r="J3249" s="14">
        <v>150000000</v>
      </c>
      <c r="K3249" s="14" t="s">
        <v>3458</v>
      </c>
      <c r="L3249" s="46" t="s">
        <v>5087</v>
      </c>
      <c r="M3249" s="14" t="s">
        <v>12072</v>
      </c>
      <c r="N3249" s="14" t="s">
        <v>3833</v>
      </c>
      <c r="O3249" s="14" t="s">
        <v>3489</v>
      </c>
      <c r="P3249" s="14" t="s">
        <v>12071</v>
      </c>
      <c r="Q3249" s="44" t="s">
        <v>8243</v>
      </c>
      <c r="R3249" s="44" t="s">
        <v>8221</v>
      </c>
      <c r="S3249" s="14">
        <v>5</v>
      </c>
      <c r="T3249" s="5">
        <v>2255</v>
      </c>
      <c r="U3249" s="5">
        <f t="shared" si="175"/>
        <v>11275</v>
      </c>
      <c r="V3249" s="47">
        <f t="shared" si="176"/>
        <v>12628.000000000002</v>
      </c>
      <c r="W3249" s="48"/>
      <c r="X3249" s="49">
        <v>2017</v>
      </c>
      <c r="Y3249" s="55" t="s">
        <v>12015</v>
      </c>
      <c r="Z3249" s="51">
        <f t="shared" si="177"/>
        <v>31.319444444444443</v>
      </c>
      <c r="AA3249" s="16">
        <f t="shared" si="178"/>
        <v>35.077777777777783</v>
      </c>
    </row>
    <row r="3250" spans="2:27" ht="20.25" x14ac:dyDescent="0.3">
      <c r="B3250" s="43" t="s">
        <v>3253</v>
      </c>
      <c r="C3250" s="14" t="s">
        <v>4521</v>
      </c>
      <c r="D3250" s="14" t="s">
        <v>10149</v>
      </c>
      <c r="E3250" s="14" t="s">
        <v>10114</v>
      </c>
      <c r="F3250" s="14" t="s">
        <v>10150</v>
      </c>
      <c r="G3250" s="14" t="s">
        <v>11811</v>
      </c>
      <c r="H3250" s="44" t="s">
        <v>3466</v>
      </c>
      <c r="I3250" s="45">
        <v>0</v>
      </c>
      <c r="J3250" s="14">
        <v>150000000</v>
      </c>
      <c r="K3250" s="14" t="s">
        <v>3458</v>
      </c>
      <c r="L3250" s="46" t="s">
        <v>5087</v>
      </c>
      <c r="M3250" s="14" t="s">
        <v>12072</v>
      </c>
      <c r="N3250" s="14" t="s">
        <v>3833</v>
      </c>
      <c r="O3250" s="14" t="s">
        <v>3489</v>
      </c>
      <c r="P3250" s="14" t="s">
        <v>12071</v>
      </c>
      <c r="Q3250" s="44" t="s">
        <v>8243</v>
      </c>
      <c r="R3250" s="44" t="s">
        <v>8221</v>
      </c>
      <c r="S3250" s="14">
        <v>5</v>
      </c>
      <c r="T3250" s="5">
        <v>2460</v>
      </c>
      <c r="U3250" s="5">
        <f t="shared" si="175"/>
        <v>12300</v>
      </c>
      <c r="V3250" s="47">
        <f t="shared" si="176"/>
        <v>13776.000000000002</v>
      </c>
      <c r="W3250" s="48"/>
      <c r="X3250" s="49">
        <v>2017</v>
      </c>
      <c r="Y3250" s="55" t="s">
        <v>12015</v>
      </c>
      <c r="Z3250" s="51">
        <f t="shared" si="177"/>
        <v>34.166666666666664</v>
      </c>
      <c r="AA3250" s="16">
        <f t="shared" si="178"/>
        <v>38.266666666666673</v>
      </c>
    </row>
    <row r="3251" spans="2:27" ht="20.25" x14ac:dyDescent="0.3">
      <c r="B3251" s="43" t="s">
        <v>3254</v>
      </c>
      <c r="C3251" s="14" t="s">
        <v>4521</v>
      </c>
      <c r="D3251" s="14" t="s">
        <v>10149</v>
      </c>
      <c r="E3251" s="14" t="s">
        <v>10114</v>
      </c>
      <c r="F3251" s="14" t="s">
        <v>10150</v>
      </c>
      <c r="G3251" s="14" t="s">
        <v>11812</v>
      </c>
      <c r="H3251" s="44" t="s">
        <v>3466</v>
      </c>
      <c r="I3251" s="45">
        <v>0</v>
      </c>
      <c r="J3251" s="14">
        <v>150000000</v>
      </c>
      <c r="K3251" s="14" t="s">
        <v>3458</v>
      </c>
      <c r="L3251" s="46" t="s">
        <v>5087</v>
      </c>
      <c r="M3251" s="14" t="s">
        <v>12072</v>
      </c>
      <c r="N3251" s="14" t="s">
        <v>3833</v>
      </c>
      <c r="O3251" s="14" t="s">
        <v>3489</v>
      </c>
      <c r="P3251" s="14" t="s">
        <v>12071</v>
      </c>
      <c r="Q3251" s="44" t="s">
        <v>8243</v>
      </c>
      <c r="R3251" s="44" t="s">
        <v>8221</v>
      </c>
      <c r="S3251" s="14">
        <v>5</v>
      </c>
      <c r="T3251" s="5">
        <v>2664.9999999999995</v>
      </c>
      <c r="U3251" s="5">
        <f t="shared" si="175"/>
        <v>13324.999999999998</v>
      </c>
      <c r="V3251" s="47">
        <f t="shared" si="176"/>
        <v>14924</v>
      </c>
      <c r="W3251" s="48"/>
      <c r="X3251" s="49">
        <v>2017</v>
      </c>
      <c r="Y3251" s="55" t="s">
        <v>12015</v>
      </c>
      <c r="Z3251" s="51">
        <f t="shared" si="177"/>
        <v>37.013888888888886</v>
      </c>
      <c r="AA3251" s="16">
        <f t="shared" si="178"/>
        <v>41.455555555555556</v>
      </c>
    </row>
    <row r="3252" spans="2:27" ht="20.25" x14ac:dyDescent="0.3">
      <c r="B3252" s="43" t="s">
        <v>3255</v>
      </c>
      <c r="C3252" s="14" t="s">
        <v>4521</v>
      </c>
      <c r="D3252" s="14" t="s">
        <v>10149</v>
      </c>
      <c r="E3252" s="14" t="s">
        <v>10114</v>
      </c>
      <c r="F3252" s="14" t="s">
        <v>10150</v>
      </c>
      <c r="G3252" s="14" t="s">
        <v>11813</v>
      </c>
      <c r="H3252" s="44" t="s">
        <v>3466</v>
      </c>
      <c r="I3252" s="45">
        <v>0</v>
      </c>
      <c r="J3252" s="14">
        <v>150000000</v>
      </c>
      <c r="K3252" s="14" t="s">
        <v>3458</v>
      </c>
      <c r="L3252" s="46" t="s">
        <v>5087</v>
      </c>
      <c r="M3252" s="14" t="s">
        <v>12072</v>
      </c>
      <c r="N3252" s="14" t="s">
        <v>3833</v>
      </c>
      <c r="O3252" s="14" t="s">
        <v>3489</v>
      </c>
      <c r="P3252" s="14" t="s">
        <v>12071</v>
      </c>
      <c r="Q3252" s="44" t="s">
        <v>8243</v>
      </c>
      <c r="R3252" s="44" t="s">
        <v>8221</v>
      </c>
      <c r="S3252" s="14">
        <v>5</v>
      </c>
      <c r="T3252" s="5">
        <v>2562.5</v>
      </c>
      <c r="U3252" s="5">
        <f t="shared" si="175"/>
        <v>12812.5</v>
      </c>
      <c r="V3252" s="47">
        <f t="shared" si="176"/>
        <v>14350.000000000002</v>
      </c>
      <c r="W3252" s="48"/>
      <c r="X3252" s="49">
        <v>2017</v>
      </c>
      <c r="Y3252" s="55" t="s">
        <v>12015</v>
      </c>
      <c r="Z3252" s="51">
        <f t="shared" si="177"/>
        <v>35.590277777777779</v>
      </c>
      <c r="AA3252" s="16">
        <f t="shared" si="178"/>
        <v>39.861111111111114</v>
      </c>
    </row>
    <row r="3253" spans="2:27" ht="20.25" x14ac:dyDescent="0.3">
      <c r="B3253" s="43" t="s">
        <v>3256</v>
      </c>
      <c r="C3253" s="14" t="s">
        <v>4521</v>
      </c>
      <c r="D3253" s="14" t="s">
        <v>10151</v>
      </c>
      <c r="E3253" s="14" t="s">
        <v>10100</v>
      </c>
      <c r="F3253" s="14" t="s">
        <v>10152</v>
      </c>
      <c r="G3253" s="14" t="s">
        <v>11814</v>
      </c>
      <c r="H3253" s="44" t="s">
        <v>3466</v>
      </c>
      <c r="I3253" s="45">
        <v>0</v>
      </c>
      <c r="J3253" s="14">
        <v>150000000</v>
      </c>
      <c r="K3253" s="14" t="s">
        <v>3458</v>
      </c>
      <c r="L3253" s="46" t="s">
        <v>5087</v>
      </c>
      <c r="M3253" s="14" t="s">
        <v>12072</v>
      </c>
      <c r="N3253" s="14" t="s">
        <v>3833</v>
      </c>
      <c r="O3253" s="14" t="s">
        <v>12106</v>
      </c>
      <c r="P3253" s="14" t="s">
        <v>12071</v>
      </c>
      <c r="Q3253" s="44" t="s">
        <v>8234</v>
      </c>
      <c r="R3253" s="44" t="s">
        <v>8211</v>
      </c>
      <c r="S3253" s="14">
        <v>2</v>
      </c>
      <c r="T3253" s="5">
        <v>2126.875</v>
      </c>
      <c r="U3253" s="5">
        <f t="shared" si="175"/>
        <v>4253.75</v>
      </c>
      <c r="V3253" s="47">
        <f t="shared" si="176"/>
        <v>4764.2000000000007</v>
      </c>
      <c r="W3253" s="48"/>
      <c r="X3253" s="49">
        <v>2017</v>
      </c>
      <c r="Y3253" s="55" t="s">
        <v>12015</v>
      </c>
      <c r="Z3253" s="51">
        <f t="shared" si="177"/>
        <v>11.815972222222221</v>
      </c>
      <c r="AA3253" s="16">
        <f t="shared" si="178"/>
        <v>13.233888888888892</v>
      </c>
    </row>
    <row r="3254" spans="2:27" ht="20.25" x14ac:dyDescent="0.3">
      <c r="B3254" s="43" t="s">
        <v>3257</v>
      </c>
      <c r="C3254" s="14" t="s">
        <v>4521</v>
      </c>
      <c r="D3254" s="14" t="s">
        <v>10153</v>
      </c>
      <c r="E3254" s="14" t="s">
        <v>10100</v>
      </c>
      <c r="F3254" s="14" t="s">
        <v>10154</v>
      </c>
      <c r="G3254" s="14" t="s">
        <v>11815</v>
      </c>
      <c r="H3254" s="44" t="s">
        <v>3466</v>
      </c>
      <c r="I3254" s="45">
        <v>0</v>
      </c>
      <c r="J3254" s="14">
        <v>150000000</v>
      </c>
      <c r="K3254" s="14" t="s">
        <v>3458</v>
      </c>
      <c r="L3254" s="46" t="s">
        <v>5087</v>
      </c>
      <c r="M3254" s="14" t="s">
        <v>12072</v>
      </c>
      <c r="N3254" s="14" t="s">
        <v>3833</v>
      </c>
      <c r="O3254" s="14" t="s">
        <v>12106</v>
      </c>
      <c r="P3254" s="14" t="s">
        <v>12071</v>
      </c>
      <c r="Q3254" s="44" t="s">
        <v>8243</v>
      </c>
      <c r="R3254" s="44" t="s">
        <v>8221</v>
      </c>
      <c r="S3254" s="14">
        <v>5</v>
      </c>
      <c r="T3254" s="5">
        <v>778.99999999999989</v>
      </c>
      <c r="U3254" s="5">
        <f t="shared" si="175"/>
        <v>3894.9999999999995</v>
      </c>
      <c r="V3254" s="47">
        <f t="shared" si="176"/>
        <v>4362.3999999999996</v>
      </c>
      <c r="W3254" s="48"/>
      <c r="X3254" s="49">
        <v>2017</v>
      </c>
      <c r="Y3254" s="55" t="s">
        <v>12015</v>
      </c>
      <c r="Z3254" s="51">
        <f t="shared" si="177"/>
        <v>10.819444444444443</v>
      </c>
      <c r="AA3254" s="16">
        <f t="shared" si="178"/>
        <v>12.117777777777777</v>
      </c>
    </row>
    <row r="3255" spans="2:27" ht="20.25" x14ac:dyDescent="0.3">
      <c r="B3255" s="43" t="s">
        <v>3258</v>
      </c>
      <c r="C3255" s="14" t="s">
        <v>4521</v>
      </c>
      <c r="D3255" s="14" t="s">
        <v>5264</v>
      </c>
      <c r="E3255" s="14" t="s">
        <v>5307</v>
      </c>
      <c r="F3255" s="14" t="s">
        <v>5265</v>
      </c>
      <c r="G3255" s="14" t="s">
        <v>11816</v>
      </c>
      <c r="H3255" s="44" t="s">
        <v>3466</v>
      </c>
      <c r="I3255" s="45">
        <v>0</v>
      </c>
      <c r="J3255" s="14">
        <v>150000000</v>
      </c>
      <c r="K3255" s="14" t="s">
        <v>3458</v>
      </c>
      <c r="L3255" s="46" t="s">
        <v>5087</v>
      </c>
      <c r="M3255" s="14" t="s">
        <v>12072</v>
      </c>
      <c r="N3255" s="14" t="s">
        <v>3833</v>
      </c>
      <c r="O3255" s="14" t="s">
        <v>12106</v>
      </c>
      <c r="P3255" s="14" t="s">
        <v>12071</v>
      </c>
      <c r="Q3255" s="44" t="s">
        <v>8226</v>
      </c>
      <c r="R3255" s="44" t="s">
        <v>8205</v>
      </c>
      <c r="S3255" s="14">
        <v>2</v>
      </c>
      <c r="T3255" s="5">
        <v>942</v>
      </c>
      <c r="U3255" s="5">
        <f t="shared" si="175"/>
        <v>1884</v>
      </c>
      <c r="V3255" s="47">
        <f t="shared" si="176"/>
        <v>2110.0800000000004</v>
      </c>
      <c r="W3255" s="48"/>
      <c r="X3255" s="49">
        <v>2017</v>
      </c>
      <c r="Y3255" s="55" t="s">
        <v>12015</v>
      </c>
      <c r="Z3255" s="51">
        <f t="shared" si="177"/>
        <v>5.2333333333333334</v>
      </c>
      <c r="AA3255" s="16">
        <f t="shared" si="178"/>
        <v>5.8613333333333344</v>
      </c>
    </row>
    <row r="3256" spans="2:27" ht="20.25" x14ac:dyDescent="0.3">
      <c r="B3256" s="43" t="s">
        <v>3259</v>
      </c>
      <c r="C3256" s="14" t="s">
        <v>4521</v>
      </c>
      <c r="D3256" s="14" t="s">
        <v>10155</v>
      </c>
      <c r="E3256" s="14" t="s">
        <v>8082</v>
      </c>
      <c r="F3256" s="14" t="s">
        <v>10156</v>
      </c>
      <c r="G3256" s="14" t="s">
        <v>11817</v>
      </c>
      <c r="H3256" s="44" t="s">
        <v>3466</v>
      </c>
      <c r="I3256" s="45">
        <v>0</v>
      </c>
      <c r="J3256" s="14">
        <v>150000000</v>
      </c>
      <c r="K3256" s="14" t="s">
        <v>3458</v>
      </c>
      <c r="L3256" s="46" t="s">
        <v>5087</v>
      </c>
      <c r="M3256" s="14" t="s">
        <v>12072</v>
      </c>
      <c r="N3256" s="14" t="s">
        <v>3833</v>
      </c>
      <c r="O3256" s="14" t="s">
        <v>12106</v>
      </c>
      <c r="P3256" s="14" t="s">
        <v>12071</v>
      </c>
      <c r="Q3256" s="44" t="s">
        <v>8229</v>
      </c>
      <c r="R3256" s="44" t="s">
        <v>3676</v>
      </c>
      <c r="S3256" s="14">
        <v>40</v>
      </c>
      <c r="T3256" s="5">
        <v>2733</v>
      </c>
      <c r="U3256" s="5">
        <f t="shared" si="175"/>
        <v>109320</v>
      </c>
      <c r="V3256" s="47">
        <f t="shared" si="176"/>
        <v>122438.40000000001</v>
      </c>
      <c r="W3256" s="48"/>
      <c r="X3256" s="49">
        <v>2017</v>
      </c>
      <c r="Y3256" s="55" t="s">
        <v>12015</v>
      </c>
      <c r="Z3256" s="51">
        <f t="shared" si="177"/>
        <v>303.66666666666669</v>
      </c>
      <c r="AA3256" s="16">
        <f t="shared" si="178"/>
        <v>340.10666666666668</v>
      </c>
    </row>
    <row r="3257" spans="2:27" ht="20.25" x14ac:dyDescent="0.3">
      <c r="B3257" s="43" t="s">
        <v>3260</v>
      </c>
      <c r="C3257" s="14" t="s">
        <v>4521</v>
      </c>
      <c r="D3257" s="14" t="s">
        <v>5294</v>
      </c>
      <c r="E3257" s="14" t="s">
        <v>8081</v>
      </c>
      <c r="F3257" s="14" t="s">
        <v>5295</v>
      </c>
      <c r="G3257" s="14" t="s">
        <v>11818</v>
      </c>
      <c r="H3257" s="44" t="s">
        <v>3466</v>
      </c>
      <c r="I3257" s="45">
        <v>0</v>
      </c>
      <c r="J3257" s="14">
        <v>150000000</v>
      </c>
      <c r="K3257" s="14" t="s">
        <v>3458</v>
      </c>
      <c r="L3257" s="46" t="s">
        <v>5087</v>
      </c>
      <c r="M3257" s="14" t="s">
        <v>12072</v>
      </c>
      <c r="N3257" s="14" t="s">
        <v>3833</v>
      </c>
      <c r="O3257" s="14" t="s">
        <v>12106</v>
      </c>
      <c r="P3257" s="14" t="s">
        <v>12071</v>
      </c>
      <c r="Q3257" s="44" t="s">
        <v>8226</v>
      </c>
      <c r="R3257" s="44" t="s">
        <v>8205</v>
      </c>
      <c r="S3257" s="14">
        <v>1</v>
      </c>
      <c r="T3257" s="5">
        <v>5342.0949999999993</v>
      </c>
      <c r="U3257" s="5">
        <f t="shared" si="175"/>
        <v>5342.0949999999993</v>
      </c>
      <c r="V3257" s="47">
        <f t="shared" si="176"/>
        <v>5983.1463999999996</v>
      </c>
      <c r="W3257" s="48"/>
      <c r="X3257" s="49">
        <v>2017</v>
      </c>
      <c r="Y3257" s="55" t="s">
        <v>12015</v>
      </c>
      <c r="Z3257" s="51">
        <f t="shared" si="177"/>
        <v>14.839152777777777</v>
      </c>
      <c r="AA3257" s="16">
        <f t="shared" si="178"/>
        <v>16.61985111111111</v>
      </c>
    </row>
    <row r="3258" spans="2:27" ht="20.25" x14ac:dyDescent="0.3">
      <c r="B3258" s="43" t="s">
        <v>3261</v>
      </c>
      <c r="C3258" s="14" t="s">
        <v>4521</v>
      </c>
      <c r="D3258" s="14" t="s">
        <v>10157</v>
      </c>
      <c r="E3258" s="14" t="s">
        <v>10100</v>
      </c>
      <c r="F3258" s="14" t="s">
        <v>10158</v>
      </c>
      <c r="G3258" s="14" t="s">
        <v>11819</v>
      </c>
      <c r="H3258" s="44" t="s">
        <v>3466</v>
      </c>
      <c r="I3258" s="45">
        <v>0</v>
      </c>
      <c r="J3258" s="14">
        <v>150000000</v>
      </c>
      <c r="K3258" s="14" t="s">
        <v>3458</v>
      </c>
      <c r="L3258" s="46" t="s">
        <v>5087</v>
      </c>
      <c r="M3258" s="14" t="s">
        <v>12072</v>
      </c>
      <c r="N3258" s="14" t="s">
        <v>3833</v>
      </c>
      <c r="O3258" s="14" t="s">
        <v>12106</v>
      </c>
      <c r="P3258" s="14" t="s">
        <v>12071</v>
      </c>
      <c r="Q3258" s="44" t="s">
        <v>8243</v>
      </c>
      <c r="R3258" s="44" t="s">
        <v>8221</v>
      </c>
      <c r="S3258" s="14">
        <v>5</v>
      </c>
      <c r="T3258" s="5">
        <v>819.99999999999989</v>
      </c>
      <c r="U3258" s="5">
        <f t="shared" si="175"/>
        <v>4099.9999999999991</v>
      </c>
      <c r="V3258" s="47">
        <f t="shared" si="176"/>
        <v>4591.9999999999991</v>
      </c>
      <c r="W3258" s="48"/>
      <c r="X3258" s="49">
        <v>2017</v>
      </c>
      <c r="Y3258" s="55" t="s">
        <v>12015</v>
      </c>
      <c r="Z3258" s="51">
        <f t="shared" si="177"/>
        <v>11.388888888888886</v>
      </c>
      <c r="AA3258" s="16">
        <f t="shared" si="178"/>
        <v>12.755555555555553</v>
      </c>
    </row>
    <row r="3259" spans="2:27" ht="20.25" x14ac:dyDescent="0.3">
      <c r="B3259" s="43" t="s">
        <v>3262</v>
      </c>
      <c r="C3259" s="14" t="s">
        <v>4521</v>
      </c>
      <c r="D3259" s="14" t="s">
        <v>10159</v>
      </c>
      <c r="E3259" s="14" t="s">
        <v>10100</v>
      </c>
      <c r="F3259" s="14" t="s">
        <v>10160</v>
      </c>
      <c r="G3259" s="14" t="s">
        <v>11820</v>
      </c>
      <c r="H3259" s="44" t="s">
        <v>3466</v>
      </c>
      <c r="I3259" s="45">
        <v>0</v>
      </c>
      <c r="J3259" s="14">
        <v>150000000</v>
      </c>
      <c r="K3259" s="14" t="s">
        <v>3458</v>
      </c>
      <c r="L3259" s="46" t="s">
        <v>5087</v>
      </c>
      <c r="M3259" s="14" t="s">
        <v>12072</v>
      </c>
      <c r="N3259" s="14" t="s">
        <v>3833</v>
      </c>
      <c r="O3259" s="14" t="s">
        <v>12106</v>
      </c>
      <c r="P3259" s="14" t="s">
        <v>12071</v>
      </c>
      <c r="Q3259" s="44" t="s">
        <v>8243</v>
      </c>
      <c r="R3259" s="44" t="s">
        <v>8221</v>
      </c>
      <c r="S3259" s="14">
        <v>5</v>
      </c>
      <c r="T3259" s="5">
        <v>1352.9999999999998</v>
      </c>
      <c r="U3259" s="5">
        <f t="shared" si="175"/>
        <v>6764.9999999999991</v>
      </c>
      <c r="V3259" s="47">
        <f t="shared" si="176"/>
        <v>7576.7999999999993</v>
      </c>
      <c r="W3259" s="48"/>
      <c r="X3259" s="49">
        <v>2017</v>
      </c>
      <c r="Y3259" s="55" t="s">
        <v>12015</v>
      </c>
      <c r="Z3259" s="51">
        <f t="shared" si="177"/>
        <v>18.791666666666664</v>
      </c>
      <c r="AA3259" s="16">
        <f t="shared" si="178"/>
        <v>21.046666666666663</v>
      </c>
    </row>
    <row r="3260" spans="2:27" ht="20.25" x14ac:dyDescent="0.3">
      <c r="B3260" s="43" t="s">
        <v>3263</v>
      </c>
      <c r="C3260" s="14" t="s">
        <v>4521</v>
      </c>
      <c r="D3260" s="14" t="s">
        <v>10161</v>
      </c>
      <c r="E3260" s="14" t="s">
        <v>10162</v>
      </c>
      <c r="F3260" s="14" t="s">
        <v>10163</v>
      </c>
      <c r="G3260" s="14" t="s">
        <v>11821</v>
      </c>
      <c r="H3260" s="44" t="s">
        <v>3466</v>
      </c>
      <c r="I3260" s="45">
        <v>0</v>
      </c>
      <c r="J3260" s="14">
        <v>150000000</v>
      </c>
      <c r="K3260" s="14" t="s">
        <v>3458</v>
      </c>
      <c r="L3260" s="46" t="s">
        <v>5087</v>
      </c>
      <c r="M3260" s="14" t="s">
        <v>12072</v>
      </c>
      <c r="N3260" s="14" t="s">
        <v>3833</v>
      </c>
      <c r="O3260" s="14" t="s">
        <v>12106</v>
      </c>
      <c r="P3260" s="14" t="s">
        <v>12071</v>
      </c>
      <c r="Q3260" s="44" t="s">
        <v>8226</v>
      </c>
      <c r="R3260" s="44" t="s">
        <v>8205</v>
      </c>
      <c r="S3260" s="14">
        <v>1</v>
      </c>
      <c r="T3260" s="5">
        <v>14973</v>
      </c>
      <c r="U3260" s="5">
        <f t="shared" si="175"/>
        <v>14973</v>
      </c>
      <c r="V3260" s="47">
        <f t="shared" si="176"/>
        <v>16769.760000000002</v>
      </c>
      <c r="W3260" s="48"/>
      <c r="X3260" s="49">
        <v>2017</v>
      </c>
      <c r="Y3260" s="55" t="s">
        <v>12015</v>
      </c>
      <c r="Z3260" s="51">
        <f t="shared" si="177"/>
        <v>41.591666666666669</v>
      </c>
      <c r="AA3260" s="16">
        <f t="shared" si="178"/>
        <v>46.582666666666675</v>
      </c>
    </row>
    <row r="3261" spans="2:27" ht="20.25" x14ac:dyDescent="0.3">
      <c r="B3261" s="43" t="s">
        <v>3264</v>
      </c>
      <c r="C3261" s="14" t="s">
        <v>4521</v>
      </c>
      <c r="D3261" s="14" t="s">
        <v>10164</v>
      </c>
      <c r="E3261" s="14" t="s">
        <v>10114</v>
      </c>
      <c r="F3261" s="14" t="s">
        <v>10165</v>
      </c>
      <c r="G3261" s="14" t="s">
        <v>11822</v>
      </c>
      <c r="H3261" s="44" t="s">
        <v>3466</v>
      </c>
      <c r="I3261" s="45">
        <v>0</v>
      </c>
      <c r="J3261" s="14">
        <v>150000000</v>
      </c>
      <c r="K3261" s="14" t="s">
        <v>3458</v>
      </c>
      <c r="L3261" s="46" t="s">
        <v>5087</v>
      </c>
      <c r="M3261" s="14" t="s">
        <v>12072</v>
      </c>
      <c r="N3261" s="14" t="s">
        <v>3833</v>
      </c>
      <c r="O3261" s="14" t="s">
        <v>12106</v>
      </c>
      <c r="P3261" s="14" t="s">
        <v>12071</v>
      </c>
      <c r="Q3261" s="44" t="s">
        <v>8227</v>
      </c>
      <c r="R3261" s="44" t="s">
        <v>8206</v>
      </c>
      <c r="S3261" s="14">
        <v>3</v>
      </c>
      <c r="T3261" s="5">
        <v>2126.875</v>
      </c>
      <c r="U3261" s="5">
        <f t="shared" si="175"/>
        <v>6380.625</v>
      </c>
      <c r="V3261" s="47">
        <f t="shared" si="176"/>
        <v>7146.3000000000011</v>
      </c>
      <c r="W3261" s="48"/>
      <c r="X3261" s="49">
        <v>2017</v>
      </c>
      <c r="Y3261" s="55" t="s">
        <v>12015</v>
      </c>
      <c r="Z3261" s="51">
        <f t="shared" si="177"/>
        <v>17.723958333333332</v>
      </c>
      <c r="AA3261" s="16">
        <f t="shared" si="178"/>
        <v>19.850833333333338</v>
      </c>
    </row>
    <row r="3262" spans="2:27" ht="20.25" x14ac:dyDescent="0.3">
      <c r="B3262" s="43" t="s">
        <v>3265</v>
      </c>
      <c r="C3262" s="14" t="s">
        <v>4521</v>
      </c>
      <c r="D3262" s="14" t="s">
        <v>10166</v>
      </c>
      <c r="E3262" s="14" t="s">
        <v>10100</v>
      </c>
      <c r="F3262" s="14" t="s">
        <v>10167</v>
      </c>
      <c r="G3262" s="14" t="s">
        <v>11823</v>
      </c>
      <c r="H3262" s="44" t="s">
        <v>3466</v>
      </c>
      <c r="I3262" s="45">
        <v>0</v>
      </c>
      <c r="J3262" s="14">
        <v>150000000</v>
      </c>
      <c r="K3262" s="14" t="s">
        <v>3458</v>
      </c>
      <c r="L3262" s="46" t="s">
        <v>5087</v>
      </c>
      <c r="M3262" s="14" t="s">
        <v>12072</v>
      </c>
      <c r="N3262" s="14" t="s">
        <v>3833</v>
      </c>
      <c r="O3262" s="14" t="s">
        <v>12106</v>
      </c>
      <c r="P3262" s="14" t="s">
        <v>12071</v>
      </c>
      <c r="Q3262" s="44" t="s">
        <v>12014</v>
      </c>
      <c r="R3262" s="44" t="s">
        <v>10306</v>
      </c>
      <c r="S3262" s="14">
        <v>5</v>
      </c>
      <c r="T3262" s="5">
        <v>778.99999999999989</v>
      </c>
      <c r="U3262" s="5">
        <f t="shared" si="175"/>
        <v>3894.9999999999995</v>
      </c>
      <c r="V3262" s="47">
        <f t="shared" si="176"/>
        <v>4362.3999999999996</v>
      </c>
      <c r="W3262" s="48"/>
      <c r="X3262" s="49">
        <v>2017</v>
      </c>
      <c r="Y3262" s="55" t="s">
        <v>12015</v>
      </c>
      <c r="Z3262" s="51">
        <f t="shared" si="177"/>
        <v>10.819444444444443</v>
      </c>
      <c r="AA3262" s="16">
        <f t="shared" si="178"/>
        <v>12.117777777777777</v>
      </c>
    </row>
    <row r="3263" spans="2:27" ht="20.25" x14ac:dyDescent="0.3">
      <c r="B3263" s="43" t="s">
        <v>3266</v>
      </c>
      <c r="C3263" s="14" t="s">
        <v>4521</v>
      </c>
      <c r="D3263" s="14" t="s">
        <v>10168</v>
      </c>
      <c r="E3263" s="14" t="s">
        <v>10100</v>
      </c>
      <c r="F3263" s="14" t="s">
        <v>10169</v>
      </c>
      <c r="G3263" s="14" t="s">
        <v>11824</v>
      </c>
      <c r="H3263" s="44" t="s">
        <v>3466</v>
      </c>
      <c r="I3263" s="45">
        <v>0</v>
      </c>
      <c r="J3263" s="14">
        <v>150000000</v>
      </c>
      <c r="K3263" s="14" t="s">
        <v>3458</v>
      </c>
      <c r="L3263" s="46" t="s">
        <v>5087</v>
      </c>
      <c r="M3263" s="14" t="s">
        <v>12072</v>
      </c>
      <c r="N3263" s="14" t="s">
        <v>3833</v>
      </c>
      <c r="O3263" s="14" t="s">
        <v>12106</v>
      </c>
      <c r="P3263" s="14" t="s">
        <v>12071</v>
      </c>
      <c r="Q3263" s="44" t="s">
        <v>8243</v>
      </c>
      <c r="R3263" s="44" t="s">
        <v>8221</v>
      </c>
      <c r="S3263" s="14">
        <v>5</v>
      </c>
      <c r="T3263" s="5">
        <v>1101.875</v>
      </c>
      <c r="U3263" s="5">
        <f t="shared" si="175"/>
        <v>5509.375</v>
      </c>
      <c r="V3263" s="47">
        <f t="shared" si="176"/>
        <v>6170.5000000000009</v>
      </c>
      <c r="W3263" s="48"/>
      <c r="X3263" s="49">
        <v>2017</v>
      </c>
      <c r="Y3263" s="55" t="s">
        <v>12015</v>
      </c>
      <c r="Z3263" s="51">
        <f t="shared" si="177"/>
        <v>15.303819444444445</v>
      </c>
      <c r="AA3263" s="16">
        <f t="shared" si="178"/>
        <v>17.140277777777779</v>
      </c>
    </row>
    <row r="3264" spans="2:27" ht="20.25" x14ac:dyDescent="0.3">
      <c r="B3264" s="43" t="s">
        <v>3267</v>
      </c>
      <c r="C3264" s="14" t="s">
        <v>4521</v>
      </c>
      <c r="D3264" s="14" t="s">
        <v>10170</v>
      </c>
      <c r="E3264" s="14" t="s">
        <v>10100</v>
      </c>
      <c r="F3264" s="14" t="s">
        <v>10171</v>
      </c>
      <c r="G3264" s="14" t="s">
        <v>11825</v>
      </c>
      <c r="H3264" s="44" t="s">
        <v>3466</v>
      </c>
      <c r="I3264" s="45">
        <v>0</v>
      </c>
      <c r="J3264" s="14">
        <v>150000000</v>
      </c>
      <c r="K3264" s="14" t="s">
        <v>3458</v>
      </c>
      <c r="L3264" s="46" t="s">
        <v>5087</v>
      </c>
      <c r="M3264" s="14" t="s">
        <v>12072</v>
      </c>
      <c r="N3264" s="14" t="s">
        <v>3833</v>
      </c>
      <c r="O3264" s="14" t="s">
        <v>12106</v>
      </c>
      <c r="P3264" s="14" t="s">
        <v>12071</v>
      </c>
      <c r="Q3264" s="44" t="s">
        <v>8243</v>
      </c>
      <c r="R3264" s="44" t="s">
        <v>8221</v>
      </c>
      <c r="S3264" s="14">
        <v>5</v>
      </c>
      <c r="T3264" s="5">
        <v>896.87499999999989</v>
      </c>
      <c r="U3264" s="5">
        <f t="shared" si="175"/>
        <v>4484.3749999999991</v>
      </c>
      <c r="V3264" s="47">
        <f t="shared" si="176"/>
        <v>5022.4999999999991</v>
      </c>
      <c r="W3264" s="48"/>
      <c r="X3264" s="49">
        <v>2017</v>
      </c>
      <c r="Y3264" s="55" t="s">
        <v>12015</v>
      </c>
      <c r="Z3264" s="51">
        <f t="shared" si="177"/>
        <v>12.45659722222222</v>
      </c>
      <c r="AA3264" s="16">
        <f t="shared" si="178"/>
        <v>13.951388888888886</v>
      </c>
    </row>
    <row r="3265" spans="2:27" ht="20.25" x14ac:dyDescent="0.3">
      <c r="B3265" s="43" t="s">
        <v>3268</v>
      </c>
      <c r="C3265" s="14" t="s">
        <v>4521</v>
      </c>
      <c r="D3265" s="14" t="s">
        <v>5213</v>
      </c>
      <c r="E3265" s="14" t="s">
        <v>3655</v>
      </c>
      <c r="F3265" s="14" t="s">
        <v>5214</v>
      </c>
      <c r="G3265" s="14" t="s">
        <v>11826</v>
      </c>
      <c r="H3265" s="44" t="s">
        <v>3466</v>
      </c>
      <c r="I3265" s="45">
        <v>0</v>
      </c>
      <c r="J3265" s="14">
        <v>150000000</v>
      </c>
      <c r="K3265" s="14" t="s">
        <v>3458</v>
      </c>
      <c r="L3265" s="46" t="s">
        <v>5087</v>
      </c>
      <c r="M3265" s="14" t="s">
        <v>12072</v>
      </c>
      <c r="N3265" s="14" t="s">
        <v>3833</v>
      </c>
      <c r="O3265" s="14" t="s">
        <v>12106</v>
      </c>
      <c r="P3265" s="14" t="s">
        <v>12071</v>
      </c>
      <c r="Q3265" s="44" t="s">
        <v>8227</v>
      </c>
      <c r="R3265" s="44" t="s">
        <v>8206</v>
      </c>
      <c r="S3265" s="14">
        <v>3</v>
      </c>
      <c r="T3265" s="5">
        <v>14973</v>
      </c>
      <c r="U3265" s="5">
        <f t="shared" si="175"/>
        <v>44919</v>
      </c>
      <c r="V3265" s="47">
        <f t="shared" si="176"/>
        <v>50309.280000000006</v>
      </c>
      <c r="W3265" s="48"/>
      <c r="X3265" s="49">
        <v>2017</v>
      </c>
      <c r="Y3265" s="55" t="s">
        <v>12015</v>
      </c>
      <c r="Z3265" s="51">
        <f t="shared" si="177"/>
        <v>124.77500000000001</v>
      </c>
      <c r="AA3265" s="16">
        <f t="shared" si="178"/>
        <v>139.74800000000002</v>
      </c>
    </row>
    <row r="3266" spans="2:27" ht="20.25" x14ac:dyDescent="0.3">
      <c r="B3266" s="43" t="s">
        <v>3269</v>
      </c>
      <c r="C3266" s="14" t="s">
        <v>4521</v>
      </c>
      <c r="D3266" s="14" t="s">
        <v>10172</v>
      </c>
      <c r="E3266" s="14" t="s">
        <v>4894</v>
      </c>
      <c r="F3266" s="14" t="s">
        <v>10173</v>
      </c>
      <c r="G3266" s="14" t="s">
        <v>11827</v>
      </c>
      <c r="H3266" s="44" t="s">
        <v>3466</v>
      </c>
      <c r="I3266" s="45">
        <v>0</v>
      </c>
      <c r="J3266" s="14">
        <v>150000000</v>
      </c>
      <c r="K3266" s="14" t="s">
        <v>3458</v>
      </c>
      <c r="L3266" s="46" t="s">
        <v>5087</v>
      </c>
      <c r="M3266" s="14" t="s">
        <v>12072</v>
      </c>
      <c r="N3266" s="14" t="s">
        <v>3833</v>
      </c>
      <c r="O3266" s="14" t="s">
        <v>12106</v>
      </c>
      <c r="P3266" s="14" t="s">
        <v>12071</v>
      </c>
      <c r="Q3266" s="44" t="s">
        <v>8224</v>
      </c>
      <c r="R3266" s="44" t="s">
        <v>8203</v>
      </c>
      <c r="S3266" s="14">
        <v>2</v>
      </c>
      <c r="T3266" s="5">
        <v>27376</v>
      </c>
      <c r="U3266" s="5">
        <f t="shared" si="175"/>
        <v>54752</v>
      </c>
      <c r="V3266" s="47">
        <f t="shared" si="176"/>
        <v>61322.240000000005</v>
      </c>
      <c r="W3266" s="48"/>
      <c r="X3266" s="49">
        <v>2017</v>
      </c>
      <c r="Y3266" s="55" t="s">
        <v>12015</v>
      </c>
      <c r="Z3266" s="51">
        <f t="shared" si="177"/>
        <v>152.0888888888889</v>
      </c>
      <c r="AA3266" s="16">
        <f t="shared" si="178"/>
        <v>170.33955555555556</v>
      </c>
    </row>
    <row r="3267" spans="2:27" ht="20.25" x14ac:dyDescent="0.3">
      <c r="B3267" s="43" t="s">
        <v>3270</v>
      </c>
      <c r="C3267" s="14" t="s">
        <v>4521</v>
      </c>
      <c r="D3267" s="14" t="s">
        <v>10174</v>
      </c>
      <c r="E3267" s="14" t="s">
        <v>4894</v>
      </c>
      <c r="F3267" s="14" t="s">
        <v>10175</v>
      </c>
      <c r="G3267" s="14" t="s">
        <v>11828</v>
      </c>
      <c r="H3267" s="44" t="s">
        <v>3466</v>
      </c>
      <c r="I3267" s="45">
        <v>0</v>
      </c>
      <c r="J3267" s="14">
        <v>150000000</v>
      </c>
      <c r="K3267" s="14" t="s">
        <v>3458</v>
      </c>
      <c r="L3267" s="46" t="s">
        <v>5087</v>
      </c>
      <c r="M3267" s="14" t="s">
        <v>12072</v>
      </c>
      <c r="N3267" s="14" t="s">
        <v>3833</v>
      </c>
      <c r="O3267" s="14" t="s">
        <v>12106</v>
      </c>
      <c r="P3267" s="14" t="s">
        <v>12071</v>
      </c>
      <c r="Q3267" s="44" t="s">
        <v>8227</v>
      </c>
      <c r="R3267" s="44" t="s">
        <v>8206</v>
      </c>
      <c r="S3267" s="14">
        <v>4</v>
      </c>
      <c r="T3267" s="5">
        <v>32776</v>
      </c>
      <c r="U3267" s="5">
        <f t="shared" si="175"/>
        <v>131104</v>
      </c>
      <c r="V3267" s="47">
        <f t="shared" si="176"/>
        <v>146836.48000000001</v>
      </c>
      <c r="W3267" s="48"/>
      <c r="X3267" s="49">
        <v>2017</v>
      </c>
      <c r="Y3267" s="55" t="s">
        <v>12015</v>
      </c>
      <c r="Z3267" s="51">
        <f t="shared" si="177"/>
        <v>364.17777777777781</v>
      </c>
      <c r="AA3267" s="16">
        <f t="shared" si="178"/>
        <v>407.87911111111111</v>
      </c>
    </row>
    <row r="3268" spans="2:27" ht="20.25" x14ac:dyDescent="0.3">
      <c r="B3268" s="43" t="s">
        <v>3271</v>
      </c>
      <c r="C3268" s="14" t="s">
        <v>4521</v>
      </c>
      <c r="D3268" s="14" t="s">
        <v>10176</v>
      </c>
      <c r="E3268" s="14" t="s">
        <v>4894</v>
      </c>
      <c r="F3268" s="14" t="s">
        <v>10177</v>
      </c>
      <c r="G3268" s="14" t="s">
        <v>11829</v>
      </c>
      <c r="H3268" s="44" t="s">
        <v>3466</v>
      </c>
      <c r="I3268" s="45">
        <v>0</v>
      </c>
      <c r="J3268" s="14">
        <v>150000000</v>
      </c>
      <c r="K3268" s="14" t="s">
        <v>3458</v>
      </c>
      <c r="L3268" s="46" t="s">
        <v>5087</v>
      </c>
      <c r="M3268" s="14" t="s">
        <v>12072</v>
      </c>
      <c r="N3268" s="14" t="s">
        <v>3833</v>
      </c>
      <c r="O3268" s="14" t="s">
        <v>12106</v>
      </c>
      <c r="P3268" s="14" t="s">
        <v>12071</v>
      </c>
      <c r="Q3268" s="44" t="s">
        <v>8224</v>
      </c>
      <c r="R3268" s="44" t="s">
        <v>8203</v>
      </c>
      <c r="S3268" s="14">
        <v>100</v>
      </c>
      <c r="T3268" s="5">
        <v>1197.04</v>
      </c>
      <c r="U3268" s="5">
        <f t="shared" si="175"/>
        <v>119704</v>
      </c>
      <c r="V3268" s="47">
        <f t="shared" si="176"/>
        <v>134068.48000000001</v>
      </c>
      <c r="W3268" s="48"/>
      <c r="X3268" s="49">
        <v>2017</v>
      </c>
      <c r="Y3268" s="55" t="s">
        <v>12015</v>
      </c>
      <c r="Z3268" s="51">
        <f t="shared" si="177"/>
        <v>332.51111111111112</v>
      </c>
      <c r="AA3268" s="16">
        <f t="shared" si="178"/>
        <v>372.41244444444447</v>
      </c>
    </row>
    <row r="3269" spans="2:27" ht="20.25" x14ac:dyDescent="0.3">
      <c r="B3269" s="43" t="s">
        <v>3272</v>
      </c>
      <c r="C3269" s="14" t="s">
        <v>4521</v>
      </c>
      <c r="D3269" s="14" t="s">
        <v>5211</v>
      </c>
      <c r="E3269" s="14" t="s">
        <v>3655</v>
      </c>
      <c r="F3269" s="14" t="s">
        <v>5212</v>
      </c>
      <c r="G3269" s="14" t="s">
        <v>11830</v>
      </c>
      <c r="H3269" s="44" t="s">
        <v>3466</v>
      </c>
      <c r="I3269" s="45">
        <v>0</v>
      </c>
      <c r="J3269" s="14">
        <v>150000000</v>
      </c>
      <c r="K3269" s="14" t="s">
        <v>3458</v>
      </c>
      <c r="L3269" s="46" t="s">
        <v>5087</v>
      </c>
      <c r="M3269" s="14" t="s">
        <v>12072</v>
      </c>
      <c r="N3269" s="14" t="s">
        <v>3833</v>
      </c>
      <c r="O3269" s="14" t="s">
        <v>3489</v>
      </c>
      <c r="P3269" s="14" t="s">
        <v>12071</v>
      </c>
      <c r="Q3269" s="44" t="s">
        <v>8226</v>
      </c>
      <c r="R3269" s="44" t="s">
        <v>8205</v>
      </c>
      <c r="S3269" s="14">
        <v>15</v>
      </c>
      <c r="T3269" s="5">
        <v>1456</v>
      </c>
      <c r="U3269" s="5">
        <f t="shared" si="175"/>
        <v>21840</v>
      </c>
      <c r="V3269" s="47">
        <f t="shared" si="176"/>
        <v>24460.800000000003</v>
      </c>
      <c r="W3269" s="48"/>
      <c r="X3269" s="49">
        <v>2017</v>
      </c>
      <c r="Y3269" s="55" t="s">
        <v>12015</v>
      </c>
      <c r="Z3269" s="51">
        <f t="shared" si="177"/>
        <v>60.666666666666664</v>
      </c>
      <c r="AA3269" s="16">
        <f t="shared" si="178"/>
        <v>67.946666666666673</v>
      </c>
    </row>
    <row r="3270" spans="2:27" ht="20.25" x14ac:dyDescent="0.3">
      <c r="B3270" s="43" t="s">
        <v>3273</v>
      </c>
      <c r="C3270" s="14" t="s">
        <v>4521</v>
      </c>
      <c r="D3270" s="14" t="s">
        <v>5303</v>
      </c>
      <c r="E3270" s="14" t="s">
        <v>8089</v>
      </c>
      <c r="F3270" s="14" t="s">
        <v>8056</v>
      </c>
      <c r="G3270" s="14" t="s">
        <v>11831</v>
      </c>
      <c r="H3270" s="44" t="s">
        <v>3466</v>
      </c>
      <c r="I3270" s="45">
        <v>0</v>
      </c>
      <c r="J3270" s="14">
        <v>150000000</v>
      </c>
      <c r="K3270" s="14" t="s">
        <v>3458</v>
      </c>
      <c r="L3270" s="46" t="s">
        <v>5087</v>
      </c>
      <c r="M3270" s="14" t="s">
        <v>12072</v>
      </c>
      <c r="N3270" s="14" t="s">
        <v>3833</v>
      </c>
      <c r="O3270" s="14" t="s">
        <v>12106</v>
      </c>
      <c r="P3270" s="14" t="s">
        <v>12071</v>
      </c>
      <c r="Q3270" s="44" t="s">
        <v>8227</v>
      </c>
      <c r="R3270" s="44" t="s">
        <v>8206</v>
      </c>
      <c r="S3270" s="14">
        <v>30</v>
      </c>
      <c r="T3270" s="5">
        <v>42015</v>
      </c>
      <c r="U3270" s="5">
        <f t="shared" si="175"/>
        <v>1260450</v>
      </c>
      <c r="V3270" s="47">
        <f t="shared" si="176"/>
        <v>1411704.0000000002</v>
      </c>
      <c r="W3270" s="48"/>
      <c r="X3270" s="49">
        <v>2017</v>
      </c>
      <c r="Y3270" s="55" t="s">
        <v>12015</v>
      </c>
      <c r="Z3270" s="51">
        <f t="shared" si="177"/>
        <v>3501.25</v>
      </c>
      <c r="AA3270" s="16">
        <f t="shared" si="178"/>
        <v>3921.4000000000005</v>
      </c>
    </row>
    <row r="3271" spans="2:27" ht="20.25" x14ac:dyDescent="0.3">
      <c r="B3271" s="43" t="s">
        <v>3274</v>
      </c>
      <c r="C3271" s="14" t="s">
        <v>4521</v>
      </c>
      <c r="D3271" s="14" t="s">
        <v>5255</v>
      </c>
      <c r="E3271" s="14" t="s">
        <v>8059</v>
      </c>
      <c r="F3271" s="14" t="s">
        <v>8056</v>
      </c>
      <c r="G3271" s="14" t="s">
        <v>11832</v>
      </c>
      <c r="H3271" s="44" t="s">
        <v>3466</v>
      </c>
      <c r="I3271" s="45">
        <v>0</v>
      </c>
      <c r="J3271" s="14">
        <v>150000000</v>
      </c>
      <c r="K3271" s="14" t="s">
        <v>3458</v>
      </c>
      <c r="L3271" s="46" t="s">
        <v>5087</v>
      </c>
      <c r="M3271" s="14" t="s">
        <v>12072</v>
      </c>
      <c r="N3271" s="14" t="s">
        <v>3833</v>
      </c>
      <c r="O3271" s="14" t="s">
        <v>12106</v>
      </c>
      <c r="P3271" s="14" t="s">
        <v>12071</v>
      </c>
      <c r="Q3271" s="44" t="s">
        <v>8227</v>
      </c>
      <c r="R3271" s="44" t="s">
        <v>8206</v>
      </c>
      <c r="S3271" s="14">
        <v>30</v>
      </c>
      <c r="T3271" s="5">
        <v>5373</v>
      </c>
      <c r="U3271" s="5">
        <f t="shared" si="175"/>
        <v>161190</v>
      </c>
      <c r="V3271" s="47">
        <f t="shared" si="176"/>
        <v>180532.80000000002</v>
      </c>
      <c r="W3271" s="48"/>
      <c r="X3271" s="49">
        <v>2017</v>
      </c>
      <c r="Y3271" s="55" t="s">
        <v>12015</v>
      </c>
      <c r="Z3271" s="51">
        <f t="shared" si="177"/>
        <v>447.75</v>
      </c>
      <c r="AA3271" s="16">
        <f t="shared" si="178"/>
        <v>501.48000000000008</v>
      </c>
    </row>
    <row r="3272" spans="2:27" ht="20.25" x14ac:dyDescent="0.3">
      <c r="B3272" s="43" t="s">
        <v>3275</v>
      </c>
      <c r="C3272" s="14" t="s">
        <v>4521</v>
      </c>
      <c r="D3272" s="14" t="s">
        <v>10178</v>
      </c>
      <c r="E3272" s="14" t="s">
        <v>10179</v>
      </c>
      <c r="F3272" s="14" t="s">
        <v>10180</v>
      </c>
      <c r="G3272" s="14" t="s">
        <v>11833</v>
      </c>
      <c r="H3272" s="44" t="s">
        <v>3466</v>
      </c>
      <c r="I3272" s="45">
        <v>0</v>
      </c>
      <c r="J3272" s="14">
        <v>150000000</v>
      </c>
      <c r="K3272" s="14" t="s">
        <v>3458</v>
      </c>
      <c r="L3272" s="46" t="s">
        <v>5087</v>
      </c>
      <c r="M3272" s="14" t="s">
        <v>12072</v>
      </c>
      <c r="N3272" s="14" t="s">
        <v>3833</v>
      </c>
      <c r="O3272" s="14" t="s">
        <v>12106</v>
      </c>
      <c r="P3272" s="14" t="s">
        <v>12071</v>
      </c>
      <c r="Q3272" s="44" t="s">
        <v>8227</v>
      </c>
      <c r="R3272" s="44" t="s">
        <v>8206</v>
      </c>
      <c r="S3272" s="14">
        <v>1</v>
      </c>
      <c r="T3272" s="5">
        <v>2793</v>
      </c>
      <c r="U3272" s="5">
        <f t="shared" si="175"/>
        <v>2793</v>
      </c>
      <c r="V3272" s="47">
        <f t="shared" si="176"/>
        <v>3128.1600000000003</v>
      </c>
      <c r="W3272" s="48"/>
      <c r="X3272" s="49">
        <v>2017</v>
      </c>
      <c r="Y3272" s="55" t="s">
        <v>12015</v>
      </c>
      <c r="Z3272" s="51">
        <f t="shared" si="177"/>
        <v>7.7583333333333337</v>
      </c>
      <c r="AA3272" s="16">
        <f t="shared" si="178"/>
        <v>8.6893333333333338</v>
      </c>
    </row>
    <row r="3273" spans="2:27" ht="20.25" x14ac:dyDescent="0.3">
      <c r="B3273" s="43" t="s">
        <v>3276</v>
      </c>
      <c r="C3273" s="14" t="s">
        <v>4521</v>
      </c>
      <c r="D3273" s="14" t="s">
        <v>10181</v>
      </c>
      <c r="E3273" s="14" t="s">
        <v>8053</v>
      </c>
      <c r="F3273" s="14" t="s">
        <v>10182</v>
      </c>
      <c r="G3273" s="14" t="s">
        <v>11834</v>
      </c>
      <c r="H3273" s="44" t="s">
        <v>3466</v>
      </c>
      <c r="I3273" s="45">
        <v>0</v>
      </c>
      <c r="J3273" s="14">
        <v>150000000</v>
      </c>
      <c r="K3273" s="14" t="s">
        <v>3458</v>
      </c>
      <c r="L3273" s="46" t="s">
        <v>5087</v>
      </c>
      <c r="M3273" s="14" t="s">
        <v>12072</v>
      </c>
      <c r="N3273" s="14" t="s">
        <v>3833</v>
      </c>
      <c r="O3273" s="14" t="s">
        <v>12106</v>
      </c>
      <c r="P3273" s="14" t="s">
        <v>12071</v>
      </c>
      <c r="Q3273" s="44" t="s">
        <v>8227</v>
      </c>
      <c r="R3273" s="44" t="s">
        <v>8206</v>
      </c>
      <c r="S3273" s="14">
        <v>15</v>
      </c>
      <c r="T3273" s="5">
        <v>2398.4699999999998</v>
      </c>
      <c r="U3273" s="5">
        <f t="shared" si="175"/>
        <v>35977.049999999996</v>
      </c>
      <c r="V3273" s="47">
        <f t="shared" si="176"/>
        <v>40294.296000000002</v>
      </c>
      <c r="W3273" s="48"/>
      <c r="X3273" s="49">
        <v>2017</v>
      </c>
      <c r="Y3273" s="55" t="s">
        <v>12015</v>
      </c>
      <c r="Z3273" s="51">
        <f t="shared" si="177"/>
        <v>99.936249999999987</v>
      </c>
      <c r="AA3273" s="16">
        <f t="shared" si="178"/>
        <v>111.9286</v>
      </c>
    </row>
    <row r="3274" spans="2:27" ht="20.25" x14ac:dyDescent="0.3">
      <c r="B3274" s="43" t="s">
        <v>3277</v>
      </c>
      <c r="C3274" s="14" t="s">
        <v>4521</v>
      </c>
      <c r="D3274" s="14" t="s">
        <v>10183</v>
      </c>
      <c r="E3274" s="14" t="s">
        <v>8064</v>
      </c>
      <c r="F3274" s="14" t="s">
        <v>8056</v>
      </c>
      <c r="G3274" s="14" t="s">
        <v>11835</v>
      </c>
      <c r="H3274" s="44" t="s">
        <v>3466</v>
      </c>
      <c r="I3274" s="45">
        <v>0</v>
      </c>
      <c r="J3274" s="14">
        <v>150000000</v>
      </c>
      <c r="K3274" s="14" t="s">
        <v>3458</v>
      </c>
      <c r="L3274" s="46" t="s">
        <v>5087</v>
      </c>
      <c r="M3274" s="14" t="s">
        <v>12072</v>
      </c>
      <c r="N3274" s="14" t="s">
        <v>3833</v>
      </c>
      <c r="O3274" s="14" t="s">
        <v>12106</v>
      </c>
      <c r="P3274" s="14" t="s">
        <v>12071</v>
      </c>
      <c r="Q3274" s="44" t="s">
        <v>8227</v>
      </c>
      <c r="R3274" s="44" t="s">
        <v>8206</v>
      </c>
      <c r="S3274" s="14">
        <v>3</v>
      </c>
      <c r="T3274" s="5">
        <v>2664.97</v>
      </c>
      <c r="U3274" s="5">
        <f t="shared" si="175"/>
        <v>7994.91</v>
      </c>
      <c r="V3274" s="47">
        <f t="shared" si="176"/>
        <v>8954.2992000000013</v>
      </c>
      <c r="W3274" s="48"/>
      <c r="X3274" s="49">
        <v>2017</v>
      </c>
      <c r="Y3274" s="55" t="s">
        <v>12015</v>
      </c>
      <c r="Z3274" s="51">
        <f t="shared" si="177"/>
        <v>22.208083333333335</v>
      </c>
      <c r="AA3274" s="16">
        <f t="shared" si="178"/>
        <v>24.873053333333338</v>
      </c>
    </row>
    <row r="3275" spans="2:27" ht="20.25" x14ac:dyDescent="0.3">
      <c r="B3275" s="43" t="s">
        <v>3278</v>
      </c>
      <c r="C3275" s="14" t="s">
        <v>4521</v>
      </c>
      <c r="D3275" s="14" t="s">
        <v>10184</v>
      </c>
      <c r="E3275" s="14" t="s">
        <v>8090</v>
      </c>
      <c r="F3275" s="14" t="s">
        <v>5305</v>
      </c>
      <c r="G3275" s="14" t="s">
        <v>11836</v>
      </c>
      <c r="H3275" s="44" t="s">
        <v>3466</v>
      </c>
      <c r="I3275" s="45">
        <v>0</v>
      </c>
      <c r="J3275" s="14">
        <v>150000000</v>
      </c>
      <c r="K3275" s="14" t="s">
        <v>3458</v>
      </c>
      <c r="L3275" s="46" t="s">
        <v>5087</v>
      </c>
      <c r="M3275" s="14" t="s">
        <v>12072</v>
      </c>
      <c r="N3275" s="14" t="s">
        <v>3833</v>
      </c>
      <c r="O3275" s="14" t="s">
        <v>12106</v>
      </c>
      <c r="P3275" s="14" t="s">
        <v>12071</v>
      </c>
      <c r="Q3275" s="44" t="s">
        <v>8226</v>
      </c>
      <c r="R3275" s="44" t="s">
        <v>8205</v>
      </c>
      <c r="S3275" s="14">
        <v>0.2</v>
      </c>
      <c r="T3275" s="5">
        <v>7973</v>
      </c>
      <c r="U3275" s="5">
        <f t="shared" si="175"/>
        <v>1594.6000000000001</v>
      </c>
      <c r="V3275" s="47">
        <f t="shared" si="176"/>
        <v>1785.9520000000002</v>
      </c>
      <c r="W3275" s="48"/>
      <c r="X3275" s="49">
        <v>2017</v>
      </c>
      <c r="Y3275" s="55" t="s">
        <v>12015</v>
      </c>
      <c r="Z3275" s="51">
        <f t="shared" si="177"/>
        <v>4.429444444444445</v>
      </c>
      <c r="AA3275" s="16">
        <f t="shared" si="178"/>
        <v>4.9609777777777788</v>
      </c>
    </row>
    <row r="3276" spans="2:27" ht="20.25" x14ac:dyDescent="0.3">
      <c r="B3276" s="43" t="s">
        <v>3279</v>
      </c>
      <c r="C3276" s="14" t="s">
        <v>4521</v>
      </c>
      <c r="D3276" s="14" t="s">
        <v>5224</v>
      </c>
      <c r="E3276" s="14" t="s">
        <v>8031</v>
      </c>
      <c r="F3276" s="14" t="s">
        <v>8032</v>
      </c>
      <c r="G3276" s="14" t="s">
        <v>11837</v>
      </c>
      <c r="H3276" s="44" t="s">
        <v>3466</v>
      </c>
      <c r="I3276" s="45">
        <v>0</v>
      </c>
      <c r="J3276" s="14">
        <v>150000000</v>
      </c>
      <c r="K3276" s="14" t="s">
        <v>3458</v>
      </c>
      <c r="L3276" s="46" t="s">
        <v>5087</v>
      </c>
      <c r="M3276" s="14" t="s">
        <v>12072</v>
      </c>
      <c r="N3276" s="14" t="s">
        <v>3833</v>
      </c>
      <c r="O3276" s="14" t="s">
        <v>12106</v>
      </c>
      <c r="P3276" s="14" t="s">
        <v>12071</v>
      </c>
      <c r="Q3276" s="44" t="s">
        <v>8224</v>
      </c>
      <c r="R3276" s="44" t="s">
        <v>8203</v>
      </c>
      <c r="S3276" s="14">
        <v>20</v>
      </c>
      <c r="T3276" s="5">
        <v>4432.3999999999996</v>
      </c>
      <c r="U3276" s="5">
        <f t="shared" si="175"/>
        <v>88648</v>
      </c>
      <c r="V3276" s="47">
        <f t="shared" si="176"/>
        <v>99285.760000000009</v>
      </c>
      <c r="W3276" s="48"/>
      <c r="X3276" s="49">
        <v>2017</v>
      </c>
      <c r="Y3276" s="55" t="s">
        <v>12015</v>
      </c>
      <c r="Z3276" s="51">
        <f t="shared" si="177"/>
        <v>246.24444444444444</v>
      </c>
      <c r="AA3276" s="16">
        <f t="shared" si="178"/>
        <v>275.79377777777779</v>
      </c>
    </row>
    <row r="3277" spans="2:27" ht="20.25" x14ac:dyDescent="0.3">
      <c r="B3277" s="43" t="s">
        <v>3280</v>
      </c>
      <c r="C3277" s="14" t="s">
        <v>4521</v>
      </c>
      <c r="D3277" s="14" t="s">
        <v>5224</v>
      </c>
      <c r="E3277" s="14" t="s">
        <v>8031</v>
      </c>
      <c r="F3277" s="14" t="s">
        <v>8032</v>
      </c>
      <c r="G3277" s="14" t="s">
        <v>11838</v>
      </c>
      <c r="H3277" s="44" t="s">
        <v>3466</v>
      </c>
      <c r="I3277" s="45">
        <v>0</v>
      </c>
      <c r="J3277" s="14">
        <v>150000000</v>
      </c>
      <c r="K3277" s="14" t="s">
        <v>3458</v>
      </c>
      <c r="L3277" s="46" t="s">
        <v>5087</v>
      </c>
      <c r="M3277" s="14" t="s">
        <v>12072</v>
      </c>
      <c r="N3277" s="14" t="s">
        <v>3833</v>
      </c>
      <c r="O3277" s="14" t="s">
        <v>12106</v>
      </c>
      <c r="P3277" s="14" t="s">
        <v>12071</v>
      </c>
      <c r="Q3277" s="44" t="s">
        <v>8224</v>
      </c>
      <c r="R3277" s="44" t="s">
        <v>8203</v>
      </c>
      <c r="S3277" s="14">
        <v>20</v>
      </c>
      <c r="T3277" s="5">
        <v>5094</v>
      </c>
      <c r="U3277" s="5">
        <f t="shared" si="175"/>
        <v>101880</v>
      </c>
      <c r="V3277" s="47">
        <f t="shared" si="176"/>
        <v>114105.60000000001</v>
      </c>
      <c r="W3277" s="48"/>
      <c r="X3277" s="49">
        <v>2017</v>
      </c>
      <c r="Y3277" s="55" t="s">
        <v>12015</v>
      </c>
      <c r="Z3277" s="51">
        <f t="shared" si="177"/>
        <v>283</v>
      </c>
      <c r="AA3277" s="16">
        <f t="shared" si="178"/>
        <v>316.96000000000004</v>
      </c>
    </row>
    <row r="3278" spans="2:27" ht="20.25" x14ac:dyDescent="0.3">
      <c r="B3278" s="43" t="s">
        <v>3281</v>
      </c>
      <c r="C3278" s="14" t="s">
        <v>4521</v>
      </c>
      <c r="D3278" s="14" t="s">
        <v>5224</v>
      </c>
      <c r="E3278" s="14" t="s">
        <v>8031</v>
      </c>
      <c r="F3278" s="14" t="s">
        <v>8032</v>
      </c>
      <c r="G3278" s="14" t="s">
        <v>11839</v>
      </c>
      <c r="H3278" s="44" t="s">
        <v>3466</v>
      </c>
      <c r="I3278" s="45">
        <v>0</v>
      </c>
      <c r="J3278" s="14">
        <v>150000000</v>
      </c>
      <c r="K3278" s="14" t="s">
        <v>3458</v>
      </c>
      <c r="L3278" s="46" t="s">
        <v>5087</v>
      </c>
      <c r="M3278" s="14" t="s">
        <v>12072</v>
      </c>
      <c r="N3278" s="14" t="s">
        <v>3833</v>
      </c>
      <c r="O3278" s="14" t="s">
        <v>12106</v>
      </c>
      <c r="P3278" s="14" t="s">
        <v>12071</v>
      </c>
      <c r="Q3278" s="44" t="s">
        <v>8224</v>
      </c>
      <c r="R3278" s="44" t="s">
        <v>8203</v>
      </c>
      <c r="S3278" s="14">
        <v>20</v>
      </c>
      <c r="T3278" s="5">
        <v>5149</v>
      </c>
      <c r="U3278" s="5">
        <f t="shared" si="175"/>
        <v>102980</v>
      </c>
      <c r="V3278" s="47">
        <f t="shared" si="176"/>
        <v>115337.60000000001</v>
      </c>
      <c r="W3278" s="48"/>
      <c r="X3278" s="49">
        <v>2017</v>
      </c>
      <c r="Y3278" s="55" t="s">
        <v>12015</v>
      </c>
      <c r="Z3278" s="51">
        <f t="shared" si="177"/>
        <v>286.05555555555554</v>
      </c>
      <c r="AA3278" s="16">
        <f t="shared" si="178"/>
        <v>320.38222222222225</v>
      </c>
    </row>
    <row r="3279" spans="2:27" ht="20.25" x14ac:dyDescent="0.3">
      <c r="B3279" s="43" t="s">
        <v>3282</v>
      </c>
      <c r="C3279" s="14" t="s">
        <v>4521</v>
      </c>
      <c r="D3279" s="14" t="s">
        <v>5224</v>
      </c>
      <c r="E3279" s="14" t="s">
        <v>8031</v>
      </c>
      <c r="F3279" s="14" t="s">
        <v>8032</v>
      </c>
      <c r="G3279" s="14" t="s">
        <v>11840</v>
      </c>
      <c r="H3279" s="44" t="s">
        <v>3466</v>
      </c>
      <c r="I3279" s="45">
        <v>0</v>
      </c>
      <c r="J3279" s="14">
        <v>150000000</v>
      </c>
      <c r="K3279" s="14" t="s">
        <v>3458</v>
      </c>
      <c r="L3279" s="46" t="s">
        <v>5087</v>
      </c>
      <c r="M3279" s="14" t="s">
        <v>12072</v>
      </c>
      <c r="N3279" s="14" t="s">
        <v>3833</v>
      </c>
      <c r="O3279" s="14" t="s">
        <v>12106</v>
      </c>
      <c r="P3279" s="14" t="s">
        <v>12071</v>
      </c>
      <c r="Q3279" s="44" t="s">
        <v>8224</v>
      </c>
      <c r="R3279" s="44" t="s">
        <v>8203</v>
      </c>
      <c r="S3279" s="14">
        <v>20</v>
      </c>
      <c r="T3279" s="5">
        <v>5469</v>
      </c>
      <c r="U3279" s="5">
        <f t="shared" si="175"/>
        <v>109380</v>
      </c>
      <c r="V3279" s="47">
        <f t="shared" si="176"/>
        <v>122505.60000000001</v>
      </c>
      <c r="W3279" s="48"/>
      <c r="X3279" s="49">
        <v>2017</v>
      </c>
      <c r="Y3279" s="55" t="s">
        <v>12015</v>
      </c>
      <c r="Z3279" s="51">
        <f t="shared" si="177"/>
        <v>303.83333333333331</v>
      </c>
      <c r="AA3279" s="16">
        <f t="shared" si="178"/>
        <v>340.29333333333335</v>
      </c>
    </row>
    <row r="3280" spans="2:27" ht="20.25" x14ac:dyDescent="0.3">
      <c r="B3280" s="43" t="s">
        <v>3283</v>
      </c>
      <c r="C3280" s="14" t="s">
        <v>4521</v>
      </c>
      <c r="D3280" s="14" t="s">
        <v>5224</v>
      </c>
      <c r="E3280" s="14" t="s">
        <v>8031</v>
      </c>
      <c r="F3280" s="14" t="s">
        <v>8032</v>
      </c>
      <c r="G3280" s="14" t="s">
        <v>11841</v>
      </c>
      <c r="H3280" s="44" t="s">
        <v>3466</v>
      </c>
      <c r="I3280" s="45">
        <v>0</v>
      </c>
      <c r="J3280" s="14">
        <v>150000000</v>
      </c>
      <c r="K3280" s="14" t="s">
        <v>3458</v>
      </c>
      <c r="L3280" s="46" t="s">
        <v>5087</v>
      </c>
      <c r="M3280" s="14" t="s">
        <v>12072</v>
      </c>
      <c r="N3280" s="14" t="s">
        <v>3833</v>
      </c>
      <c r="O3280" s="14" t="s">
        <v>12106</v>
      </c>
      <c r="P3280" s="14" t="s">
        <v>12071</v>
      </c>
      <c r="Q3280" s="44" t="s">
        <v>8224</v>
      </c>
      <c r="R3280" s="44" t="s">
        <v>8203</v>
      </c>
      <c r="S3280" s="14">
        <v>2</v>
      </c>
      <c r="T3280" s="5">
        <v>4243.3999999999996</v>
      </c>
      <c r="U3280" s="5">
        <f t="shared" si="175"/>
        <v>8486.7999999999993</v>
      </c>
      <c r="V3280" s="47">
        <f t="shared" si="176"/>
        <v>9505.2160000000003</v>
      </c>
      <c r="W3280" s="48"/>
      <c r="X3280" s="49">
        <v>2017</v>
      </c>
      <c r="Y3280" s="55" t="s">
        <v>12015</v>
      </c>
      <c r="Z3280" s="51">
        <f t="shared" si="177"/>
        <v>23.574444444444442</v>
      </c>
      <c r="AA3280" s="16">
        <f t="shared" si="178"/>
        <v>26.403377777777777</v>
      </c>
    </row>
    <row r="3281" spans="2:27" ht="20.25" x14ac:dyDescent="0.3">
      <c r="B3281" s="43" t="s">
        <v>3284</v>
      </c>
      <c r="C3281" s="14" t="s">
        <v>4521</v>
      </c>
      <c r="D3281" s="14" t="s">
        <v>5224</v>
      </c>
      <c r="E3281" s="14" t="s">
        <v>8031</v>
      </c>
      <c r="F3281" s="14" t="s">
        <v>8032</v>
      </c>
      <c r="G3281" s="14" t="s">
        <v>11842</v>
      </c>
      <c r="H3281" s="44" t="s">
        <v>3466</v>
      </c>
      <c r="I3281" s="45">
        <v>0</v>
      </c>
      <c r="J3281" s="14">
        <v>150000000</v>
      </c>
      <c r="K3281" s="14" t="s">
        <v>3458</v>
      </c>
      <c r="L3281" s="46" t="s">
        <v>5087</v>
      </c>
      <c r="M3281" s="14" t="s">
        <v>12072</v>
      </c>
      <c r="N3281" s="14" t="s">
        <v>3833</v>
      </c>
      <c r="O3281" s="14" t="s">
        <v>12106</v>
      </c>
      <c r="P3281" s="14" t="s">
        <v>12071</v>
      </c>
      <c r="Q3281" s="44" t="s">
        <v>8224</v>
      </c>
      <c r="R3281" s="44" t="s">
        <v>8203</v>
      </c>
      <c r="S3281" s="14">
        <v>2</v>
      </c>
      <c r="T3281" s="5">
        <v>5199</v>
      </c>
      <c r="U3281" s="5">
        <f t="shared" si="175"/>
        <v>10398</v>
      </c>
      <c r="V3281" s="47">
        <f t="shared" si="176"/>
        <v>11645.76</v>
      </c>
      <c r="W3281" s="48"/>
      <c r="X3281" s="49">
        <v>2017</v>
      </c>
      <c r="Y3281" s="55" t="s">
        <v>12015</v>
      </c>
      <c r="Z3281" s="51">
        <f t="shared" si="177"/>
        <v>28.883333333333333</v>
      </c>
      <c r="AA3281" s="16">
        <f t="shared" si="178"/>
        <v>32.349333333333334</v>
      </c>
    </row>
    <row r="3282" spans="2:27" ht="20.25" x14ac:dyDescent="0.3">
      <c r="B3282" s="43" t="s">
        <v>3285</v>
      </c>
      <c r="C3282" s="14" t="s">
        <v>4521</v>
      </c>
      <c r="D3282" s="14" t="s">
        <v>5224</v>
      </c>
      <c r="E3282" s="14" t="s">
        <v>8031</v>
      </c>
      <c r="F3282" s="14" t="s">
        <v>8032</v>
      </c>
      <c r="G3282" s="14" t="s">
        <v>11843</v>
      </c>
      <c r="H3282" s="44" t="s">
        <v>3466</v>
      </c>
      <c r="I3282" s="45">
        <v>0</v>
      </c>
      <c r="J3282" s="14">
        <v>150000000</v>
      </c>
      <c r="K3282" s="14" t="s">
        <v>3458</v>
      </c>
      <c r="L3282" s="46" t="s">
        <v>5087</v>
      </c>
      <c r="M3282" s="14" t="s">
        <v>12072</v>
      </c>
      <c r="N3282" s="14" t="s">
        <v>3833</v>
      </c>
      <c r="O3282" s="14" t="s">
        <v>12106</v>
      </c>
      <c r="P3282" s="14" t="s">
        <v>12071</v>
      </c>
      <c r="Q3282" s="44" t="s">
        <v>8224</v>
      </c>
      <c r="R3282" s="44" t="s">
        <v>8203</v>
      </c>
      <c r="S3282" s="14">
        <v>10</v>
      </c>
      <c r="T3282" s="5">
        <v>4809</v>
      </c>
      <c r="U3282" s="5">
        <f t="shared" si="175"/>
        <v>48090</v>
      </c>
      <c r="V3282" s="47">
        <f t="shared" si="176"/>
        <v>53860.800000000003</v>
      </c>
      <c r="W3282" s="48"/>
      <c r="X3282" s="49">
        <v>2017</v>
      </c>
      <c r="Y3282" s="55" t="s">
        <v>12015</v>
      </c>
      <c r="Z3282" s="51">
        <f t="shared" si="177"/>
        <v>133.58333333333334</v>
      </c>
      <c r="AA3282" s="16">
        <f t="shared" si="178"/>
        <v>149.61333333333334</v>
      </c>
    </row>
    <row r="3283" spans="2:27" ht="20.25" x14ac:dyDescent="0.3">
      <c r="B3283" s="43" t="s">
        <v>3286</v>
      </c>
      <c r="C3283" s="14" t="s">
        <v>4521</v>
      </c>
      <c r="D3283" s="14" t="s">
        <v>5347</v>
      </c>
      <c r="E3283" s="14" t="s">
        <v>8116</v>
      </c>
      <c r="F3283" s="14" t="s">
        <v>5348</v>
      </c>
      <c r="G3283" s="14" t="s">
        <v>11844</v>
      </c>
      <c r="H3283" s="44" t="s">
        <v>3466</v>
      </c>
      <c r="I3283" s="45">
        <v>0</v>
      </c>
      <c r="J3283" s="14">
        <v>150000000</v>
      </c>
      <c r="K3283" s="14" t="s">
        <v>3458</v>
      </c>
      <c r="L3283" s="46" t="s">
        <v>5087</v>
      </c>
      <c r="M3283" s="14" t="s">
        <v>12072</v>
      </c>
      <c r="N3283" s="14" t="s">
        <v>3833</v>
      </c>
      <c r="O3283" s="14" t="s">
        <v>12106</v>
      </c>
      <c r="P3283" s="14" t="s">
        <v>12071</v>
      </c>
      <c r="Q3283" s="44" t="s">
        <v>8224</v>
      </c>
      <c r="R3283" s="44" t="s">
        <v>8203</v>
      </c>
      <c r="S3283" s="14">
        <v>20</v>
      </c>
      <c r="T3283" s="5">
        <v>4149.2</v>
      </c>
      <c r="U3283" s="5">
        <f t="shared" si="175"/>
        <v>82984</v>
      </c>
      <c r="V3283" s="47">
        <f t="shared" si="176"/>
        <v>92942.080000000002</v>
      </c>
      <c r="W3283" s="48"/>
      <c r="X3283" s="49">
        <v>2017</v>
      </c>
      <c r="Y3283" s="55" t="s">
        <v>12015</v>
      </c>
      <c r="Z3283" s="51">
        <f t="shared" si="177"/>
        <v>230.51111111111112</v>
      </c>
      <c r="AA3283" s="16">
        <f t="shared" si="178"/>
        <v>258.17244444444447</v>
      </c>
    </row>
    <row r="3284" spans="2:27" ht="20.25" x14ac:dyDescent="0.3">
      <c r="B3284" s="43" t="s">
        <v>3287</v>
      </c>
      <c r="C3284" s="14" t="s">
        <v>4521</v>
      </c>
      <c r="D3284" s="14" t="s">
        <v>5347</v>
      </c>
      <c r="E3284" s="14" t="s">
        <v>8116</v>
      </c>
      <c r="F3284" s="14" t="s">
        <v>5348</v>
      </c>
      <c r="G3284" s="14" t="s">
        <v>11845</v>
      </c>
      <c r="H3284" s="44" t="s">
        <v>3466</v>
      </c>
      <c r="I3284" s="45">
        <v>0</v>
      </c>
      <c r="J3284" s="14">
        <v>150000000</v>
      </c>
      <c r="K3284" s="14" t="s">
        <v>3458</v>
      </c>
      <c r="L3284" s="46" t="s">
        <v>5087</v>
      </c>
      <c r="M3284" s="14" t="s">
        <v>12072</v>
      </c>
      <c r="N3284" s="14" t="s">
        <v>3833</v>
      </c>
      <c r="O3284" s="14" t="s">
        <v>12106</v>
      </c>
      <c r="P3284" s="14" t="s">
        <v>12071</v>
      </c>
      <c r="Q3284" s="44" t="s">
        <v>8224</v>
      </c>
      <c r="R3284" s="44" t="s">
        <v>8203</v>
      </c>
      <c r="S3284" s="14">
        <v>20</v>
      </c>
      <c r="T3284" s="5">
        <v>4725</v>
      </c>
      <c r="U3284" s="5">
        <f t="shared" si="175"/>
        <v>94500</v>
      </c>
      <c r="V3284" s="47">
        <f t="shared" si="176"/>
        <v>105840.00000000001</v>
      </c>
      <c r="W3284" s="48"/>
      <c r="X3284" s="49">
        <v>2017</v>
      </c>
      <c r="Y3284" s="55" t="s">
        <v>12015</v>
      </c>
      <c r="Z3284" s="51">
        <f t="shared" si="177"/>
        <v>262.5</v>
      </c>
      <c r="AA3284" s="16">
        <f t="shared" si="178"/>
        <v>294.00000000000006</v>
      </c>
    </row>
    <row r="3285" spans="2:27" ht="20.25" x14ac:dyDescent="0.3">
      <c r="B3285" s="43" t="s">
        <v>3288</v>
      </c>
      <c r="C3285" s="14" t="s">
        <v>4521</v>
      </c>
      <c r="D3285" s="14" t="s">
        <v>10185</v>
      </c>
      <c r="E3285" s="14" t="s">
        <v>10186</v>
      </c>
      <c r="F3285" s="14" t="s">
        <v>10187</v>
      </c>
      <c r="G3285" s="14" t="s">
        <v>11846</v>
      </c>
      <c r="H3285" s="44" t="s">
        <v>3466</v>
      </c>
      <c r="I3285" s="45">
        <v>0</v>
      </c>
      <c r="J3285" s="14">
        <v>150000000</v>
      </c>
      <c r="K3285" s="14" t="s">
        <v>3458</v>
      </c>
      <c r="L3285" s="46" t="s">
        <v>5087</v>
      </c>
      <c r="M3285" s="14" t="s">
        <v>12072</v>
      </c>
      <c r="N3285" s="14" t="s">
        <v>3833</v>
      </c>
      <c r="O3285" s="14" t="s">
        <v>12106</v>
      </c>
      <c r="P3285" s="14" t="s">
        <v>12071</v>
      </c>
      <c r="Q3285" s="44" t="s">
        <v>8224</v>
      </c>
      <c r="R3285" s="44" t="s">
        <v>8203</v>
      </c>
      <c r="S3285" s="14">
        <v>10</v>
      </c>
      <c r="T3285" s="5">
        <v>15869</v>
      </c>
      <c r="U3285" s="5">
        <f t="shared" si="175"/>
        <v>158690</v>
      </c>
      <c r="V3285" s="47">
        <f t="shared" si="176"/>
        <v>177732.80000000002</v>
      </c>
      <c r="W3285" s="48"/>
      <c r="X3285" s="49">
        <v>2017</v>
      </c>
      <c r="Y3285" s="55" t="s">
        <v>12015</v>
      </c>
      <c r="Z3285" s="51">
        <f t="shared" si="177"/>
        <v>440.80555555555554</v>
      </c>
      <c r="AA3285" s="16">
        <f t="shared" si="178"/>
        <v>493.70222222222225</v>
      </c>
    </row>
    <row r="3286" spans="2:27" ht="20.25" x14ac:dyDescent="0.3">
      <c r="B3286" s="43" t="s">
        <v>3289</v>
      </c>
      <c r="C3286" s="14" t="s">
        <v>4521</v>
      </c>
      <c r="D3286" s="14" t="s">
        <v>10188</v>
      </c>
      <c r="E3286" s="14" t="s">
        <v>4326</v>
      </c>
      <c r="F3286" s="14" t="s">
        <v>10189</v>
      </c>
      <c r="G3286" s="14" t="s">
        <v>11847</v>
      </c>
      <c r="H3286" s="44" t="s">
        <v>3466</v>
      </c>
      <c r="I3286" s="45">
        <v>0</v>
      </c>
      <c r="J3286" s="14">
        <v>150000000</v>
      </c>
      <c r="K3286" s="14" t="s">
        <v>3458</v>
      </c>
      <c r="L3286" s="46" t="s">
        <v>5087</v>
      </c>
      <c r="M3286" s="14" t="s">
        <v>12072</v>
      </c>
      <c r="N3286" s="14" t="s">
        <v>3833</v>
      </c>
      <c r="O3286" s="14" t="s">
        <v>12106</v>
      </c>
      <c r="P3286" s="14" t="s">
        <v>12071</v>
      </c>
      <c r="Q3286" s="44" t="s">
        <v>8224</v>
      </c>
      <c r="R3286" s="44" t="s">
        <v>8203</v>
      </c>
      <c r="S3286" s="14">
        <v>10</v>
      </c>
      <c r="T3286" s="5">
        <v>13469</v>
      </c>
      <c r="U3286" s="5">
        <f t="shared" si="175"/>
        <v>134690</v>
      </c>
      <c r="V3286" s="47">
        <f t="shared" si="176"/>
        <v>150852.80000000002</v>
      </c>
      <c r="W3286" s="48"/>
      <c r="X3286" s="49">
        <v>2017</v>
      </c>
      <c r="Y3286" s="55" t="s">
        <v>12015</v>
      </c>
      <c r="Z3286" s="51">
        <f t="shared" si="177"/>
        <v>374.13888888888891</v>
      </c>
      <c r="AA3286" s="16">
        <f t="shared" si="178"/>
        <v>419.03555555555562</v>
      </c>
    </row>
    <row r="3287" spans="2:27" ht="20.25" x14ac:dyDescent="0.3">
      <c r="B3287" s="43" t="s">
        <v>3290</v>
      </c>
      <c r="C3287" s="14" t="s">
        <v>4521</v>
      </c>
      <c r="D3287" s="14" t="s">
        <v>10190</v>
      </c>
      <c r="E3287" s="14" t="s">
        <v>8031</v>
      </c>
      <c r="F3287" s="14" t="s">
        <v>10191</v>
      </c>
      <c r="G3287" s="14" t="s">
        <v>11848</v>
      </c>
      <c r="H3287" s="44" t="s">
        <v>3466</v>
      </c>
      <c r="I3287" s="45">
        <v>0</v>
      </c>
      <c r="J3287" s="14">
        <v>150000000</v>
      </c>
      <c r="K3287" s="14" t="s">
        <v>3458</v>
      </c>
      <c r="L3287" s="46" t="s">
        <v>5087</v>
      </c>
      <c r="M3287" s="14" t="s">
        <v>12072</v>
      </c>
      <c r="N3287" s="14" t="s">
        <v>3833</v>
      </c>
      <c r="O3287" s="14" t="s">
        <v>12106</v>
      </c>
      <c r="P3287" s="14" t="s">
        <v>12071</v>
      </c>
      <c r="Q3287" s="44" t="s">
        <v>8224</v>
      </c>
      <c r="R3287" s="44" t="s">
        <v>8203</v>
      </c>
      <c r="S3287" s="14">
        <v>6</v>
      </c>
      <c r="T3287" s="5">
        <v>2969</v>
      </c>
      <c r="U3287" s="5">
        <f t="shared" si="175"/>
        <v>17814</v>
      </c>
      <c r="V3287" s="47">
        <f t="shared" si="176"/>
        <v>19951.68</v>
      </c>
      <c r="W3287" s="48"/>
      <c r="X3287" s="49">
        <v>2017</v>
      </c>
      <c r="Y3287" s="55" t="s">
        <v>12015</v>
      </c>
      <c r="Z3287" s="51">
        <f t="shared" si="177"/>
        <v>49.483333333333334</v>
      </c>
      <c r="AA3287" s="16">
        <f t="shared" si="178"/>
        <v>55.421333333333337</v>
      </c>
    </row>
    <row r="3288" spans="2:27" ht="20.25" x14ac:dyDescent="0.3">
      <c r="B3288" s="43" t="s">
        <v>3291</v>
      </c>
      <c r="C3288" s="14" t="s">
        <v>4521</v>
      </c>
      <c r="D3288" s="14" t="s">
        <v>10192</v>
      </c>
      <c r="E3288" s="14" t="s">
        <v>8031</v>
      </c>
      <c r="F3288" s="14" t="s">
        <v>10193</v>
      </c>
      <c r="G3288" s="14" t="s">
        <v>11849</v>
      </c>
      <c r="H3288" s="44" t="s">
        <v>3466</v>
      </c>
      <c r="I3288" s="45">
        <v>0</v>
      </c>
      <c r="J3288" s="14">
        <v>150000000</v>
      </c>
      <c r="K3288" s="14" t="s">
        <v>3458</v>
      </c>
      <c r="L3288" s="46" t="s">
        <v>5087</v>
      </c>
      <c r="M3288" s="14" t="s">
        <v>12072</v>
      </c>
      <c r="N3288" s="14" t="s">
        <v>3833</v>
      </c>
      <c r="O3288" s="14" t="s">
        <v>12106</v>
      </c>
      <c r="P3288" s="14" t="s">
        <v>12071</v>
      </c>
      <c r="Q3288" s="44" t="s">
        <v>8224</v>
      </c>
      <c r="R3288" s="44" t="s">
        <v>8203</v>
      </c>
      <c r="S3288" s="14">
        <v>10</v>
      </c>
      <c r="T3288" s="5">
        <v>3269</v>
      </c>
      <c r="U3288" s="5">
        <f t="shared" si="175"/>
        <v>32690</v>
      </c>
      <c r="V3288" s="47">
        <f t="shared" si="176"/>
        <v>36612.800000000003</v>
      </c>
      <c r="W3288" s="48"/>
      <c r="X3288" s="49">
        <v>2017</v>
      </c>
      <c r="Y3288" s="55" t="s">
        <v>12015</v>
      </c>
      <c r="Z3288" s="51">
        <f t="shared" si="177"/>
        <v>90.805555555555557</v>
      </c>
      <c r="AA3288" s="16">
        <f t="shared" si="178"/>
        <v>101.70222222222223</v>
      </c>
    </row>
    <row r="3289" spans="2:27" ht="20.25" x14ac:dyDescent="0.3">
      <c r="B3289" s="43" t="s">
        <v>3292</v>
      </c>
      <c r="C3289" s="14" t="s">
        <v>4521</v>
      </c>
      <c r="D3289" s="14" t="s">
        <v>10194</v>
      </c>
      <c r="E3289" s="14" t="s">
        <v>8031</v>
      </c>
      <c r="F3289" s="14" t="s">
        <v>10195</v>
      </c>
      <c r="G3289" s="14" t="s">
        <v>11850</v>
      </c>
      <c r="H3289" s="44" t="s">
        <v>3466</v>
      </c>
      <c r="I3289" s="45">
        <v>0</v>
      </c>
      <c r="J3289" s="14">
        <v>150000000</v>
      </c>
      <c r="K3289" s="14" t="s">
        <v>3458</v>
      </c>
      <c r="L3289" s="46" t="s">
        <v>5087</v>
      </c>
      <c r="M3289" s="14" t="s">
        <v>12072</v>
      </c>
      <c r="N3289" s="14" t="s">
        <v>3833</v>
      </c>
      <c r="O3289" s="14" t="s">
        <v>12106</v>
      </c>
      <c r="P3289" s="14" t="s">
        <v>12071</v>
      </c>
      <c r="Q3289" s="44" t="s">
        <v>8224</v>
      </c>
      <c r="R3289" s="44" t="s">
        <v>8203</v>
      </c>
      <c r="S3289" s="14">
        <v>20</v>
      </c>
      <c r="T3289" s="5">
        <v>4019</v>
      </c>
      <c r="U3289" s="5">
        <f t="shared" si="175"/>
        <v>80380</v>
      </c>
      <c r="V3289" s="47">
        <f t="shared" si="176"/>
        <v>90025.600000000006</v>
      </c>
      <c r="W3289" s="48"/>
      <c r="X3289" s="49">
        <v>2017</v>
      </c>
      <c r="Y3289" s="55" t="s">
        <v>12015</v>
      </c>
      <c r="Z3289" s="51">
        <f t="shared" si="177"/>
        <v>223.27777777777777</v>
      </c>
      <c r="AA3289" s="16">
        <f t="shared" si="178"/>
        <v>250.07111111111112</v>
      </c>
    </row>
    <row r="3290" spans="2:27" ht="20.25" x14ac:dyDescent="0.3">
      <c r="B3290" s="43" t="s">
        <v>3293</v>
      </c>
      <c r="C3290" s="14" t="s">
        <v>4521</v>
      </c>
      <c r="D3290" s="14" t="s">
        <v>10196</v>
      </c>
      <c r="E3290" s="14" t="s">
        <v>8031</v>
      </c>
      <c r="F3290" s="14" t="s">
        <v>10197</v>
      </c>
      <c r="G3290" s="14" t="s">
        <v>11851</v>
      </c>
      <c r="H3290" s="44" t="s">
        <v>3466</v>
      </c>
      <c r="I3290" s="45">
        <v>0</v>
      </c>
      <c r="J3290" s="14">
        <v>150000000</v>
      </c>
      <c r="K3290" s="14" t="s">
        <v>3458</v>
      </c>
      <c r="L3290" s="46" t="s">
        <v>5087</v>
      </c>
      <c r="M3290" s="14" t="s">
        <v>12072</v>
      </c>
      <c r="N3290" s="14" t="s">
        <v>3833</v>
      </c>
      <c r="O3290" s="14" t="s">
        <v>12106</v>
      </c>
      <c r="P3290" s="14" t="s">
        <v>12071</v>
      </c>
      <c r="Q3290" s="44" t="s">
        <v>8224</v>
      </c>
      <c r="R3290" s="44" t="s">
        <v>8203</v>
      </c>
      <c r="S3290" s="14">
        <v>10</v>
      </c>
      <c r="T3290" s="5">
        <v>225.8</v>
      </c>
      <c r="U3290" s="5">
        <f t="shared" si="175"/>
        <v>2258</v>
      </c>
      <c r="V3290" s="47">
        <f t="shared" si="176"/>
        <v>2528.96</v>
      </c>
      <c r="W3290" s="48"/>
      <c r="X3290" s="49">
        <v>2017</v>
      </c>
      <c r="Y3290" s="55" t="s">
        <v>12015</v>
      </c>
      <c r="Z3290" s="51">
        <f t="shared" si="177"/>
        <v>6.2722222222222221</v>
      </c>
      <c r="AA3290" s="16">
        <f t="shared" si="178"/>
        <v>7.0248888888888894</v>
      </c>
    </row>
    <row r="3291" spans="2:27" ht="20.25" x14ac:dyDescent="0.3">
      <c r="B3291" s="43" t="s">
        <v>3294</v>
      </c>
      <c r="C3291" s="14" t="s">
        <v>4521</v>
      </c>
      <c r="D3291" s="14" t="s">
        <v>5412</v>
      </c>
      <c r="E3291" s="14" t="s">
        <v>8149</v>
      </c>
      <c r="F3291" s="14" t="s">
        <v>5413</v>
      </c>
      <c r="G3291" s="14" t="s">
        <v>11852</v>
      </c>
      <c r="H3291" s="44" t="s">
        <v>3466</v>
      </c>
      <c r="I3291" s="45">
        <v>0</v>
      </c>
      <c r="J3291" s="14">
        <v>150000000</v>
      </c>
      <c r="K3291" s="14" t="s">
        <v>3458</v>
      </c>
      <c r="L3291" s="46" t="s">
        <v>5087</v>
      </c>
      <c r="M3291" s="14" t="s">
        <v>12072</v>
      </c>
      <c r="N3291" s="14" t="s">
        <v>3833</v>
      </c>
      <c r="O3291" s="14" t="s">
        <v>12106</v>
      </c>
      <c r="P3291" s="14" t="s">
        <v>12071</v>
      </c>
      <c r="Q3291" s="44" t="s">
        <v>8224</v>
      </c>
      <c r="R3291" s="44" t="s">
        <v>8203</v>
      </c>
      <c r="S3291" s="14">
        <v>12</v>
      </c>
      <c r="T3291" s="5">
        <v>2819</v>
      </c>
      <c r="U3291" s="5">
        <f t="shared" si="175"/>
        <v>33828</v>
      </c>
      <c r="V3291" s="47">
        <f t="shared" si="176"/>
        <v>37887.360000000001</v>
      </c>
      <c r="W3291" s="48"/>
      <c r="X3291" s="49">
        <v>2017</v>
      </c>
      <c r="Y3291" s="55" t="s">
        <v>12015</v>
      </c>
      <c r="Z3291" s="51">
        <f t="shared" si="177"/>
        <v>93.966666666666669</v>
      </c>
      <c r="AA3291" s="16">
        <f t="shared" si="178"/>
        <v>105.24266666666666</v>
      </c>
    </row>
    <row r="3292" spans="2:27" ht="20.25" x14ac:dyDescent="0.3">
      <c r="B3292" s="43" t="s">
        <v>3295</v>
      </c>
      <c r="C3292" s="14" t="s">
        <v>4521</v>
      </c>
      <c r="D3292" s="14" t="s">
        <v>10198</v>
      </c>
      <c r="E3292" s="14" t="s">
        <v>7429</v>
      </c>
      <c r="F3292" s="14" t="s">
        <v>10199</v>
      </c>
      <c r="G3292" s="14" t="s">
        <v>11853</v>
      </c>
      <c r="H3292" s="44" t="s">
        <v>3466</v>
      </c>
      <c r="I3292" s="45">
        <v>0</v>
      </c>
      <c r="J3292" s="14">
        <v>150000000</v>
      </c>
      <c r="K3292" s="14" t="s">
        <v>3458</v>
      </c>
      <c r="L3292" s="46" t="s">
        <v>5087</v>
      </c>
      <c r="M3292" s="14" t="s">
        <v>12072</v>
      </c>
      <c r="N3292" s="14" t="s">
        <v>3833</v>
      </c>
      <c r="O3292" s="14" t="s">
        <v>12106</v>
      </c>
      <c r="P3292" s="14" t="s">
        <v>12071</v>
      </c>
      <c r="Q3292" s="44" t="s">
        <v>8224</v>
      </c>
      <c r="R3292" s="44" t="s">
        <v>8203</v>
      </c>
      <c r="S3292" s="14">
        <v>8</v>
      </c>
      <c r="T3292" s="5">
        <v>4069</v>
      </c>
      <c r="U3292" s="5">
        <f t="shared" si="175"/>
        <v>32552</v>
      </c>
      <c r="V3292" s="47">
        <f t="shared" si="176"/>
        <v>36458.240000000005</v>
      </c>
      <c r="W3292" s="48"/>
      <c r="X3292" s="49">
        <v>2017</v>
      </c>
      <c r="Y3292" s="55" t="s">
        <v>12015</v>
      </c>
      <c r="Z3292" s="51">
        <f t="shared" si="177"/>
        <v>90.422222222222217</v>
      </c>
      <c r="AA3292" s="16">
        <f t="shared" si="178"/>
        <v>101.2728888888889</v>
      </c>
    </row>
    <row r="3293" spans="2:27" ht="20.25" x14ac:dyDescent="0.3">
      <c r="B3293" s="43" t="s">
        <v>3296</v>
      </c>
      <c r="C3293" s="14" t="s">
        <v>4521</v>
      </c>
      <c r="D3293" s="14" t="s">
        <v>10200</v>
      </c>
      <c r="E3293" s="14" t="s">
        <v>4326</v>
      </c>
      <c r="F3293" s="14" t="s">
        <v>10201</v>
      </c>
      <c r="G3293" s="14" t="s">
        <v>11854</v>
      </c>
      <c r="H3293" s="44" t="s">
        <v>3466</v>
      </c>
      <c r="I3293" s="45">
        <v>0</v>
      </c>
      <c r="J3293" s="14">
        <v>150000000</v>
      </c>
      <c r="K3293" s="14" t="s">
        <v>3458</v>
      </c>
      <c r="L3293" s="46" t="s">
        <v>5087</v>
      </c>
      <c r="M3293" s="14" t="s">
        <v>12072</v>
      </c>
      <c r="N3293" s="14" t="s">
        <v>3833</v>
      </c>
      <c r="O3293" s="14" t="s">
        <v>12106</v>
      </c>
      <c r="P3293" s="14" t="s">
        <v>12071</v>
      </c>
      <c r="Q3293" s="44" t="s">
        <v>8224</v>
      </c>
      <c r="R3293" s="44" t="s">
        <v>8203</v>
      </c>
      <c r="S3293" s="14">
        <v>8</v>
      </c>
      <c r="T3293" s="5">
        <v>16529</v>
      </c>
      <c r="U3293" s="5">
        <f t="shared" si="175"/>
        <v>132232</v>
      </c>
      <c r="V3293" s="47">
        <f t="shared" si="176"/>
        <v>148099.84000000003</v>
      </c>
      <c r="W3293" s="48"/>
      <c r="X3293" s="49">
        <v>2017</v>
      </c>
      <c r="Y3293" s="55" t="s">
        <v>12015</v>
      </c>
      <c r="Z3293" s="51">
        <f t="shared" si="177"/>
        <v>367.31111111111113</v>
      </c>
      <c r="AA3293" s="16">
        <f t="shared" si="178"/>
        <v>411.38844444444453</v>
      </c>
    </row>
    <row r="3294" spans="2:27" ht="20.25" x14ac:dyDescent="0.3">
      <c r="B3294" s="43" t="s">
        <v>3297</v>
      </c>
      <c r="C3294" s="14" t="s">
        <v>4521</v>
      </c>
      <c r="D3294" s="14" t="s">
        <v>5347</v>
      </c>
      <c r="E3294" s="14" t="s">
        <v>8116</v>
      </c>
      <c r="F3294" s="14" t="s">
        <v>5348</v>
      </c>
      <c r="G3294" s="14" t="s">
        <v>11855</v>
      </c>
      <c r="H3294" s="44" t="s">
        <v>3466</v>
      </c>
      <c r="I3294" s="45">
        <v>0</v>
      </c>
      <c r="J3294" s="14">
        <v>150000000</v>
      </c>
      <c r="K3294" s="14" t="s">
        <v>3458</v>
      </c>
      <c r="L3294" s="46" t="s">
        <v>5087</v>
      </c>
      <c r="M3294" s="14" t="s">
        <v>12072</v>
      </c>
      <c r="N3294" s="14" t="s">
        <v>3833</v>
      </c>
      <c r="O3294" s="14" t="s">
        <v>12106</v>
      </c>
      <c r="P3294" s="14" t="s">
        <v>12071</v>
      </c>
      <c r="Q3294" s="44" t="s">
        <v>8224</v>
      </c>
      <c r="R3294" s="44" t="s">
        <v>8203</v>
      </c>
      <c r="S3294" s="14">
        <v>10</v>
      </c>
      <c r="T3294" s="5">
        <v>1385</v>
      </c>
      <c r="U3294" s="5">
        <f t="shared" si="175"/>
        <v>13850</v>
      </c>
      <c r="V3294" s="47">
        <f t="shared" si="176"/>
        <v>15512.000000000002</v>
      </c>
      <c r="W3294" s="48"/>
      <c r="X3294" s="49">
        <v>2017</v>
      </c>
      <c r="Y3294" s="55" t="s">
        <v>12015</v>
      </c>
      <c r="Z3294" s="51">
        <f t="shared" si="177"/>
        <v>38.472222222222221</v>
      </c>
      <c r="AA3294" s="16">
        <f t="shared" si="178"/>
        <v>43.088888888888896</v>
      </c>
    </row>
    <row r="3295" spans="2:27" ht="20.25" x14ac:dyDescent="0.3">
      <c r="B3295" s="43" t="s">
        <v>3298</v>
      </c>
      <c r="C3295" s="14" t="s">
        <v>4521</v>
      </c>
      <c r="D3295" s="14" t="s">
        <v>5349</v>
      </c>
      <c r="E3295" s="14" t="s">
        <v>8116</v>
      </c>
      <c r="F3295" s="14" t="s">
        <v>8124</v>
      </c>
      <c r="G3295" s="14" t="s">
        <v>11856</v>
      </c>
      <c r="H3295" s="44" t="s">
        <v>3466</v>
      </c>
      <c r="I3295" s="45">
        <v>0</v>
      </c>
      <c r="J3295" s="14">
        <v>150000000</v>
      </c>
      <c r="K3295" s="14" t="s">
        <v>3458</v>
      </c>
      <c r="L3295" s="46" t="s">
        <v>5087</v>
      </c>
      <c r="M3295" s="14" t="s">
        <v>12072</v>
      </c>
      <c r="N3295" s="14" t="s">
        <v>3833</v>
      </c>
      <c r="O3295" s="14" t="s">
        <v>12106</v>
      </c>
      <c r="P3295" s="14" t="s">
        <v>12071</v>
      </c>
      <c r="Q3295" s="44" t="s">
        <v>8224</v>
      </c>
      <c r="R3295" s="44" t="s">
        <v>8203</v>
      </c>
      <c r="S3295" s="14">
        <v>10</v>
      </c>
      <c r="T3295" s="5">
        <v>13649</v>
      </c>
      <c r="U3295" s="5">
        <f t="shared" si="175"/>
        <v>136490</v>
      </c>
      <c r="V3295" s="47">
        <f t="shared" si="176"/>
        <v>152868.80000000002</v>
      </c>
      <c r="W3295" s="48"/>
      <c r="X3295" s="49">
        <v>2017</v>
      </c>
      <c r="Y3295" s="55" t="s">
        <v>12015</v>
      </c>
      <c r="Z3295" s="51">
        <f t="shared" si="177"/>
        <v>379.13888888888891</v>
      </c>
      <c r="AA3295" s="16">
        <f t="shared" si="178"/>
        <v>424.63555555555558</v>
      </c>
    </row>
    <row r="3296" spans="2:27" ht="20.25" x14ac:dyDescent="0.3">
      <c r="B3296" s="43" t="s">
        <v>3299</v>
      </c>
      <c r="C3296" s="14" t="s">
        <v>4521</v>
      </c>
      <c r="D3296" s="14" t="s">
        <v>5349</v>
      </c>
      <c r="E3296" s="14" t="s">
        <v>8116</v>
      </c>
      <c r="F3296" s="14" t="s">
        <v>8124</v>
      </c>
      <c r="G3296" s="14" t="s">
        <v>11857</v>
      </c>
      <c r="H3296" s="44" t="s">
        <v>3466</v>
      </c>
      <c r="I3296" s="45">
        <v>0</v>
      </c>
      <c r="J3296" s="14">
        <v>150000000</v>
      </c>
      <c r="K3296" s="14" t="s">
        <v>3458</v>
      </c>
      <c r="L3296" s="46" t="s">
        <v>5087</v>
      </c>
      <c r="M3296" s="14" t="s">
        <v>12072</v>
      </c>
      <c r="N3296" s="14" t="s">
        <v>3833</v>
      </c>
      <c r="O3296" s="14" t="s">
        <v>12106</v>
      </c>
      <c r="P3296" s="14" t="s">
        <v>12071</v>
      </c>
      <c r="Q3296" s="44" t="s">
        <v>8224</v>
      </c>
      <c r="R3296" s="44" t="s">
        <v>8203</v>
      </c>
      <c r="S3296" s="14">
        <v>10</v>
      </c>
      <c r="T3296" s="5">
        <v>3569</v>
      </c>
      <c r="U3296" s="5">
        <f t="shared" si="175"/>
        <v>35690</v>
      </c>
      <c r="V3296" s="47">
        <f t="shared" si="176"/>
        <v>39972.800000000003</v>
      </c>
      <c r="W3296" s="48"/>
      <c r="X3296" s="49">
        <v>2017</v>
      </c>
      <c r="Y3296" s="55" t="s">
        <v>12015</v>
      </c>
      <c r="Z3296" s="51">
        <f t="shared" si="177"/>
        <v>99.138888888888886</v>
      </c>
      <c r="AA3296" s="16">
        <f t="shared" si="178"/>
        <v>111.03555555555556</v>
      </c>
    </row>
    <row r="3297" spans="2:27" ht="20.25" x14ac:dyDescent="0.3">
      <c r="B3297" s="43" t="s">
        <v>3300</v>
      </c>
      <c r="C3297" s="14" t="s">
        <v>4521</v>
      </c>
      <c r="D3297" s="14" t="s">
        <v>10200</v>
      </c>
      <c r="E3297" s="14" t="s">
        <v>4326</v>
      </c>
      <c r="F3297" s="14" t="s">
        <v>10201</v>
      </c>
      <c r="G3297" s="14" t="s">
        <v>11858</v>
      </c>
      <c r="H3297" s="44" t="s">
        <v>3466</v>
      </c>
      <c r="I3297" s="45">
        <v>0</v>
      </c>
      <c r="J3297" s="14">
        <v>150000000</v>
      </c>
      <c r="K3297" s="14" t="s">
        <v>3458</v>
      </c>
      <c r="L3297" s="46" t="s">
        <v>5087</v>
      </c>
      <c r="M3297" s="14" t="s">
        <v>12072</v>
      </c>
      <c r="N3297" s="14" t="s">
        <v>3833</v>
      </c>
      <c r="O3297" s="14" t="s">
        <v>12106</v>
      </c>
      <c r="P3297" s="14" t="s">
        <v>12071</v>
      </c>
      <c r="Q3297" s="44" t="s">
        <v>8224</v>
      </c>
      <c r="R3297" s="44" t="s">
        <v>8203</v>
      </c>
      <c r="S3297" s="14">
        <v>6</v>
      </c>
      <c r="T3297" s="5">
        <v>12450</v>
      </c>
      <c r="U3297" s="5">
        <f t="shared" si="175"/>
        <v>74700</v>
      </c>
      <c r="V3297" s="47">
        <f t="shared" si="176"/>
        <v>83664.000000000015</v>
      </c>
      <c r="W3297" s="48"/>
      <c r="X3297" s="49">
        <v>2017</v>
      </c>
      <c r="Y3297" s="55" t="s">
        <v>12015</v>
      </c>
      <c r="Z3297" s="51">
        <f t="shared" si="177"/>
        <v>207.5</v>
      </c>
      <c r="AA3297" s="16">
        <f t="shared" si="178"/>
        <v>232.40000000000003</v>
      </c>
    </row>
    <row r="3298" spans="2:27" ht="20.25" x14ac:dyDescent="0.3">
      <c r="B3298" s="43" t="s">
        <v>3301</v>
      </c>
      <c r="C3298" s="14" t="s">
        <v>4521</v>
      </c>
      <c r="D3298" s="14" t="s">
        <v>10202</v>
      </c>
      <c r="E3298" s="14" t="s">
        <v>10203</v>
      </c>
      <c r="F3298" s="14" t="s">
        <v>10204</v>
      </c>
      <c r="G3298" s="14" t="s">
        <v>11859</v>
      </c>
      <c r="H3298" s="44" t="s">
        <v>3466</v>
      </c>
      <c r="I3298" s="45">
        <v>0</v>
      </c>
      <c r="J3298" s="14">
        <v>150000000</v>
      </c>
      <c r="K3298" s="14" t="s">
        <v>3458</v>
      </c>
      <c r="L3298" s="46" t="s">
        <v>5087</v>
      </c>
      <c r="M3298" s="14" t="s">
        <v>12072</v>
      </c>
      <c r="N3298" s="14" t="s">
        <v>3833</v>
      </c>
      <c r="O3298" s="14" t="s">
        <v>12106</v>
      </c>
      <c r="P3298" s="14" t="s">
        <v>12071</v>
      </c>
      <c r="Q3298" s="44" t="s">
        <v>8227</v>
      </c>
      <c r="R3298" s="44" t="s">
        <v>8206</v>
      </c>
      <c r="S3298" s="14">
        <v>300</v>
      </c>
      <c r="T3298" s="5">
        <v>394.25</v>
      </c>
      <c r="U3298" s="5">
        <f t="shared" ref="U3298:U3361" si="179">S3298*T3298</f>
        <v>118275</v>
      </c>
      <c r="V3298" s="47">
        <f t="shared" ref="V3298:V3361" si="180">U3298*1.12</f>
        <v>132468</v>
      </c>
      <c r="W3298" s="48"/>
      <c r="X3298" s="49">
        <v>2017</v>
      </c>
      <c r="Y3298" s="55" t="s">
        <v>12015</v>
      </c>
      <c r="Z3298" s="51">
        <f t="shared" ref="Z3298:Z3361" si="181">U3298/360</f>
        <v>328.54166666666669</v>
      </c>
      <c r="AA3298" s="16">
        <f t="shared" ref="AA3298:AA3361" si="182">V3298/360</f>
        <v>367.96666666666664</v>
      </c>
    </row>
    <row r="3299" spans="2:27" ht="20.25" x14ac:dyDescent="0.3">
      <c r="B3299" s="43" t="s">
        <v>3302</v>
      </c>
      <c r="C3299" s="14" t="s">
        <v>4521</v>
      </c>
      <c r="D3299" s="14" t="s">
        <v>10205</v>
      </c>
      <c r="E3299" s="14" t="s">
        <v>10203</v>
      </c>
      <c r="F3299" s="14" t="s">
        <v>5397</v>
      </c>
      <c r="G3299" s="14" t="s">
        <v>11860</v>
      </c>
      <c r="H3299" s="44" t="s">
        <v>3466</v>
      </c>
      <c r="I3299" s="45">
        <v>0</v>
      </c>
      <c r="J3299" s="14">
        <v>150000000</v>
      </c>
      <c r="K3299" s="14" t="s">
        <v>3458</v>
      </c>
      <c r="L3299" s="46" t="s">
        <v>5087</v>
      </c>
      <c r="M3299" s="14" t="s">
        <v>12072</v>
      </c>
      <c r="N3299" s="14" t="s">
        <v>3833</v>
      </c>
      <c r="O3299" s="14" t="s">
        <v>12106</v>
      </c>
      <c r="P3299" s="14" t="s">
        <v>12071</v>
      </c>
      <c r="Q3299" s="44" t="s">
        <v>8224</v>
      </c>
      <c r="R3299" s="44" t="s">
        <v>8203</v>
      </c>
      <c r="S3299" s="14">
        <v>6</v>
      </c>
      <c r="T3299" s="5">
        <v>2665</v>
      </c>
      <c r="U3299" s="5">
        <f t="shared" si="179"/>
        <v>15990</v>
      </c>
      <c r="V3299" s="47">
        <f t="shared" si="180"/>
        <v>17908.800000000003</v>
      </c>
      <c r="W3299" s="48"/>
      <c r="X3299" s="49">
        <v>2017</v>
      </c>
      <c r="Y3299" s="55" t="s">
        <v>12015</v>
      </c>
      <c r="Z3299" s="51">
        <f t="shared" si="181"/>
        <v>44.416666666666664</v>
      </c>
      <c r="AA3299" s="16">
        <f t="shared" si="182"/>
        <v>49.746666666666677</v>
      </c>
    </row>
    <row r="3300" spans="2:27" ht="20.25" x14ac:dyDescent="0.3">
      <c r="B3300" s="43" t="s">
        <v>3303</v>
      </c>
      <c r="C3300" s="14" t="s">
        <v>4521</v>
      </c>
      <c r="D3300" s="14" t="s">
        <v>10205</v>
      </c>
      <c r="E3300" s="14" t="s">
        <v>10203</v>
      </c>
      <c r="F3300" s="14" t="s">
        <v>5397</v>
      </c>
      <c r="G3300" s="14" t="s">
        <v>11861</v>
      </c>
      <c r="H3300" s="44" t="s">
        <v>3466</v>
      </c>
      <c r="I3300" s="45">
        <v>0</v>
      </c>
      <c r="J3300" s="14">
        <v>150000000</v>
      </c>
      <c r="K3300" s="14" t="s">
        <v>3458</v>
      </c>
      <c r="L3300" s="46" t="s">
        <v>5087</v>
      </c>
      <c r="M3300" s="14" t="s">
        <v>12072</v>
      </c>
      <c r="N3300" s="14" t="s">
        <v>3833</v>
      </c>
      <c r="O3300" s="14" t="s">
        <v>3489</v>
      </c>
      <c r="P3300" s="14" t="s">
        <v>12071</v>
      </c>
      <c r="Q3300" s="44" t="s">
        <v>8224</v>
      </c>
      <c r="R3300" s="44" t="s">
        <v>8203</v>
      </c>
      <c r="S3300" s="14">
        <v>10</v>
      </c>
      <c r="T3300" s="5">
        <v>1639.9999999999998</v>
      </c>
      <c r="U3300" s="5">
        <f t="shared" si="179"/>
        <v>16399.999999999996</v>
      </c>
      <c r="V3300" s="47">
        <f t="shared" si="180"/>
        <v>18367.999999999996</v>
      </c>
      <c r="W3300" s="48"/>
      <c r="X3300" s="49">
        <v>2017</v>
      </c>
      <c r="Y3300" s="55" t="s">
        <v>12015</v>
      </c>
      <c r="Z3300" s="51">
        <f t="shared" si="181"/>
        <v>45.555555555555543</v>
      </c>
      <c r="AA3300" s="16">
        <f t="shared" si="182"/>
        <v>51.022222222222211</v>
      </c>
    </row>
    <row r="3301" spans="2:27" ht="20.25" x14ac:dyDescent="0.3">
      <c r="B3301" s="43" t="s">
        <v>3304</v>
      </c>
      <c r="C3301" s="14" t="s">
        <v>4521</v>
      </c>
      <c r="D3301" s="14" t="s">
        <v>10205</v>
      </c>
      <c r="E3301" s="14" t="s">
        <v>10203</v>
      </c>
      <c r="F3301" s="14" t="s">
        <v>5397</v>
      </c>
      <c r="G3301" s="14" t="s">
        <v>11862</v>
      </c>
      <c r="H3301" s="44" t="s">
        <v>3466</v>
      </c>
      <c r="I3301" s="45">
        <v>0</v>
      </c>
      <c r="J3301" s="14">
        <v>150000000</v>
      </c>
      <c r="K3301" s="14" t="s">
        <v>3458</v>
      </c>
      <c r="L3301" s="46" t="s">
        <v>5087</v>
      </c>
      <c r="M3301" s="14" t="s">
        <v>12072</v>
      </c>
      <c r="N3301" s="14" t="s">
        <v>3833</v>
      </c>
      <c r="O3301" s="14" t="s">
        <v>3489</v>
      </c>
      <c r="P3301" s="14" t="s">
        <v>12071</v>
      </c>
      <c r="Q3301" s="44" t="s">
        <v>8224</v>
      </c>
      <c r="R3301" s="44" t="s">
        <v>8203</v>
      </c>
      <c r="S3301" s="14">
        <v>10</v>
      </c>
      <c r="T3301" s="5">
        <v>1742.4999999999998</v>
      </c>
      <c r="U3301" s="5">
        <f t="shared" si="179"/>
        <v>17424.999999999996</v>
      </c>
      <c r="V3301" s="47">
        <f t="shared" si="180"/>
        <v>19515.999999999996</v>
      </c>
      <c r="W3301" s="48"/>
      <c r="X3301" s="49">
        <v>2017</v>
      </c>
      <c r="Y3301" s="55" t="s">
        <v>12015</v>
      </c>
      <c r="Z3301" s="51">
        <f t="shared" si="181"/>
        <v>48.402777777777764</v>
      </c>
      <c r="AA3301" s="16">
        <f t="shared" si="182"/>
        <v>54.211111111111101</v>
      </c>
    </row>
    <row r="3302" spans="2:27" ht="20.25" x14ac:dyDescent="0.3">
      <c r="B3302" s="43" t="s">
        <v>3305</v>
      </c>
      <c r="C3302" s="14" t="s">
        <v>4521</v>
      </c>
      <c r="D3302" s="14" t="s">
        <v>10206</v>
      </c>
      <c r="E3302" s="14" t="s">
        <v>8067</v>
      </c>
      <c r="F3302" s="14" t="s">
        <v>10207</v>
      </c>
      <c r="G3302" s="14" t="s">
        <v>11863</v>
      </c>
      <c r="H3302" s="44" t="s">
        <v>3466</v>
      </c>
      <c r="I3302" s="45">
        <v>0</v>
      </c>
      <c r="J3302" s="14">
        <v>150000000</v>
      </c>
      <c r="K3302" s="14" t="s">
        <v>3458</v>
      </c>
      <c r="L3302" s="46" t="s">
        <v>5087</v>
      </c>
      <c r="M3302" s="14" t="s">
        <v>12072</v>
      </c>
      <c r="N3302" s="14" t="s">
        <v>3833</v>
      </c>
      <c r="O3302" s="14" t="s">
        <v>12106</v>
      </c>
      <c r="P3302" s="14" t="s">
        <v>12071</v>
      </c>
      <c r="Q3302" s="44" t="s">
        <v>8224</v>
      </c>
      <c r="R3302" s="44" t="s">
        <v>8203</v>
      </c>
      <c r="S3302" s="14">
        <v>10</v>
      </c>
      <c r="T3302" s="5">
        <v>9269</v>
      </c>
      <c r="U3302" s="5">
        <f t="shared" si="179"/>
        <v>92690</v>
      </c>
      <c r="V3302" s="47">
        <f t="shared" si="180"/>
        <v>103812.8</v>
      </c>
      <c r="W3302" s="48"/>
      <c r="X3302" s="49">
        <v>2017</v>
      </c>
      <c r="Y3302" s="55" t="s">
        <v>12015</v>
      </c>
      <c r="Z3302" s="51">
        <f t="shared" si="181"/>
        <v>257.47222222222223</v>
      </c>
      <c r="AA3302" s="16">
        <f t="shared" si="182"/>
        <v>288.36888888888888</v>
      </c>
    </row>
    <row r="3303" spans="2:27" ht="20.25" x14ac:dyDescent="0.3">
      <c r="B3303" s="43" t="s">
        <v>3306</v>
      </c>
      <c r="C3303" s="14" t="s">
        <v>4521</v>
      </c>
      <c r="D3303" s="14" t="s">
        <v>10208</v>
      </c>
      <c r="E3303" s="14" t="s">
        <v>10209</v>
      </c>
      <c r="F3303" s="14" t="s">
        <v>10210</v>
      </c>
      <c r="G3303" s="14" t="s">
        <v>11864</v>
      </c>
      <c r="H3303" s="44" t="s">
        <v>3466</v>
      </c>
      <c r="I3303" s="45">
        <v>0</v>
      </c>
      <c r="J3303" s="14">
        <v>150000000</v>
      </c>
      <c r="K3303" s="14" t="s">
        <v>3458</v>
      </c>
      <c r="L3303" s="46" t="s">
        <v>5087</v>
      </c>
      <c r="M3303" s="14" t="s">
        <v>12072</v>
      </c>
      <c r="N3303" s="14" t="s">
        <v>3833</v>
      </c>
      <c r="O3303" s="14" t="s">
        <v>12106</v>
      </c>
      <c r="P3303" s="14" t="s">
        <v>12071</v>
      </c>
      <c r="Q3303" s="44" t="s">
        <v>8224</v>
      </c>
      <c r="R3303" s="44" t="s">
        <v>8203</v>
      </c>
      <c r="S3303" s="14">
        <v>6</v>
      </c>
      <c r="T3303" s="5">
        <v>2869</v>
      </c>
      <c r="U3303" s="5">
        <f t="shared" si="179"/>
        <v>17214</v>
      </c>
      <c r="V3303" s="47">
        <f t="shared" si="180"/>
        <v>19279.68</v>
      </c>
      <c r="W3303" s="48"/>
      <c r="X3303" s="49">
        <v>2017</v>
      </c>
      <c r="Y3303" s="55" t="s">
        <v>12015</v>
      </c>
      <c r="Z3303" s="51">
        <f t="shared" si="181"/>
        <v>47.81666666666667</v>
      </c>
      <c r="AA3303" s="16">
        <f t="shared" si="182"/>
        <v>53.55466666666667</v>
      </c>
    </row>
    <row r="3304" spans="2:27" ht="20.25" x14ac:dyDescent="0.3">
      <c r="B3304" s="43" t="s">
        <v>3307</v>
      </c>
      <c r="C3304" s="14" t="s">
        <v>4521</v>
      </c>
      <c r="D3304" s="14" t="s">
        <v>10208</v>
      </c>
      <c r="E3304" s="14" t="s">
        <v>10209</v>
      </c>
      <c r="F3304" s="14" t="s">
        <v>10210</v>
      </c>
      <c r="G3304" s="14" t="s">
        <v>11865</v>
      </c>
      <c r="H3304" s="44" t="s">
        <v>3466</v>
      </c>
      <c r="I3304" s="45">
        <v>0</v>
      </c>
      <c r="J3304" s="14">
        <v>150000000</v>
      </c>
      <c r="K3304" s="14" t="s">
        <v>3458</v>
      </c>
      <c r="L3304" s="46" t="s">
        <v>5087</v>
      </c>
      <c r="M3304" s="14" t="s">
        <v>12072</v>
      </c>
      <c r="N3304" s="14" t="s">
        <v>3833</v>
      </c>
      <c r="O3304" s="14" t="s">
        <v>12106</v>
      </c>
      <c r="P3304" s="14" t="s">
        <v>12071</v>
      </c>
      <c r="Q3304" s="44" t="s">
        <v>8224</v>
      </c>
      <c r="R3304" s="44" t="s">
        <v>8203</v>
      </c>
      <c r="S3304" s="14">
        <v>6</v>
      </c>
      <c r="T3304" s="5">
        <v>1669</v>
      </c>
      <c r="U3304" s="5">
        <f t="shared" si="179"/>
        <v>10014</v>
      </c>
      <c r="V3304" s="47">
        <f t="shared" si="180"/>
        <v>11215.68</v>
      </c>
      <c r="W3304" s="48"/>
      <c r="X3304" s="49">
        <v>2017</v>
      </c>
      <c r="Y3304" s="55" t="s">
        <v>12015</v>
      </c>
      <c r="Z3304" s="51">
        <f t="shared" si="181"/>
        <v>27.816666666666666</v>
      </c>
      <c r="AA3304" s="16">
        <f t="shared" si="182"/>
        <v>31.154666666666667</v>
      </c>
    </row>
    <row r="3305" spans="2:27" ht="20.25" x14ac:dyDescent="0.3">
      <c r="B3305" s="43" t="s">
        <v>3308</v>
      </c>
      <c r="C3305" s="14" t="s">
        <v>4521</v>
      </c>
      <c r="D3305" s="14" t="s">
        <v>10208</v>
      </c>
      <c r="E3305" s="14" t="s">
        <v>10209</v>
      </c>
      <c r="F3305" s="14" t="s">
        <v>10210</v>
      </c>
      <c r="G3305" s="14" t="s">
        <v>11866</v>
      </c>
      <c r="H3305" s="44" t="s">
        <v>3466</v>
      </c>
      <c r="I3305" s="45">
        <v>0</v>
      </c>
      <c r="J3305" s="14">
        <v>150000000</v>
      </c>
      <c r="K3305" s="14" t="s">
        <v>3458</v>
      </c>
      <c r="L3305" s="46" t="s">
        <v>5087</v>
      </c>
      <c r="M3305" s="14" t="s">
        <v>12072</v>
      </c>
      <c r="N3305" s="14" t="s">
        <v>3833</v>
      </c>
      <c r="O3305" s="14" t="s">
        <v>12106</v>
      </c>
      <c r="P3305" s="14" t="s">
        <v>12071</v>
      </c>
      <c r="Q3305" s="44" t="s">
        <v>8224</v>
      </c>
      <c r="R3305" s="44" t="s">
        <v>8203</v>
      </c>
      <c r="S3305" s="14">
        <v>6</v>
      </c>
      <c r="T3305" s="5">
        <v>1969</v>
      </c>
      <c r="U3305" s="5">
        <f t="shared" si="179"/>
        <v>11814</v>
      </c>
      <c r="V3305" s="47">
        <f t="shared" si="180"/>
        <v>13231.680000000002</v>
      </c>
      <c r="W3305" s="48"/>
      <c r="X3305" s="49">
        <v>2017</v>
      </c>
      <c r="Y3305" s="55" t="s">
        <v>12015</v>
      </c>
      <c r="Z3305" s="51">
        <f t="shared" si="181"/>
        <v>32.81666666666667</v>
      </c>
      <c r="AA3305" s="16">
        <f t="shared" si="182"/>
        <v>36.754666666666672</v>
      </c>
    </row>
    <row r="3306" spans="2:27" ht="20.25" x14ac:dyDescent="0.3">
      <c r="B3306" s="43" t="s">
        <v>3309</v>
      </c>
      <c r="C3306" s="14" t="s">
        <v>4521</v>
      </c>
      <c r="D3306" s="14" t="s">
        <v>10211</v>
      </c>
      <c r="E3306" s="14" t="s">
        <v>3781</v>
      </c>
      <c r="F3306" s="14" t="s">
        <v>10212</v>
      </c>
      <c r="G3306" s="14" t="s">
        <v>11867</v>
      </c>
      <c r="H3306" s="44" t="s">
        <v>3466</v>
      </c>
      <c r="I3306" s="45">
        <v>0</v>
      </c>
      <c r="J3306" s="14">
        <v>150000000</v>
      </c>
      <c r="K3306" s="14" t="s">
        <v>3458</v>
      </c>
      <c r="L3306" s="46" t="s">
        <v>5087</v>
      </c>
      <c r="M3306" s="14" t="s">
        <v>12072</v>
      </c>
      <c r="N3306" s="14" t="s">
        <v>3833</v>
      </c>
      <c r="O3306" s="14" t="s">
        <v>12106</v>
      </c>
      <c r="P3306" s="14" t="s">
        <v>12071</v>
      </c>
      <c r="Q3306" s="44" t="s">
        <v>8224</v>
      </c>
      <c r="R3306" s="44" t="s">
        <v>8203</v>
      </c>
      <c r="S3306" s="14">
        <v>2</v>
      </c>
      <c r="T3306" s="5">
        <v>168389</v>
      </c>
      <c r="U3306" s="5">
        <f t="shared" si="179"/>
        <v>336778</v>
      </c>
      <c r="V3306" s="47">
        <f t="shared" si="180"/>
        <v>377191.36000000004</v>
      </c>
      <c r="W3306" s="48"/>
      <c r="X3306" s="49">
        <v>2017</v>
      </c>
      <c r="Y3306" s="55" t="s">
        <v>12015</v>
      </c>
      <c r="Z3306" s="51">
        <f t="shared" si="181"/>
        <v>935.49444444444441</v>
      </c>
      <c r="AA3306" s="16">
        <f t="shared" si="182"/>
        <v>1047.7537777777779</v>
      </c>
    </row>
    <row r="3307" spans="2:27" ht="20.25" x14ac:dyDescent="0.3">
      <c r="B3307" s="43" t="s">
        <v>3310</v>
      </c>
      <c r="C3307" s="14" t="s">
        <v>4521</v>
      </c>
      <c r="D3307" s="14" t="s">
        <v>10213</v>
      </c>
      <c r="E3307" s="14" t="s">
        <v>4392</v>
      </c>
      <c r="F3307" s="14" t="s">
        <v>10214</v>
      </c>
      <c r="G3307" s="14" t="s">
        <v>11868</v>
      </c>
      <c r="H3307" s="44" t="s">
        <v>3466</v>
      </c>
      <c r="I3307" s="45">
        <v>0</v>
      </c>
      <c r="J3307" s="14">
        <v>150000000</v>
      </c>
      <c r="K3307" s="14" t="s">
        <v>3458</v>
      </c>
      <c r="L3307" s="46" t="s">
        <v>5087</v>
      </c>
      <c r="M3307" s="14" t="s">
        <v>12072</v>
      </c>
      <c r="N3307" s="14" t="s">
        <v>3833</v>
      </c>
      <c r="O3307" s="14" t="s">
        <v>12106</v>
      </c>
      <c r="P3307" s="14" t="s">
        <v>12071</v>
      </c>
      <c r="Q3307" s="44" t="s">
        <v>8224</v>
      </c>
      <c r="R3307" s="44" t="s">
        <v>8203</v>
      </c>
      <c r="S3307" s="14">
        <v>10</v>
      </c>
      <c r="T3307" s="5">
        <v>2549</v>
      </c>
      <c r="U3307" s="5">
        <f t="shared" si="179"/>
        <v>25490</v>
      </c>
      <c r="V3307" s="47">
        <f t="shared" si="180"/>
        <v>28548.800000000003</v>
      </c>
      <c r="W3307" s="48"/>
      <c r="X3307" s="49">
        <v>2017</v>
      </c>
      <c r="Y3307" s="55" t="s">
        <v>12015</v>
      </c>
      <c r="Z3307" s="51">
        <f t="shared" si="181"/>
        <v>70.805555555555557</v>
      </c>
      <c r="AA3307" s="16">
        <f t="shared" si="182"/>
        <v>79.302222222222227</v>
      </c>
    </row>
    <row r="3308" spans="2:27" ht="20.25" x14ac:dyDescent="0.3">
      <c r="B3308" s="43" t="s">
        <v>3311</v>
      </c>
      <c r="C3308" s="14" t="s">
        <v>4521</v>
      </c>
      <c r="D3308" s="14" t="s">
        <v>10215</v>
      </c>
      <c r="E3308" s="14" t="s">
        <v>10216</v>
      </c>
      <c r="F3308" s="14" t="s">
        <v>10217</v>
      </c>
      <c r="G3308" s="14" t="s">
        <v>11869</v>
      </c>
      <c r="H3308" s="44" t="s">
        <v>3466</v>
      </c>
      <c r="I3308" s="45">
        <v>0</v>
      </c>
      <c r="J3308" s="14">
        <v>150000000</v>
      </c>
      <c r="K3308" s="14" t="s">
        <v>3458</v>
      </c>
      <c r="L3308" s="46" t="s">
        <v>5087</v>
      </c>
      <c r="M3308" s="14" t="s">
        <v>12072</v>
      </c>
      <c r="N3308" s="14" t="s">
        <v>3833</v>
      </c>
      <c r="O3308" s="14" t="s">
        <v>12106</v>
      </c>
      <c r="P3308" s="14" t="s">
        <v>12071</v>
      </c>
      <c r="Q3308" s="44" t="s">
        <v>8224</v>
      </c>
      <c r="R3308" s="44" t="s">
        <v>8203</v>
      </c>
      <c r="S3308" s="14">
        <v>10</v>
      </c>
      <c r="T3308" s="5">
        <v>3546.4999999999995</v>
      </c>
      <c r="U3308" s="5">
        <f t="shared" si="179"/>
        <v>35464.999999999993</v>
      </c>
      <c r="V3308" s="47">
        <f t="shared" si="180"/>
        <v>39720.799999999996</v>
      </c>
      <c r="W3308" s="48"/>
      <c r="X3308" s="49">
        <v>2017</v>
      </c>
      <c r="Y3308" s="55" t="s">
        <v>12015</v>
      </c>
      <c r="Z3308" s="51">
        <f t="shared" si="181"/>
        <v>98.513888888888872</v>
      </c>
      <c r="AA3308" s="16">
        <f t="shared" si="182"/>
        <v>110.33555555555554</v>
      </c>
    </row>
    <row r="3309" spans="2:27" ht="20.25" x14ac:dyDescent="0.3">
      <c r="B3309" s="43" t="s">
        <v>3312</v>
      </c>
      <c r="C3309" s="14" t="s">
        <v>4521</v>
      </c>
      <c r="D3309" s="14" t="s">
        <v>10215</v>
      </c>
      <c r="E3309" s="14" t="s">
        <v>10216</v>
      </c>
      <c r="F3309" s="14" t="s">
        <v>10217</v>
      </c>
      <c r="G3309" s="14" t="s">
        <v>11870</v>
      </c>
      <c r="H3309" s="44" t="s">
        <v>3466</v>
      </c>
      <c r="I3309" s="45">
        <v>0</v>
      </c>
      <c r="J3309" s="14">
        <v>150000000</v>
      </c>
      <c r="K3309" s="14" t="s">
        <v>3458</v>
      </c>
      <c r="L3309" s="46" t="s">
        <v>5087</v>
      </c>
      <c r="M3309" s="14" t="s">
        <v>12072</v>
      </c>
      <c r="N3309" s="14" t="s">
        <v>3833</v>
      </c>
      <c r="O3309" s="14" t="s">
        <v>12106</v>
      </c>
      <c r="P3309" s="14" t="s">
        <v>12071</v>
      </c>
      <c r="Q3309" s="44" t="s">
        <v>8224</v>
      </c>
      <c r="R3309" s="44" t="s">
        <v>8203</v>
      </c>
      <c r="S3309" s="14">
        <v>10</v>
      </c>
      <c r="T3309" s="5">
        <v>3843.7499999999995</v>
      </c>
      <c r="U3309" s="5">
        <f t="shared" si="179"/>
        <v>38437.499999999993</v>
      </c>
      <c r="V3309" s="47">
        <f t="shared" si="180"/>
        <v>43049.999999999993</v>
      </c>
      <c r="W3309" s="48"/>
      <c r="X3309" s="49">
        <v>2017</v>
      </c>
      <c r="Y3309" s="55" t="s">
        <v>12015</v>
      </c>
      <c r="Z3309" s="51">
        <f t="shared" si="181"/>
        <v>106.77083333333331</v>
      </c>
      <c r="AA3309" s="16">
        <f t="shared" si="182"/>
        <v>119.58333333333331</v>
      </c>
    </row>
    <row r="3310" spans="2:27" ht="20.25" x14ac:dyDescent="0.3">
      <c r="B3310" s="43" t="s">
        <v>3313</v>
      </c>
      <c r="C3310" s="14" t="s">
        <v>4521</v>
      </c>
      <c r="D3310" s="14" t="s">
        <v>5017</v>
      </c>
      <c r="E3310" s="14" t="s">
        <v>7696</v>
      </c>
      <c r="F3310" s="14" t="s">
        <v>5207</v>
      </c>
      <c r="G3310" s="14" t="s">
        <v>11871</v>
      </c>
      <c r="H3310" s="44" t="s">
        <v>3466</v>
      </c>
      <c r="I3310" s="45">
        <v>0</v>
      </c>
      <c r="J3310" s="14">
        <v>150000000</v>
      </c>
      <c r="K3310" s="14" t="s">
        <v>3458</v>
      </c>
      <c r="L3310" s="46" t="s">
        <v>5087</v>
      </c>
      <c r="M3310" s="14" t="s">
        <v>12072</v>
      </c>
      <c r="N3310" s="14" t="s">
        <v>3833</v>
      </c>
      <c r="O3310" s="14" t="s">
        <v>12106</v>
      </c>
      <c r="P3310" s="14" t="s">
        <v>12071</v>
      </c>
      <c r="Q3310" s="44" t="s">
        <v>8238</v>
      </c>
      <c r="R3310" s="44" t="s">
        <v>8215</v>
      </c>
      <c r="S3310" s="14">
        <v>1200</v>
      </c>
      <c r="T3310" s="5">
        <v>139.4</v>
      </c>
      <c r="U3310" s="5">
        <f t="shared" si="179"/>
        <v>167280</v>
      </c>
      <c r="V3310" s="47">
        <f t="shared" si="180"/>
        <v>187353.60000000001</v>
      </c>
      <c r="W3310" s="48"/>
      <c r="X3310" s="49">
        <v>2017</v>
      </c>
      <c r="Y3310" s="55" t="s">
        <v>12015</v>
      </c>
      <c r="Z3310" s="51">
        <f t="shared" si="181"/>
        <v>464.66666666666669</v>
      </c>
      <c r="AA3310" s="16">
        <f t="shared" si="182"/>
        <v>520.42666666666673</v>
      </c>
    </row>
    <row r="3311" spans="2:27" ht="20.25" x14ac:dyDescent="0.3">
      <c r="B3311" s="43" t="s">
        <v>3314</v>
      </c>
      <c r="C3311" s="14" t="s">
        <v>4521</v>
      </c>
      <c r="D3311" s="14" t="s">
        <v>5357</v>
      </c>
      <c r="E3311" s="14" t="s">
        <v>8130</v>
      </c>
      <c r="F3311" s="14" t="s">
        <v>8131</v>
      </c>
      <c r="G3311" s="14" t="s">
        <v>11872</v>
      </c>
      <c r="H3311" s="44" t="s">
        <v>3466</v>
      </c>
      <c r="I3311" s="45">
        <v>0</v>
      </c>
      <c r="J3311" s="14">
        <v>150000000</v>
      </c>
      <c r="K3311" s="14" t="s">
        <v>3458</v>
      </c>
      <c r="L3311" s="46" t="s">
        <v>5087</v>
      </c>
      <c r="M3311" s="14" t="s">
        <v>12072</v>
      </c>
      <c r="N3311" s="14" t="s">
        <v>3833</v>
      </c>
      <c r="O3311" s="14" t="s">
        <v>12106</v>
      </c>
      <c r="P3311" s="14" t="s">
        <v>12071</v>
      </c>
      <c r="Q3311" s="44" t="s">
        <v>8224</v>
      </c>
      <c r="R3311" s="44" t="s">
        <v>8203</v>
      </c>
      <c r="S3311" s="14">
        <v>20</v>
      </c>
      <c r="T3311" s="5">
        <v>10889</v>
      </c>
      <c r="U3311" s="5">
        <f t="shared" si="179"/>
        <v>217780</v>
      </c>
      <c r="V3311" s="47">
        <f t="shared" si="180"/>
        <v>243913.60000000003</v>
      </c>
      <c r="W3311" s="48"/>
      <c r="X3311" s="49">
        <v>2017</v>
      </c>
      <c r="Y3311" s="55" t="s">
        <v>12015</v>
      </c>
      <c r="Z3311" s="51">
        <f t="shared" si="181"/>
        <v>604.94444444444446</v>
      </c>
      <c r="AA3311" s="16">
        <f t="shared" si="182"/>
        <v>677.53777777777782</v>
      </c>
    </row>
    <row r="3312" spans="2:27" ht="20.25" x14ac:dyDescent="0.3">
      <c r="B3312" s="43" t="s">
        <v>3315</v>
      </c>
      <c r="C3312" s="14" t="s">
        <v>4521</v>
      </c>
      <c r="D3312" s="14" t="s">
        <v>5357</v>
      </c>
      <c r="E3312" s="14" t="s">
        <v>8130</v>
      </c>
      <c r="F3312" s="14" t="s">
        <v>8131</v>
      </c>
      <c r="G3312" s="14" t="s">
        <v>11873</v>
      </c>
      <c r="H3312" s="44" t="s">
        <v>3466</v>
      </c>
      <c r="I3312" s="45">
        <v>0</v>
      </c>
      <c r="J3312" s="14">
        <v>150000000</v>
      </c>
      <c r="K3312" s="14" t="s">
        <v>3458</v>
      </c>
      <c r="L3312" s="46" t="s">
        <v>5087</v>
      </c>
      <c r="M3312" s="14" t="s">
        <v>12072</v>
      </c>
      <c r="N3312" s="14" t="s">
        <v>3833</v>
      </c>
      <c r="O3312" s="14" t="s">
        <v>12106</v>
      </c>
      <c r="P3312" s="14" t="s">
        <v>12071</v>
      </c>
      <c r="Q3312" s="44" t="s">
        <v>8224</v>
      </c>
      <c r="R3312" s="44" t="s">
        <v>8203</v>
      </c>
      <c r="S3312" s="14">
        <v>6</v>
      </c>
      <c r="T3312" s="5">
        <v>12130.75</v>
      </c>
      <c r="U3312" s="5">
        <f t="shared" si="179"/>
        <v>72784.5</v>
      </c>
      <c r="V3312" s="47">
        <f t="shared" si="180"/>
        <v>81518.640000000014</v>
      </c>
      <c r="W3312" s="48"/>
      <c r="X3312" s="49">
        <v>2017</v>
      </c>
      <c r="Y3312" s="55" t="s">
        <v>12015</v>
      </c>
      <c r="Z3312" s="51">
        <f t="shared" si="181"/>
        <v>202.17916666666667</v>
      </c>
      <c r="AA3312" s="16">
        <f t="shared" si="182"/>
        <v>226.44066666666671</v>
      </c>
    </row>
    <row r="3313" spans="2:27" ht="20.25" x14ac:dyDescent="0.3">
      <c r="B3313" s="43" t="s">
        <v>3316</v>
      </c>
      <c r="C3313" s="14" t="s">
        <v>4521</v>
      </c>
      <c r="D3313" s="14" t="s">
        <v>10218</v>
      </c>
      <c r="E3313" s="14" t="s">
        <v>8126</v>
      </c>
      <c r="F3313" s="14" t="s">
        <v>10219</v>
      </c>
      <c r="G3313" s="14" t="s">
        <v>11874</v>
      </c>
      <c r="H3313" s="44" t="s">
        <v>3466</v>
      </c>
      <c r="I3313" s="45">
        <v>0</v>
      </c>
      <c r="J3313" s="14">
        <v>150000000</v>
      </c>
      <c r="K3313" s="14" t="s">
        <v>3458</v>
      </c>
      <c r="L3313" s="46" t="s">
        <v>5087</v>
      </c>
      <c r="M3313" s="14" t="s">
        <v>12072</v>
      </c>
      <c r="N3313" s="14" t="s">
        <v>3833</v>
      </c>
      <c r="O3313" s="14" t="s">
        <v>12106</v>
      </c>
      <c r="P3313" s="14" t="s">
        <v>12071</v>
      </c>
      <c r="Q3313" s="44" t="s">
        <v>8224</v>
      </c>
      <c r="R3313" s="44" t="s">
        <v>8203</v>
      </c>
      <c r="S3313" s="14">
        <v>15</v>
      </c>
      <c r="T3313" s="5">
        <v>305</v>
      </c>
      <c r="U3313" s="5">
        <f t="shared" si="179"/>
        <v>4575</v>
      </c>
      <c r="V3313" s="47">
        <f t="shared" si="180"/>
        <v>5124.0000000000009</v>
      </c>
      <c r="W3313" s="48"/>
      <c r="X3313" s="49">
        <v>2017</v>
      </c>
      <c r="Y3313" s="55" t="s">
        <v>12015</v>
      </c>
      <c r="Z3313" s="51">
        <f t="shared" si="181"/>
        <v>12.708333333333334</v>
      </c>
      <c r="AA3313" s="16">
        <f t="shared" si="182"/>
        <v>14.233333333333336</v>
      </c>
    </row>
    <row r="3314" spans="2:27" ht="20.25" x14ac:dyDescent="0.3">
      <c r="B3314" s="43" t="s">
        <v>3317</v>
      </c>
      <c r="C3314" s="14" t="s">
        <v>4521</v>
      </c>
      <c r="D3314" s="14" t="s">
        <v>10220</v>
      </c>
      <c r="E3314" s="14" t="s">
        <v>8126</v>
      </c>
      <c r="F3314" s="14" t="s">
        <v>10221</v>
      </c>
      <c r="G3314" s="14" t="s">
        <v>11875</v>
      </c>
      <c r="H3314" s="44" t="s">
        <v>3466</v>
      </c>
      <c r="I3314" s="45">
        <v>0</v>
      </c>
      <c r="J3314" s="14">
        <v>150000000</v>
      </c>
      <c r="K3314" s="14" t="s">
        <v>3458</v>
      </c>
      <c r="L3314" s="46" t="s">
        <v>5087</v>
      </c>
      <c r="M3314" s="14" t="s">
        <v>12072</v>
      </c>
      <c r="N3314" s="14" t="s">
        <v>3833</v>
      </c>
      <c r="O3314" s="14" t="s">
        <v>12106</v>
      </c>
      <c r="P3314" s="14" t="s">
        <v>12071</v>
      </c>
      <c r="Q3314" s="44" t="s">
        <v>8224</v>
      </c>
      <c r="R3314" s="44" t="s">
        <v>8203</v>
      </c>
      <c r="S3314" s="14">
        <v>15</v>
      </c>
      <c r="T3314" s="5">
        <v>593</v>
      </c>
      <c r="U3314" s="5">
        <f t="shared" si="179"/>
        <v>8895</v>
      </c>
      <c r="V3314" s="47">
        <f t="shared" si="180"/>
        <v>9962.4000000000015</v>
      </c>
      <c r="W3314" s="48"/>
      <c r="X3314" s="49">
        <v>2017</v>
      </c>
      <c r="Y3314" s="55" t="s">
        <v>12015</v>
      </c>
      <c r="Z3314" s="51">
        <f t="shared" si="181"/>
        <v>24.708333333333332</v>
      </c>
      <c r="AA3314" s="16">
        <f t="shared" si="182"/>
        <v>27.673333333333339</v>
      </c>
    </row>
    <row r="3315" spans="2:27" ht="20.25" x14ac:dyDescent="0.3">
      <c r="B3315" s="43" t="s">
        <v>3318</v>
      </c>
      <c r="C3315" s="14" t="s">
        <v>4521</v>
      </c>
      <c r="D3315" s="14" t="s">
        <v>10222</v>
      </c>
      <c r="E3315" s="14" t="s">
        <v>8126</v>
      </c>
      <c r="F3315" s="14" t="s">
        <v>10223</v>
      </c>
      <c r="G3315" s="14" t="s">
        <v>11876</v>
      </c>
      <c r="H3315" s="44" t="s">
        <v>3466</v>
      </c>
      <c r="I3315" s="45">
        <v>0</v>
      </c>
      <c r="J3315" s="14">
        <v>150000000</v>
      </c>
      <c r="K3315" s="14" t="s">
        <v>3458</v>
      </c>
      <c r="L3315" s="46" t="s">
        <v>5087</v>
      </c>
      <c r="M3315" s="14" t="s">
        <v>12072</v>
      </c>
      <c r="N3315" s="14" t="s">
        <v>3833</v>
      </c>
      <c r="O3315" s="14" t="s">
        <v>12106</v>
      </c>
      <c r="P3315" s="14" t="s">
        <v>12071</v>
      </c>
      <c r="Q3315" s="44" t="s">
        <v>8224</v>
      </c>
      <c r="R3315" s="44" t="s">
        <v>8203</v>
      </c>
      <c r="S3315" s="14">
        <v>30</v>
      </c>
      <c r="T3315" s="5">
        <v>953</v>
      </c>
      <c r="U3315" s="5">
        <f t="shared" si="179"/>
        <v>28590</v>
      </c>
      <c r="V3315" s="47">
        <f t="shared" si="180"/>
        <v>32020.800000000003</v>
      </c>
      <c r="W3315" s="48"/>
      <c r="X3315" s="49">
        <v>2017</v>
      </c>
      <c r="Y3315" s="55" t="s">
        <v>12015</v>
      </c>
      <c r="Z3315" s="51">
        <f t="shared" si="181"/>
        <v>79.416666666666671</v>
      </c>
      <c r="AA3315" s="16">
        <f t="shared" si="182"/>
        <v>88.946666666666673</v>
      </c>
    </row>
    <row r="3316" spans="2:27" ht="20.25" x14ac:dyDescent="0.3">
      <c r="B3316" s="43" t="s">
        <v>3319</v>
      </c>
      <c r="C3316" s="14" t="s">
        <v>4521</v>
      </c>
      <c r="D3316" s="14" t="s">
        <v>10224</v>
      </c>
      <c r="E3316" s="14" t="s">
        <v>8126</v>
      </c>
      <c r="F3316" s="14" t="s">
        <v>10225</v>
      </c>
      <c r="G3316" s="14" t="s">
        <v>11877</v>
      </c>
      <c r="H3316" s="44" t="s">
        <v>3466</v>
      </c>
      <c r="I3316" s="45">
        <v>0</v>
      </c>
      <c r="J3316" s="14">
        <v>150000000</v>
      </c>
      <c r="K3316" s="14" t="s">
        <v>3458</v>
      </c>
      <c r="L3316" s="46" t="s">
        <v>5087</v>
      </c>
      <c r="M3316" s="14" t="s">
        <v>12072</v>
      </c>
      <c r="N3316" s="14" t="s">
        <v>3833</v>
      </c>
      <c r="O3316" s="14" t="s">
        <v>12106</v>
      </c>
      <c r="P3316" s="14" t="s">
        <v>12071</v>
      </c>
      <c r="Q3316" s="44" t="s">
        <v>8224</v>
      </c>
      <c r="R3316" s="44" t="s">
        <v>8203</v>
      </c>
      <c r="S3316" s="14">
        <v>30</v>
      </c>
      <c r="T3316" s="5">
        <v>953</v>
      </c>
      <c r="U3316" s="5">
        <f t="shared" si="179"/>
        <v>28590</v>
      </c>
      <c r="V3316" s="47">
        <f t="shared" si="180"/>
        <v>32020.800000000003</v>
      </c>
      <c r="W3316" s="48"/>
      <c r="X3316" s="49">
        <v>2017</v>
      </c>
      <c r="Y3316" s="55" t="s">
        <v>12015</v>
      </c>
      <c r="Z3316" s="51">
        <f t="shared" si="181"/>
        <v>79.416666666666671</v>
      </c>
      <c r="AA3316" s="16">
        <f t="shared" si="182"/>
        <v>88.946666666666673</v>
      </c>
    </row>
    <row r="3317" spans="2:27" ht="20.25" x14ac:dyDescent="0.3">
      <c r="B3317" s="43" t="s">
        <v>3320</v>
      </c>
      <c r="C3317" s="14" t="s">
        <v>4521</v>
      </c>
      <c r="D3317" s="14" t="s">
        <v>5357</v>
      </c>
      <c r="E3317" s="14" t="s">
        <v>8130</v>
      </c>
      <c r="F3317" s="14" t="s">
        <v>8131</v>
      </c>
      <c r="G3317" s="14" t="s">
        <v>11878</v>
      </c>
      <c r="H3317" s="44" t="s">
        <v>3466</v>
      </c>
      <c r="I3317" s="45">
        <v>0</v>
      </c>
      <c r="J3317" s="14">
        <v>150000000</v>
      </c>
      <c r="K3317" s="14" t="s">
        <v>3458</v>
      </c>
      <c r="L3317" s="46" t="s">
        <v>5087</v>
      </c>
      <c r="M3317" s="14" t="s">
        <v>12072</v>
      </c>
      <c r="N3317" s="14" t="s">
        <v>3833</v>
      </c>
      <c r="O3317" s="14" t="s">
        <v>12106</v>
      </c>
      <c r="P3317" s="14" t="s">
        <v>12071</v>
      </c>
      <c r="Q3317" s="44" t="s">
        <v>8224</v>
      </c>
      <c r="R3317" s="44" t="s">
        <v>8203</v>
      </c>
      <c r="S3317" s="14">
        <v>20</v>
      </c>
      <c r="T3317" s="5">
        <v>425</v>
      </c>
      <c r="U3317" s="5">
        <f t="shared" si="179"/>
        <v>8500</v>
      </c>
      <c r="V3317" s="47">
        <f t="shared" si="180"/>
        <v>9520</v>
      </c>
      <c r="W3317" s="48"/>
      <c r="X3317" s="49">
        <v>2017</v>
      </c>
      <c r="Y3317" s="55" t="s">
        <v>12015</v>
      </c>
      <c r="Z3317" s="51">
        <f t="shared" si="181"/>
        <v>23.611111111111111</v>
      </c>
      <c r="AA3317" s="16">
        <f t="shared" si="182"/>
        <v>26.444444444444443</v>
      </c>
    </row>
    <row r="3318" spans="2:27" ht="20.25" x14ac:dyDescent="0.3">
      <c r="B3318" s="43" t="s">
        <v>3321</v>
      </c>
      <c r="C3318" s="14" t="s">
        <v>4521</v>
      </c>
      <c r="D3318" s="14" t="s">
        <v>5357</v>
      </c>
      <c r="E3318" s="14" t="s">
        <v>8130</v>
      </c>
      <c r="F3318" s="14" t="s">
        <v>8131</v>
      </c>
      <c r="G3318" s="14" t="s">
        <v>11879</v>
      </c>
      <c r="H3318" s="44" t="s">
        <v>3466</v>
      </c>
      <c r="I3318" s="45">
        <v>0</v>
      </c>
      <c r="J3318" s="14">
        <v>150000000</v>
      </c>
      <c r="K3318" s="14" t="s">
        <v>3458</v>
      </c>
      <c r="L3318" s="46" t="s">
        <v>5087</v>
      </c>
      <c r="M3318" s="14" t="s">
        <v>12072</v>
      </c>
      <c r="N3318" s="14" t="s">
        <v>3833</v>
      </c>
      <c r="O3318" s="14" t="s">
        <v>12106</v>
      </c>
      <c r="P3318" s="14" t="s">
        <v>12071</v>
      </c>
      <c r="Q3318" s="44" t="s">
        <v>8224</v>
      </c>
      <c r="R3318" s="44" t="s">
        <v>8203</v>
      </c>
      <c r="S3318" s="14">
        <v>20</v>
      </c>
      <c r="T3318" s="5">
        <v>887</v>
      </c>
      <c r="U3318" s="5">
        <f t="shared" si="179"/>
        <v>17740</v>
      </c>
      <c r="V3318" s="47">
        <f t="shared" si="180"/>
        <v>19868.800000000003</v>
      </c>
      <c r="W3318" s="48"/>
      <c r="X3318" s="49">
        <v>2017</v>
      </c>
      <c r="Y3318" s="55" t="s">
        <v>12015</v>
      </c>
      <c r="Z3318" s="51">
        <f t="shared" si="181"/>
        <v>49.277777777777779</v>
      </c>
      <c r="AA3318" s="16">
        <f t="shared" si="182"/>
        <v>55.19111111111112</v>
      </c>
    </row>
    <row r="3319" spans="2:27" ht="20.25" x14ac:dyDescent="0.3">
      <c r="B3319" s="43" t="s">
        <v>3322</v>
      </c>
      <c r="C3319" s="14" t="s">
        <v>4521</v>
      </c>
      <c r="D3319" s="14" t="s">
        <v>10224</v>
      </c>
      <c r="E3319" s="14" t="s">
        <v>8126</v>
      </c>
      <c r="F3319" s="14" t="s">
        <v>10225</v>
      </c>
      <c r="G3319" s="14" t="s">
        <v>11880</v>
      </c>
      <c r="H3319" s="44" t="s">
        <v>3466</v>
      </c>
      <c r="I3319" s="45">
        <v>0</v>
      </c>
      <c r="J3319" s="14">
        <v>150000000</v>
      </c>
      <c r="K3319" s="14" t="s">
        <v>3458</v>
      </c>
      <c r="L3319" s="46" t="s">
        <v>5087</v>
      </c>
      <c r="M3319" s="14" t="s">
        <v>12072</v>
      </c>
      <c r="N3319" s="14" t="s">
        <v>3833</v>
      </c>
      <c r="O3319" s="14" t="s">
        <v>12106</v>
      </c>
      <c r="P3319" s="14" t="s">
        <v>12071</v>
      </c>
      <c r="Q3319" s="44" t="s">
        <v>8224</v>
      </c>
      <c r="R3319" s="44" t="s">
        <v>8203</v>
      </c>
      <c r="S3319" s="14">
        <v>10</v>
      </c>
      <c r="T3319" s="5">
        <v>873.8</v>
      </c>
      <c r="U3319" s="5">
        <f t="shared" si="179"/>
        <v>8738</v>
      </c>
      <c r="V3319" s="47">
        <f t="shared" si="180"/>
        <v>9786.5600000000013</v>
      </c>
      <c r="W3319" s="48"/>
      <c r="X3319" s="49">
        <v>2017</v>
      </c>
      <c r="Y3319" s="55" t="s">
        <v>12015</v>
      </c>
      <c r="Z3319" s="51">
        <f t="shared" si="181"/>
        <v>24.272222222222222</v>
      </c>
      <c r="AA3319" s="16">
        <f t="shared" si="182"/>
        <v>27.184888888888892</v>
      </c>
    </row>
    <row r="3320" spans="2:27" ht="20.25" x14ac:dyDescent="0.3">
      <c r="B3320" s="43" t="s">
        <v>3323</v>
      </c>
      <c r="C3320" s="14" t="s">
        <v>4521</v>
      </c>
      <c r="D3320" s="14" t="s">
        <v>10226</v>
      </c>
      <c r="E3320" s="14" t="s">
        <v>8126</v>
      </c>
      <c r="F3320" s="14" t="s">
        <v>10227</v>
      </c>
      <c r="G3320" s="14" t="s">
        <v>11881</v>
      </c>
      <c r="H3320" s="44" t="s">
        <v>3466</v>
      </c>
      <c r="I3320" s="45">
        <v>0</v>
      </c>
      <c r="J3320" s="14">
        <v>150000000</v>
      </c>
      <c r="K3320" s="14" t="s">
        <v>3458</v>
      </c>
      <c r="L3320" s="46" t="s">
        <v>5087</v>
      </c>
      <c r="M3320" s="14" t="s">
        <v>12072</v>
      </c>
      <c r="N3320" s="14" t="s">
        <v>3833</v>
      </c>
      <c r="O3320" s="14" t="s">
        <v>12106</v>
      </c>
      <c r="P3320" s="14" t="s">
        <v>12071</v>
      </c>
      <c r="Q3320" s="44" t="s">
        <v>8224</v>
      </c>
      <c r="R3320" s="44" t="s">
        <v>8203</v>
      </c>
      <c r="S3320" s="14">
        <v>20</v>
      </c>
      <c r="T3320" s="5">
        <v>1865.4999999999998</v>
      </c>
      <c r="U3320" s="5">
        <f t="shared" si="179"/>
        <v>37309.999999999993</v>
      </c>
      <c r="V3320" s="47">
        <f t="shared" si="180"/>
        <v>41787.199999999997</v>
      </c>
      <c r="W3320" s="48"/>
      <c r="X3320" s="49">
        <v>2017</v>
      </c>
      <c r="Y3320" s="55" t="s">
        <v>12015</v>
      </c>
      <c r="Z3320" s="51">
        <f t="shared" si="181"/>
        <v>103.63888888888887</v>
      </c>
      <c r="AA3320" s="16">
        <f t="shared" si="182"/>
        <v>116.07555555555555</v>
      </c>
    </row>
    <row r="3321" spans="2:27" ht="20.25" x14ac:dyDescent="0.3">
      <c r="B3321" s="43" t="s">
        <v>3324</v>
      </c>
      <c r="C3321" s="14" t="s">
        <v>4521</v>
      </c>
      <c r="D3321" s="14" t="s">
        <v>10228</v>
      </c>
      <c r="E3321" s="14" t="s">
        <v>8126</v>
      </c>
      <c r="F3321" s="14" t="s">
        <v>10229</v>
      </c>
      <c r="G3321" s="14" t="s">
        <v>11882</v>
      </c>
      <c r="H3321" s="44" t="s">
        <v>3466</v>
      </c>
      <c r="I3321" s="45">
        <v>0</v>
      </c>
      <c r="J3321" s="14">
        <v>150000000</v>
      </c>
      <c r="K3321" s="14" t="s">
        <v>3458</v>
      </c>
      <c r="L3321" s="46" t="s">
        <v>5087</v>
      </c>
      <c r="M3321" s="14" t="s">
        <v>12072</v>
      </c>
      <c r="N3321" s="14" t="s">
        <v>3833</v>
      </c>
      <c r="O3321" s="14" t="s">
        <v>12106</v>
      </c>
      <c r="P3321" s="14" t="s">
        <v>12071</v>
      </c>
      <c r="Q3321" s="44" t="s">
        <v>8224</v>
      </c>
      <c r="R3321" s="44" t="s">
        <v>8203</v>
      </c>
      <c r="S3321" s="14">
        <v>20</v>
      </c>
      <c r="T3321" s="5">
        <v>2378</v>
      </c>
      <c r="U3321" s="5">
        <f t="shared" si="179"/>
        <v>47560</v>
      </c>
      <c r="V3321" s="47">
        <f t="shared" si="180"/>
        <v>53267.200000000004</v>
      </c>
      <c r="W3321" s="48"/>
      <c r="X3321" s="49">
        <v>2017</v>
      </c>
      <c r="Y3321" s="55" t="s">
        <v>12015</v>
      </c>
      <c r="Z3321" s="51">
        <f t="shared" si="181"/>
        <v>132.11111111111111</v>
      </c>
      <c r="AA3321" s="16">
        <f t="shared" si="182"/>
        <v>147.96444444444447</v>
      </c>
    </row>
    <row r="3322" spans="2:27" ht="20.25" x14ac:dyDescent="0.3">
      <c r="B3322" s="43" t="s">
        <v>3325</v>
      </c>
      <c r="C3322" s="14" t="s">
        <v>4521</v>
      </c>
      <c r="D3322" s="14" t="s">
        <v>10230</v>
      </c>
      <c r="E3322" s="14" t="s">
        <v>8126</v>
      </c>
      <c r="F3322" s="14" t="s">
        <v>10231</v>
      </c>
      <c r="G3322" s="14" t="s">
        <v>11883</v>
      </c>
      <c r="H3322" s="44" t="s">
        <v>3466</v>
      </c>
      <c r="I3322" s="45">
        <v>0</v>
      </c>
      <c r="J3322" s="14">
        <v>150000000</v>
      </c>
      <c r="K3322" s="14" t="s">
        <v>3458</v>
      </c>
      <c r="L3322" s="46" t="s">
        <v>5087</v>
      </c>
      <c r="M3322" s="14" t="s">
        <v>12072</v>
      </c>
      <c r="N3322" s="14" t="s">
        <v>3833</v>
      </c>
      <c r="O3322" s="14" t="s">
        <v>12106</v>
      </c>
      <c r="P3322" s="14" t="s">
        <v>12071</v>
      </c>
      <c r="Q3322" s="44" t="s">
        <v>8224</v>
      </c>
      <c r="R3322" s="44" t="s">
        <v>8203</v>
      </c>
      <c r="S3322" s="14">
        <v>400</v>
      </c>
      <c r="T3322" s="5">
        <v>87.35</v>
      </c>
      <c r="U3322" s="5">
        <f t="shared" si="179"/>
        <v>34940</v>
      </c>
      <c r="V3322" s="47">
        <f t="shared" si="180"/>
        <v>39132.800000000003</v>
      </c>
      <c r="W3322" s="48"/>
      <c r="X3322" s="49">
        <v>2017</v>
      </c>
      <c r="Y3322" s="55" t="s">
        <v>12015</v>
      </c>
      <c r="Z3322" s="51">
        <f t="shared" si="181"/>
        <v>97.055555555555557</v>
      </c>
      <c r="AA3322" s="16">
        <f t="shared" si="182"/>
        <v>108.70222222222223</v>
      </c>
    </row>
    <row r="3323" spans="2:27" ht="20.25" x14ac:dyDescent="0.3">
      <c r="B3323" s="43" t="s">
        <v>3326</v>
      </c>
      <c r="C3323" s="14" t="s">
        <v>4521</v>
      </c>
      <c r="D3323" s="14" t="s">
        <v>10232</v>
      </c>
      <c r="E3323" s="14" t="s">
        <v>10233</v>
      </c>
      <c r="F3323" s="14" t="s">
        <v>10234</v>
      </c>
      <c r="G3323" s="14" t="s">
        <v>11884</v>
      </c>
      <c r="H3323" s="44" t="s">
        <v>3466</v>
      </c>
      <c r="I3323" s="45">
        <v>0</v>
      </c>
      <c r="J3323" s="14">
        <v>150000000</v>
      </c>
      <c r="K3323" s="14" t="s">
        <v>3458</v>
      </c>
      <c r="L3323" s="46" t="s">
        <v>5087</v>
      </c>
      <c r="M3323" s="14" t="s">
        <v>12072</v>
      </c>
      <c r="N3323" s="14" t="s">
        <v>3833</v>
      </c>
      <c r="O3323" s="14" t="s">
        <v>12106</v>
      </c>
      <c r="P3323" s="14" t="s">
        <v>12071</v>
      </c>
      <c r="Q3323" s="44" t="s">
        <v>8224</v>
      </c>
      <c r="R3323" s="44" t="s">
        <v>8203</v>
      </c>
      <c r="S3323" s="14">
        <v>8</v>
      </c>
      <c r="T3323" s="5">
        <v>1557.2</v>
      </c>
      <c r="U3323" s="5">
        <f t="shared" si="179"/>
        <v>12457.6</v>
      </c>
      <c r="V3323" s="47">
        <f t="shared" si="180"/>
        <v>13952.512000000002</v>
      </c>
      <c r="W3323" s="48"/>
      <c r="X3323" s="49">
        <v>2017</v>
      </c>
      <c r="Y3323" s="55" t="s">
        <v>12015</v>
      </c>
      <c r="Z3323" s="51">
        <f t="shared" si="181"/>
        <v>34.604444444444447</v>
      </c>
      <c r="AA3323" s="16">
        <f t="shared" si="182"/>
        <v>38.756977777777784</v>
      </c>
    </row>
    <row r="3324" spans="2:27" ht="20.25" x14ac:dyDescent="0.3">
      <c r="B3324" s="43" t="s">
        <v>3327</v>
      </c>
      <c r="C3324" s="14" t="s">
        <v>4521</v>
      </c>
      <c r="D3324" s="14" t="s">
        <v>10235</v>
      </c>
      <c r="E3324" s="14" t="s">
        <v>8142</v>
      </c>
      <c r="F3324" s="14" t="s">
        <v>10236</v>
      </c>
      <c r="G3324" s="14" t="s">
        <v>11885</v>
      </c>
      <c r="H3324" s="44" t="s">
        <v>3466</v>
      </c>
      <c r="I3324" s="45">
        <v>0</v>
      </c>
      <c r="J3324" s="14">
        <v>150000000</v>
      </c>
      <c r="K3324" s="14" t="s">
        <v>3458</v>
      </c>
      <c r="L3324" s="46" t="s">
        <v>5087</v>
      </c>
      <c r="M3324" s="14" t="s">
        <v>12072</v>
      </c>
      <c r="N3324" s="14" t="s">
        <v>3833</v>
      </c>
      <c r="O3324" s="14" t="s">
        <v>12106</v>
      </c>
      <c r="P3324" s="14" t="s">
        <v>12071</v>
      </c>
      <c r="Q3324" s="44" t="s">
        <v>8224</v>
      </c>
      <c r="R3324" s="44" t="s">
        <v>8203</v>
      </c>
      <c r="S3324" s="14">
        <v>1000</v>
      </c>
      <c r="T3324" s="5">
        <v>27.89</v>
      </c>
      <c r="U3324" s="5">
        <f t="shared" si="179"/>
        <v>27890</v>
      </c>
      <c r="V3324" s="47">
        <f t="shared" si="180"/>
        <v>31236.800000000003</v>
      </c>
      <c r="W3324" s="48"/>
      <c r="X3324" s="49">
        <v>2017</v>
      </c>
      <c r="Y3324" s="55" t="s">
        <v>12015</v>
      </c>
      <c r="Z3324" s="51">
        <f t="shared" si="181"/>
        <v>77.472222222222229</v>
      </c>
      <c r="AA3324" s="16">
        <f t="shared" si="182"/>
        <v>86.768888888888895</v>
      </c>
    </row>
    <row r="3325" spans="2:27" ht="20.25" x14ac:dyDescent="0.3">
      <c r="B3325" s="43" t="s">
        <v>3328</v>
      </c>
      <c r="C3325" s="14" t="s">
        <v>4521</v>
      </c>
      <c r="D3325" s="14" t="s">
        <v>10237</v>
      </c>
      <c r="E3325" s="14" t="s">
        <v>8142</v>
      </c>
      <c r="F3325" s="14" t="s">
        <v>10238</v>
      </c>
      <c r="G3325" s="14" t="s">
        <v>11886</v>
      </c>
      <c r="H3325" s="44" t="s">
        <v>3466</v>
      </c>
      <c r="I3325" s="45">
        <v>0</v>
      </c>
      <c r="J3325" s="14">
        <v>150000000</v>
      </c>
      <c r="K3325" s="14" t="s">
        <v>3458</v>
      </c>
      <c r="L3325" s="46" t="s">
        <v>5087</v>
      </c>
      <c r="M3325" s="14" t="s">
        <v>12072</v>
      </c>
      <c r="N3325" s="14" t="s">
        <v>3833</v>
      </c>
      <c r="O3325" s="14" t="s">
        <v>12106</v>
      </c>
      <c r="P3325" s="14" t="s">
        <v>12071</v>
      </c>
      <c r="Q3325" s="44" t="s">
        <v>8224</v>
      </c>
      <c r="R3325" s="44" t="s">
        <v>8203</v>
      </c>
      <c r="S3325" s="14">
        <v>1000</v>
      </c>
      <c r="T3325" s="5">
        <v>3.45</v>
      </c>
      <c r="U3325" s="5">
        <f t="shared" si="179"/>
        <v>3450</v>
      </c>
      <c r="V3325" s="47">
        <f t="shared" si="180"/>
        <v>3864.0000000000005</v>
      </c>
      <c r="W3325" s="48"/>
      <c r="X3325" s="49">
        <v>2017</v>
      </c>
      <c r="Y3325" s="55" t="s">
        <v>12015</v>
      </c>
      <c r="Z3325" s="51">
        <f t="shared" si="181"/>
        <v>9.5833333333333339</v>
      </c>
      <c r="AA3325" s="16">
        <f t="shared" si="182"/>
        <v>10.733333333333334</v>
      </c>
    </row>
    <row r="3326" spans="2:27" ht="20.25" x14ac:dyDescent="0.3">
      <c r="B3326" s="43" t="s">
        <v>3329</v>
      </c>
      <c r="C3326" s="14" t="s">
        <v>4521</v>
      </c>
      <c r="D3326" s="14" t="s">
        <v>10239</v>
      </c>
      <c r="E3326" s="14" t="s">
        <v>8142</v>
      </c>
      <c r="F3326" s="14" t="s">
        <v>10240</v>
      </c>
      <c r="G3326" s="14" t="s">
        <v>11887</v>
      </c>
      <c r="H3326" s="44" t="s">
        <v>3466</v>
      </c>
      <c r="I3326" s="45">
        <v>0</v>
      </c>
      <c r="J3326" s="14">
        <v>150000000</v>
      </c>
      <c r="K3326" s="14" t="s">
        <v>3458</v>
      </c>
      <c r="L3326" s="46" t="s">
        <v>5087</v>
      </c>
      <c r="M3326" s="14" t="s">
        <v>12072</v>
      </c>
      <c r="N3326" s="14" t="s">
        <v>3833</v>
      </c>
      <c r="O3326" s="14" t="s">
        <v>12106</v>
      </c>
      <c r="P3326" s="14" t="s">
        <v>12071</v>
      </c>
      <c r="Q3326" s="44" t="s">
        <v>8224</v>
      </c>
      <c r="R3326" s="44" t="s">
        <v>8203</v>
      </c>
      <c r="S3326" s="14">
        <v>1000</v>
      </c>
      <c r="T3326" s="5">
        <v>8.16</v>
      </c>
      <c r="U3326" s="5">
        <f t="shared" si="179"/>
        <v>8160</v>
      </c>
      <c r="V3326" s="47">
        <f t="shared" si="180"/>
        <v>9139.2000000000007</v>
      </c>
      <c r="W3326" s="48"/>
      <c r="X3326" s="49">
        <v>2017</v>
      </c>
      <c r="Y3326" s="55" t="s">
        <v>12015</v>
      </c>
      <c r="Z3326" s="51">
        <f t="shared" si="181"/>
        <v>22.666666666666668</v>
      </c>
      <c r="AA3326" s="16">
        <f t="shared" si="182"/>
        <v>25.38666666666667</v>
      </c>
    </row>
    <row r="3327" spans="2:27" ht="20.25" x14ac:dyDescent="0.3">
      <c r="B3327" s="43" t="s">
        <v>3330</v>
      </c>
      <c r="C3327" s="14" t="s">
        <v>4521</v>
      </c>
      <c r="D3327" s="14" t="s">
        <v>10241</v>
      </c>
      <c r="E3327" s="14" t="s">
        <v>10242</v>
      </c>
      <c r="F3327" s="14" t="s">
        <v>10243</v>
      </c>
      <c r="G3327" s="14" t="s">
        <v>11888</v>
      </c>
      <c r="H3327" s="44" t="s">
        <v>3466</v>
      </c>
      <c r="I3327" s="45">
        <v>0</v>
      </c>
      <c r="J3327" s="14">
        <v>150000000</v>
      </c>
      <c r="K3327" s="14" t="s">
        <v>3458</v>
      </c>
      <c r="L3327" s="46" t="s">
        <v>5087</v>
      </c>
      <c r="M3327" s="14" t="s">
        <v>12072</v>
      </c>
      <c r="N3327" s="14" t="s">
        <v>3833</v>
      </c>
      <c r="O3327" s="14" t="s">
        <v>12106</v>
      </c>
      <c r="P3327" s="14" t="s">
        <v>12071</v>
      </c>
      <c r="Q3327" s="44" t="s">
        <v>8224</v>
      </c>
      <c r="R3327" s="44" t="s">
        <v>8203</v>
      </c>
      <c r="S3327" s="14">
        <v>6</v>
      </c>
      <c r="T3327" s="5">
        <v>5632</v>
      </c>
      <c r="U3327" s="5">
        <f t="shared" si="179"/>
        <v>33792</v>
      </c>
      <c r="V3327" s="47">
        <f t="shared" si="180"/>
        <v>37847.040000000001</v>
      </c>
      <c r="W3327" s="48"/>
      <c r="X3327" s="49">
        <v>2017</v>
      </c>
      <c r="Y3327" s="55" t="s">
        <v>12015</v>
      </c>
      <c r="Z3327" s="51">
        <f t="shared" si="181"/>
        <v>93.86666666666666</v>
      </c>
      <c r="AA3327" s="16">
        <f t="shared" si="182"/>
        <v>105.13066666666667</v>
      </c>
    </row>
    <row r="3328" spans="2:27" ht="20.25" x14ac:dyDescent="0.3">
      <c r="B3328" s="43" t="s">
        <v>3331</v>
      </c>
      <c r="C3328" s="14" t="s">
        <v>4521</v>
      </c>
      <c r="D3328" s="14" t="s">
        <v>10244</v>
      </c>
      <c r="E3328" s="14" t="s">
        <v>10245</v>
      </c>
      <c r="F3328" s="14" t="s">
        <v>10246</v>
      </c>
      <c r="G3328" s="14" t="s">
        <v>11889</v>
      </c>
      <c r="H3328" s="44" t="s">
        <v>3466</v>
      </c>
      <c r="I3328" s="45">
        <v>0</v>
      </c>
      <c r="J3328" s="14">
        <v>150000000</v>
      </c>
      <c r="K3328" s="14" t="s">
        <v>3458</v>
      </c>
      <c r="L3328" s="46" t="s">
        <v>5087</v>
      </c>
      <c r="M3328" s="14" t="s">
        <v>12072</v>
      </c>
      <c r="N3328" s="14" t="s">
        <v>3833</v>
      </c>
      <c r="O3328" s="14" t="s">
        <v>12106</v>
      </c>
      <c r="P3328" s="14" t="s">
        <v>12071</v>
      </c>
      <c r="Q3328" s="44" t="s">
        <v>8224</v>
      </c>
      <c r="R3328" s="44" t="s">
        <v>8203</v>
      </c>
      <c r="S3328" s="14">
        <v>10</v>
      </c>
      <c r="T3328" s="5">
        <v>10121.6</v>
      </c>
      <c r="U3328" s="5">
        <f t="shared" si="179"/>
        <v>101216</v>
      </c>
      <c r="V3328" s="47">
        <f t="shared" si="180"/>
        <v>113361.92000000001</v>
      </c>
      <c r="W3328" s="48"/>
      <c r="X3328" s="49">
        <v>2017</v>
      </c>
      <c r="Y3328" s="55" t="s">
        <v>12015</v>
      </c>
      <c r="Z3328" s="51">
        <f t="shared" si="181"/>
        <v>281.15555555555557</v>
      </c>
      <c r="AA3328" s="16">
        <f t="shared" si="182"/>
        <v>314.89422222222225</v>
      </c>
    </row>
    <row r="3329" spans="2:27" ht="20.25" x14ac:dyDescent="0.3">
      <c r="B3329" s="43" t="s">
        <v>3332</v>
      </c>
      <c r="C3329" s="14" t="s">
        <v>4521</v>
      </c>
      <c r="D3329" s="14" t="s">
        <v>10247</v>
      </c>
      <c r="E3329" s="14" t="s">
        <v>10248</v>
      </c>
      <c r="F3329" s="14" t="s">
        <v>10249</v>
      </c>
      <c r="G3329" s="14" t="s">
        <v>11890</v>
      </c>
      <c r="H3329" s="44" t="s">
        <v>3466</v>
      </c>
      <c r="I3329" s="45">
        <v>0</v>
      </c>
      <c r="J3329" s="14">
        <v>150000000</v>
      </c>
      <c r="K3329" s="14" t="s">
        <v>3458</v>
      </c>
      <c r="L3329" s="46" t="s">
        <v>5087</v>
      </c>
      <c r="M3329" s="14" t="s">
        <v>12072</v>
      </c>
      <c r="N3329" s="14" t="s">
        <v>3833</v>
      </c>
      <c r="O3329" s="14" t="s">
        <v>12125</v>
      </c>
      <c r="P3329" s="14" t="s">
        <v>12071</v>
      </c>
      <c r="Q3329" s="44" t="s">
        <v>8224</v>
      </c>
      <c r="R3329" s="44" t="s">
        <v>8203</v>
      </c>
      <c r="S3329" s="14">
        <v>1</v>
      </c>
      <c r="T3329" s="5">
        <v>90661.249999999985</v>
      </c>
      <c r="U3329" s="5">
        <f t="shared" si="179"/>
        <v>90661.249999999985</v>
      </c>
      <c r="V3329" s="47">
        <f t="shared" si="180"/>
        <v>101540.59999999999</v>
      </c>
      <c r="W3329" s="48"/>
      <c r="X3329" s="49">
        <v>2017</v>
      </c>
      <c r="Y3329" s="55" t="s">
        <v>12015</v>
      </c>
      <c r="Z3329" s="51">
        <f t="shared" si="181"/>
        <v>251.83680555555551</v>
      </c>
      <c r="AA3329" s="16">
        <f t="shared" si="182"/>
        <v>282.05722222222221</v>
      </c>
    </row>
    <row r="3330" spans="2:27" ht="20.25" x14ac:dyDescent="0.3">
      <c r="B3330" s="43" t="s">
        <v>3333</v>
      </c>
      <c r="C3330" s="14" t="s">
        <v>4521</v>
      </c>
      <c r="D3330" s="14" t="s">
        <v>10250</v>
      </c>
      <c r="E3330" s="14" t="s">
        <v>10251</v>
      </c>
      <c r="F3330" s="14" t="s">
        <v>10252</v>
      </c>
      <c r="G3330" s="14" t="s">
        <v>11891</v>
      </c>
      <c r="H3330" s="44" t="s">
        <v>3466</v>
      </c>
      <c r="I3330" s="45">
        <v>0</v>
      </c>
      <c r="J3330" s="14">
        <v>150000000</v>
      </c>
      <c r="K3330" s="14" t="s">
        <v>3458</v>
      </c>
      <c r="L3330" s="46" t="s">
        <v>5087</v>
      </c>
      <c r="M3330" s="14" t="s">
        <v>12072</v>
      </c>
      <c r="N3330" s="14" t="s">
        <v>3833</v>
      </c>
      <c r="O3330" s="14" t="s">
        <v>12106</v>
      </c>
      <c r="P3330" s="14" t="s">
        <v>12071</v>
      </c>
      <c r="Q3330" s="44" t="s">
        <v>8224</v>
      </c>
      <c r="R3330" s="44" t="s">
        <v>8203</v>
      </c>
      <c r="S3330" s="14">
        <v>30</v>
      </c>
      <c r="T3330" s="5">
        <v>4192</v>
      </c>
      <c r="U3330" s="5">
        <f t="shared" si="179"/>
        <v>125760</v>
      </c>
      <c r="V3330" s="47">
        <f t="shared" si="180"/>
        <v>140851.20000000001</v>
      </c>
      <c r="W3330" s="48"/>
      <c r="X3330" s="49">
        <v>2017</v>
      </c>
      <c r="Y3330" s="55" t="s">
        <v>12015</v>
      </c>
      <c r="Z3330" s="51">
        <f t="shared" si="181"/>
        <v>349.33333333333331</v>
      </c>
      <c r="AA3330" s="16">
        <f t="shared" si="182"/>
        <v>391.25333333333339</v>
      </c>
    </row>
    <row r="3331" spans="2:27" ht="20.25" x14ac:dyDescent="0.3">
      <c r="B3331" s="43" t="s">
        <v>3334</v>
      </c>
      <c r="C3331" s="14" t="s">
        <v>4521</v>
      </c>
      <c r="D3331" s="14" t="s">
        <v>5056</v>
      </c>
      <c r="E3331" s="14" t="s">
        <v>4192</v>
      </c>
      <c r="F3331" s="14" t="s">
        <v>5057</v>
      </c>
      <c r="G3331" s="14" t="s">
        <v>11892</v>
      </c>
      <c r="H3331" s="44" t="s">
        <v>3466</v>
      </c>
      <c r="I3331" s="45">
        <v>0</v>
      </c>
      <c r="J3331" s="14">
        <v>150000000</v>
      </c>
      <c r="K3331" s="14" t="s">
        <v>3458</v>
      </c>
      <c r="L3331" s="46" t="s">
        <v>5087</v>
      </c>
      <c r="M3331" s="14" t="s">
        <v>12072</v>
      </c>
      <c r="N3331" s="14" t="s">
        <v>3833</v>
      </c>
      <c r="O3331" s="14" t="s">
        <v>12106</v>
      </c>
      <c r="P3331" s="14" t="s">
        <v>12071</v>
      </c>
      <c r="Q3331" s="44" t="s">
        <v>8224</v>
      </c>
      <c r="R3331" s="44" t="s">
        <v>8203</v>
      </c>
      <c r="S3331" s="14">
        <v>3</v>
      </c>
      <c r="T3331" s="5">
        <v>6968</v>
      </c>
      <c r="U3331" s="5">
        <f t="shared" si="179"/>
        <v>20904</v>
      </c>
      <c r="V3331" s="47">
        <f t="shared" si="180"/>
        <v>23412.480000000003</v>
      </c>
      <c r="W3331" s="48"/>
      <c r="X3331" s="49">
        <v>2017</v>
      </c>
      <c r="Y3331" s="55" t="s">
        <v>12015</v>
      </c>
      <c r="Z3331" s="51">
        <f t="shared" si="181"/>
        <v>58.06666666666667</v>
      </c>
      <c r="AA3331" s="16">
        <f t="shared" si="182"/>
        <v>65.034666666666681</v>
      </c>
    </row>
    <row r="3332" spans="2:27" ht="20.25" x14ac:dyDescent="0.3">
      <c r="B3332" s="43" t="s">
        <v>3335</v>
      </c>
      <c r="C3332" s="14" t="s">
        <v>4521</v>
      </c>
      <c r="D3332" s="14" t="s">
        <v>5056</v>
      </c>
      <c r="E3332" s="14" t="s">
        <v>4192</v>
      </c>
      <c r="F3332" s="14" t="s">
        <v>5057</v>
      </c>
      <c r="G3332" s="14" t="s">
        <v>11893</v>
      </c>
      <c r="H3332" s="44" t="s">
        <v>3466</v>
      </c>
      <c r="I3332" s="45">
        <v>0</v>
      </c>
      <c r="J3332" s="14">
        <v>150000000</v>
      </c>
      <c r="K3332" s="14" t="s">
        <v>3458</v>
      </c>
      <c r="L3332" s="46" t="s">
        <v>5087</v>
      </c>
      <c r="M3332" s="14" t="s">
        <v>12072</v>
      </c>
      <c r="N3332" s="14" t="s">
        <v>3833</v>
      </c>
      <c r="O3332" s="14" t="s">
        <v>12106</v>
      </c>
      <c r="P3332" s="14" t="s">
        <v>12071</v>
      </c>
      <c r="Q3332" s="44" t="s">
        <v>8224</v>
      </c>
      <c r="R3332" s="44" t="s">
        <v>8203</v>
      </c>
      <c r="S3332" s="14">
        <v>10</v>
      </c>
      <c r="T3332" s="5">
        <v>984</v>
      </c>
      <c r="U3332" s="5">
        <f t="shared" si="179"/>
        <v>9840</v>
      </c>
      <c r="V3332" s="47">
        <f t="shared" si="180"/>
        <v>11020.800000000001</v>
      </c>
      <c r="W3332" s="48"/>
      <c r="X3332" s="49">
        <v>2017</v>
      </c>
      <c r="Y3332" s="55" t="s">
        <v>12015</v>
      </c>
      <c r="Z3332" s="51">
        <f t="shared" si="181"/>
        <v>27.333333333333332</v>
      </c>
      <c r="AA3332" s="16">
        <f t="shared" si="182"/>
        <v>30.613333333333337</v>
      </c>
    </row>
    <row r="3333" spans="2:27" ht="20.25" x14ac:dyDescent="0.3">
      <c r="B3333" s="43" t="s">
        <v>3336</v>
      </c>
      <c r="C3333" s="14" t="s">
        <v>4521</v>
      </c>
      <c r="D3333" s="14" t="s">
        <v>10253</v>
      </c>
      <c r="E3333" s="14" t="s">
        <v>4237</v>
      </c>
      <c r="F3333" s="14" t="s">
        <v>10254</v>
      </c>
      <c r="G3333" s="14" t="s">
        <v>11894</v>
      </c>
      <c r="H3333" s="44" t="s">
        <v>3466</v>
      </c>
      <c r="I3333" s="45">
        <v>0</v>
      </c>
      <c r="J3333" s="14">
        <v>150000000</v>
      </c>
      <c r="K3333" s="14" t="s">
        <v>3458</v>
      </c>
      <c r="L3333" s="46" t="s">
        <v>5087</v>
      </c>
      <c r="M3333" s="14" t="s">
        <v>12072</v>
      </c>
      <c r="N3333" s="14" t="s">
        <v>3833</v>
      </c>
      <c r="O3333" s="14" t="s">
        <v>12106</v>
      </c>
      <c r="P3333" s="14" t="s">
        <v>12071</v>
      </c>
      <c r="Q3333" s="44" t="s">
        <v>8224</v>
      </c>
      <c r="R3333" s="44" t="s">
        <v>8203</v>
      </c>
      <c r="S3333" s="14">
        <v>10</v>
      </c>
      <c r="T3333" s="5">
        <v>1499.2</v>
      </c>
      <c r="U3333" s="5">
        <f t="shared" si="179"/>
        <v>14992</v>
      </c>
      <c r="V3333" s="47">
        <f t="shared" si="180"/>
        <v>16791.04</v>
      </c>
      <c r="W3333" s="48"/>
      <c r="X3333" s="49">
        <v>2017</v>
      </c>
      <c r="Y3333" s="55" t="s">
        <v>12015</v>
      </c>
      <c r="Z3333" s="51">
        <f t="shared" si="181"/>
        <v>41.644444444444446</v>
      </c>
      <c r="AA3333" s="16">
        <f t="shared" si="182"/>
        <v>46.641777777777783</v>
      </c>
    </row>
    <row r="3334" spans="2:27" ht="20.25" x14ac:dyDescent="0.3">
      <c r="B3334" s="43" t="s">
        <v>3337</v>
      </c>
      <c r="C3334" s="14" t="s">
        <v>4521</v>
      </c>
      <c r="D3334" s="14" t="s">
        <v>10255</v>
      </c>
      <c r="E3334" s="14" t="s">
        <v>7417</v>
      </c>
      <c r="F3334" s="14" t="s">
        <v>10256</v>
      </c>
      <c r="G3334" s="14" t="s">
        <v>11895</v>
      </c>
      <c r="H3334" s="44" t="s">
        <v>3466</v>
      </c>
      <c r="I3334" s="45">
        <v>0</v>
      </c>
      <c r="J3334" s="14">
        <v>150000000</v>
      </c>
      <c r="K3334" s="14" t="s">
        <v>3458</v>
      </c>
      <c r="L3334" s="46" t="s">
        <v>5087</v>
      </c>
      <c r="M3334" s="14" t="s">
        <v>12072</v>
      </c>
      <c r="N3334" s="14" t="s">
        <v>3833</v>
      </c>
      <c r="O3334" s="14" t="s">
        <v>12106</v>
      </c>
      <c r="P3334" s="14" t="s">
        <v>12071</v>
      </c>
      <c r="Q3334" s="44" t="s">
        <v>8224</v>
      </c>
      <c r="R3334" s="44" t="s">
        <v>8203</v>
      </c>
      <c r="S3334" s="14">
        <v>5</v>
      </c>
      <c r="T3334" s="5">
        <v>868</v>
      </c>
      <c r="U3334" s="5">
        <f t="shared" si="179"/>
        <v>4340</v>
      </c>
      <c r="V3334" s="47">
        <f t="shared" si="180"/>
        <v>4860.8</v>
      </c>
      <c r="W3334" s="48"/>
      <c r="X3334" s="49">
        <v>2017</v>
      </c>
      <c r="Y3334" s="55" t="s">
        <v>12015</v>
      </c>
      <c r="Z3334" s="51">
        <f t="shared" si="181"/>
        <v>12.055555555555555</v>
      </c>
      <c r="AA3334" s="16">
        <f t="shared" si="182"/>
        <v>13.502222222222223</v>
      </c>
    </row>
    <row r="3335" spans="2:27" ht="20.25" x14ac:dyDescent="0.3">
      <c r="B3335" s="43" t="s">
        <v>3338</v>
      </c>
      <c r="C3335" s="14" t="s">
        <v>4521</v>
      </c>
      <c r="D3335" s="14" t="s">
        <v>10257</v>
      </c>
      <c r="E3335" s="14" t="s">
        <v>10258</v>
      </c>
      <c r="F3335" s="14" t="s">
        <v>10259</v>
      </c>
      <c r="G3335" s="14" t="s">
        <v>11896</v>
      </c>
      <c r="H3335" s="44" t="s">
        <v>3466</v>
      </c>
      <c r="I3335" s="45">
        <v>0</v>
      </c>
      <c r="J3335" s="14">
        <v>150000000</v>
      </c>
      <c r="K3335" s="14" t="s">
        <v>3458</v>
      </c>
      <c r="L3335" s="46" t="s">
        <v>5087</v>
      </c>
      <c r="M3335" s="14" t="s">
        <v>12072</v>
      </c>
      <c r="N3335" s="14" t="s">
        <v>3833</v>
      </c>
      <c r="O3335" s="14" t="s">
        <v>12106</v>
      </c>
      <c r="P3335" s="14" t="s">
        <v>12071</v>
      </c>
      <c r="Q3335" s="44" t="s">
        <v>8224</v>
      </c>
      <c r="R3335" s="44" t="s">
        <v>8203</v>
      </c>
      <c r="S3335" s="14">
        <v>300</v>
      </c>
      <c r="T3335" s="5">
        <v>1400</v>
      </c>
      <c r="U3335" s="5">
        <f t="shared" si="179"/>
        <v>420000</v>
      </c>
      <c r="V3335" s="47">
        <f t="shared" si="180"/>
        <v>470400.00000000006</v>
      </c>
      <c r="W3335" s="48"/>
      <c r="X3335" s="49">
        <v>2017</v>
      </c>
      <c r="Y3335" s="55" t="s">
        <v>12015</v>
      </c>
      <c r="Z3335" s="51">
        <f t="shared" si="181"/>
        <v>1166.6666666666667</v>
      </c>
      <c r="AA3335" s="16">
        <f t="shared" si="182"/>
        <v>1306.6666666666667</v>
      </c>
    </row>
    <row r="3336" spans="2:27" ht="20.25" x14ac:dyDescent="0.3">
      <c r="B3336" s="43" t="s">
        <v>3339</v>
      </c>
      <c r="C3336" s="14" t="s">
        <v>4521</v>
      </c>
      <c r="D3336" s="14" t="s">
        <v>10257</v>
      </c>
      <c r="E3336" s="14" t="s">
        <v>10258</v>
      </c>
      <c r="F3336" s="14" t="s">
        <v>10259</v>
      </c>
      <c r="G3336" s="14" t="s">
        <v>11897</v>
      </c>
      <c r="H3336" s="44" t="s">
        <v>3466</v>
      </c>
      <c r="I3336" s="45">
        <v>0</v>
      </c>
      <c r="J3336" s="14">
        <v>150000000</v>
      </c>
      <c r="K3336" s="14" t="s">
        <v>3458</v>
      </c>
      <c r="L3336" s="46" t="s">
        <v>5087</v>
      </c>
      <c r="M3336" s="14" t="s">
        <v>12072</v>
      </c>
      <c r="N3336" s="14" t="s">
        <v>3833</v>
      </c>
      <c r="O3336" s="14" t="s">
        <v>12106</v>
      </c>
      <c r="P3336" s="14" t="s">
        <v>12071</v>
      </c>
      <c r="Q3336" s="44" t="s">
        <v>8224</v>
      </c>
      <c r="R3336" s="44" t="s">
        <v>8203</v>
      </c>
      <c r="S3336" s="14">
        <v>300</v>
      </c>
      <c r="T3336" s="5">
        <v>1400</v>
      </c>
      <c r="U3336" s="5">
        <f t="shared" si="179"/>
        <v>420000</v>
      </c>
      <c r="V3336" s="47">
        <f t="shared" si="180"/>
        <v>470400.00000000006</v>
      </c>
      <c r="W3336" s="48"/>
      <c r="X3336" s="49">
        <v>2017</v>
      </c>
      <c r="Y3336" s="55" t="s">
        <v>12015</v>
      </c>
      <c r="Z3336" s="51">
        <f t="shared" si="181"/>
        <v>1166.6666666666667</v>
      </c>
      <c r="AA3336" s="16">
        <f t="shared" si="182"/>
        <v>1306.6666666666667</v>
      </c>
    </row>
    <row r="3337" spans="2:27" ht="20.25" x14ac:dyDescent="0.3">
      <c r="B3337" s="43" t="s">
        <v>3340</v>
      </c>
      <c r="C3337" s="14" t="s">
        <v>4521</v>
      </c>
      <c r="D3337" s="14" t="s">
        <v>10260</v>
      </c>
      <c r="E3337" s="14" t="s">
        <v>8125</v>
      </c>
      <c r="F3337" s="14" t="s">
        <v>10261</v>
      </c>
      <c r="G3337" s="14" t="s">
        <v>11898</v>
      </c>
      <c r="H3337" s="44" t="s">
        <v>3466</v>
      </c>
      <c r="I3337" s="45">
        <v>0</v>
      </c>
      <c r="J3337" s="14">
        <v>150000000</v>
      </c>
      <c r="K3337" s="14" t="s">
        <v>3458</v>
      </c>
      <c r="L3337" s="46" t="s">
        <v>5087</v>
      </c>
      <c r="M3337" s="14" t="s">
        <v>12072</v>
      </c>
      <c r="N3337" s="14" t="s">
        <v>3833</v>
      </c>
      <c r="O3337" s="14" t="s">
        <v>12106</v>
      </c>
      <c r="P3337" s="14" t="s">
        <v>12071</v>
      </c>
      <c r="Q3337" s="44" t="s">
        <v>8224</v>
      </c>
      <c r="R3337" s="44" t="s">
        <v>8203</v>
      </c>
      <c r="S3337" s="14">
        <v>20</v>
      </c>
      <c r="T3337" s="5">
        <v>1246</v>
      </c>
      <c r="U3337" s="5">
        <f t="shared" si="179"/>
        <v>24920</v>
      </c>
      <c r="V3337" s="47">
        <f t="shared" si="180"/>
        <v>27910.400000000001</v>
      </c>
      <c r="W3337" s="48"/>
      <c r="X3337" s="49">
        <v>2017</v>
      </c>
      <c r="Y3337" s="55" t="s">
        <v>12015</v>
      </c>
      <c r="Z3337" s="51">
        <f t="shared" si="181"/>
        <v>69.222222222222229</v>
      </c>
      <c r="AA3337" s="16">
        <f t="shared" si="182"/>
        <v>77.528888888888886</v>
      </c>
    </row>
    <row r="3338" spans="2:27" ht="20.25" x14ac:dyDescent="0.3">
      <c r="B3338" s="43" t="s">
        <v>3341</v>
      </c>
      <c r="C3338" s="14" t="s">
        <v>4521</v>
      </c>
      <c r="D3338" s="14" t="s">
        <v>10262</v>
      </c>
      <c r="E3338" s="14" t="s">
        <v>8125</v>
      </c>
      <c r="F3338" s="14" t="s">
        <v>10263</v>
      </c>
      <c r="G3338" s="14" t="s">
        <v>11899</v>
      </c>
      <c r="H3338" s="44" t="s">
        <v>3466</v>
      </c>
      <c r="I3338" s="45">
        <v>0</v>
      </c>
      <c r="J3338" s="14">
        <v>150000000</v>
      </c>
      <c r="K3338" s="14" t="s">
        <v>3458</v>
      </c>
      <c r="L3338" s="46" t="s">
        <v>5087</v>
      </c>
      <c r="M3338" s="14" t="s">
        <v>12072</v>
      </c>
      <c r="N3338" s="14" t="s">
        <v>3833</v>
      </c>
      <c r="O3338" s="14" t="s">
        <v>12106</v>
      </c>
      <c r="P3338" s="14" t="s">
        <v>12071</v>
      </c>
      <c r="Q3338" s="44" t="s">
        <v>8224</v>
      </c>
      <c r="R3338" s="44" t="s">
        <v>8203</v>
      </c>
      <c r="S3338" s="14">
        <v>20</v>
      </c>
      <c r="T3338" s="5">
        <v>1408</v>
      </c>
      <c r="U3338" s="5">
        <f t="shared" si="179"/>
        <v>28160</v>
      </c>
      <c r="V3338" s="47">
        <f t="shared" si="180"/>
        <v>31539.200000000004</v>
      </c>
      <c r="W3338" s="48"/>
      <c r="X3338" s="49">
        <v>2017</v>
      </c>
      <c r="Y3338" s="55" t="s">
        <v>12015</v>
      </c>
      <c r="Z3338" s="51">
        <f t="shared" si="181"/>
        <v>78.222222222222229</v>
      </c>
      <c r="AA3338" s="16">
        <f t="shared" si="182"/>
        <v>87.608888888888899</v>
      </c>
    </row>
    <row r="3339" spans="2:27" ht="20.25" x14ac:dyDescent="0.3">
      <c r="B3339" s="43" t="s">
        <v>3342</v>
      </c>
      <c r="C3339" s="14" t="s">
        <v>4521</v>
      </c>
      <c r="D3339" s="14" t="s">
        <v>10264</v>
      </c>
      <c r="E3339" s="14" t="s">
        <v>8125</v>
      </c>
      <c r="F3339" s="14" t="s">
        <v>10265</v>
      </c>
      <c r="G3339" s="14" t="s">
        <v>11900</v>
      </c>
      <c r="H3339" s="44" t="s">
        <v>3466</v>
      </c>
      <c r="I3339" s="45">
        <v>0</v>
      </c>
      <c r="J3339" s="14">
        <v>150000000</v>
      </c>
      <c r="K3339" s="14" t="s">
        <v>3458</v>
      </c>
      <c r="L3339" s="46" t="s">
        <v>5087</v>
      </c>
      <c r="M3339" s="14" t="s">
        <v>12072</v>
      </c>
      <c r="N3339" s="14" t="s">
        <v>3833</v>
      </c>
      <c r="O3339" s="14" t="s">
        <v>12106</v>
      </c>
      <c r="P3339" s="14" t="s">
        <v>12071</v>
      </c>
      <c r="Q3339" s="44" t="s">
        <v>8224</v>
      </c>
      <c r="R3339" s="44" t="s">
        <v>8203</v>
      </c>
      <c r="S3339" s="14">
        <v>20</v>
      </c>
      <c r="T3339" s="5">
        <v>1708</v>
      </c>
      <c r="U3339" s="5">
        <f t="shared" si="179"/>
        <v>34160</v>
      </c>
      <c r="V3339" s="47">
        <f t="shared" si="180"/>
        <v>38259.200000000004</v>
      </c>
      <c r="W3339" s="48"/>
      <c r="X3339" s="49">
        <v>2017</v>
      </c>
      <c r="Y3339" s="55" t="s">
        <v>12015</v>
      </c>
      <c r="Z3339" s="51">
        <f t="shared" si="181"/>
        <v>94.888888888888886</v>
      </c>
      <c r="AA3339" s="16">
        <f t="shared" si="182"/>
        <v>106.27555555555557</v>
      </c>
    </row>
    <row r="3340" spans="2:27" ht="20.25" x14ac:dyDescent="0.3">
      <c r="B3340" s="43" t="s">
        <v>3343</v>
      </c>
      <c r="C3340" s="14" t="s">
        <v>4521</v>
      </c>
      <c r="D3340" s="14" t="s">
        <v>10266</v>
      </c>
      <c r="E3340" s="14" t="s">
        <v>8125</v>
      </c>
      <c r="F3340" s="14" t="s">
        <v>10267</v>
      </c>
      <c r="G3340" s="14" t="s">
        <v>11901</v>
      </c>
      <c r="H3340" s="44" t="s">
        <v>3466</v>
      </c>
      <c r="I3340" s="45">
        <v>0</v>
      </c>
      <c r="J3340" s="14">
        <v>150000000</v>
      </c>
      <c r="K3340" s="14" t="s">
        <v>3458</v>
      </c>
      <c r="L3340" s="46" t="s">
        <v>5087</v>
      </c>
      <c r="M3340" s="14" t="s">
        <v>12072</v>
      </c>
      <c r="N3340" s="14" t="s">
        <v>3833</v>
      </c>
      <c r="O3340" s="14" t="s">
        <v>12106</v>
      </c>
      <c r="P3340" s="14" t="s">
        <v>12071</v>
      </c>
      <c r="Q3340" s="44" t="s">
        <v>8224</v>
      </c>
      <c r="R3340" s="44" t="s">
        <v>8203</v>
      </c>
      <c r="S3340" s="14">
        <v>20</v>
      </c>
      <c r="T3340" s="5">
        <v>1108</v>
      </c>
      <c r="U3340" s="5">
        <f t="shared" si="179"/>
        <v>22160</v>
      </c>
      <c r="V3340" s="47">
        <f t="shared" si="180"/>
        <v>24819.200000000001</v>
      </c>
      <c r="W3340" s="48"/>
      <c r="X3340" s="49">
        <v>2017</v>
      </c>
      <c r="Y3340" s="55" t="s">
        <v>12015</v>
      </c>
      <c r="Z3340" s="51">
        <f t="shared" si="181"/>
        <v>61.555555555555557</v>
      </c>
      <c r="AA3340" s="16">
        <f t="shared" si="182"/>
        <v>68.942222222222227</v>
      </c>
    </row>
    <row r="3341" spans="2:27" ht="20.25" x14ac:dyDescent="0.3">
      <c r="B3341" s="43" t="s">
        <v>3344</v>
      </c>
      <c r="C3341" s="14" t="s">
        <v>4521</v>
      </c>
      <c r="D3341" s="14" t="s">
        <v>10268</v>
      </c>
      <c r="E3341" s="14" t="s">
        <v>8125</v>
      </c>
      <c r="F3341" s="14" t="s">
        <v>10269</v>
      </c>
      <c r="G3341" s="14" t="s">
        <v>11902</v>
      </c>
      <c r="H3341" s="44" t="s">
        <v>3466</v>
      </c>
      <c r="I3341" s="45">
        <v>0</v>
      </c>
      <c r="J3341" s="14">
        <v>150000000</v>
      </c>
      <c r="K3341" s="14" t="s">
        <v>3458</v>
      </c>
      <c r="L3341" s="46" t="s">
        <v>5087</v>
      </c>
      <c r="M3341" s="14" t="s">
        <v>12072</v>
      </c>
      <c r="N3341" s="14" t="s">
        <v>3833</v>
      </c>
      <c r="O3341" s="14" t="s">
        <v>12106</v>
      </c>
      <c r="P3341" s="14" t="s">
        <v>12071</v>
      </c>
      <c r="Q3341" s="44" t="s">
        <v>8224</v>
      </c>
      <c r="R3341" s="44" t="s">
        <v>8203</v>
      </c>
      <c r="S3341" s="14">
        <v>20</v>
      </c>
      <c r="T3341" s="5">
        <v>2968</v>
      </c>
      <c r="U3341" s="5">
        <f t="shared" si="179"/>
        <v>59360</v>
      </c>
      <c r="V3341" s="47">
        <f t="shared" si="180"/>
        <v>66483.200000000012</v>
      </c>
      <c r="W3341" s="48"/>
      <c r="X3341" s="49">
        <v>2017</v>
      </c>
      <c r="Y3341" s="55" t="s">
        <v>12015</v>
      </c>
      <c r="Z3341" s="51">
        <f t="shared" si="181"/>
        <v>164.88888888888889</v>
      </c>
      <c r="AA3341" s="16">
        <f t="shared" si="182"/>
        <v>184.67555555555558</v>
      </c>
    </row>
    <row r="3342" spans="2:27" ht="20.25" x14ac:dyDescent="0.3">
      <c r="B3342" s="43" t="s">
        <v>3345</v>
      </c>
      <c r="C3342" s="14" t="s">
        <v>4521</v>
      </c>
      <c r="D3342" s="14" t="s">
        <v>10268</v>
      </c>
      <c r="E3342" s="14" t="s">
        <v>8125</v>
      </c>
      <c r="F3342" s="14" t="s">
        <v>10269</v>
      </c>
      <c r="G3342" s="14" t="s">
        <v>11903</v>
      </c>
      <c r="H3342" s="44" t="s">
        <v>3466</v>
      </c>
      <c r="I3342" s="45">
        <v>0</v>
      </c>
      <c r="J3342" s="14">
        <v>150000000</v>
      </c>
      <c r="K3342" s="14" t="s">
        <v>3458</v>
      </c>
      <c r="L3342" s="46" t="s">
        <v>5087</v>
      </c>
      <c r="M3342" s="14" t="s">
        <v>12072</v>
      </c>
      <c r="N3342" s="14" t="s">
        <v>3833</v>
      </c>
      <c r="O3342" s="14" t="s">
        <v>12106</v>
      </c>
      <c r="P3342" s="14" t="s">
        <v>12071</v>
      </c>
      <c r="Q3342" s="44" t="s">
        <v>8224</v>
      </c>
      <c r="R3342" s="44" t="s">
        <v>8203</v>
      </c>
      <c r="S3342" s="14">
        <v>10</v>
      </c>
      <c r="T3342" s="5">
        <v>3768</v>
      </c>
      <c r="U3342" s="5">
        <f t="shared" si="179"/>
        <v>37680</v>
      </c>
      <c r="V3342" s="47">
        <f t="shared" si="180"/>
        <v>42201.600000000006</v>
      </c>
      <c r="W3342" s="48"/>
      <c r="X3342" s="49">
        <v>2017</v>
      </c>
      <c r="Y3342" s="55" t="s">
        <v>12015</v>
      </c>
      <c r="Z3342" s="51">
        <f t="shared" si="181"/>
        <v>104.66666666666667</v>
      </c>
      <c r="AA3342" s="16">
        <f t="shared" si="182"/>
        <v>117.22666666666669</v>
      </c>
    </row>
    <row r="3343" spans="2:27" ht="20.25" x14ac:dyDescent="0.3">
      <c r="B3343" s="43" t="s">
        <v>3346</v>
      </c>
      <c r="C3343" s="14" t="s">
        <v>4521</v>
      </c>
      <c r="D3343" s="14" t="s">
        <v>10270</v>
      </c>
      <c r="E3343" s="14" t="s">
        <v>8125</v>
      </c>
      <c r="F3343" s="14" t="s">
        <v>10271</v>
      </c>
      <c r="G3343" s="14" t="s">
        <v>11904</v>
      </c>
      <c r="H3343" s="44" t="s">
        <v>3466</v>
      </c>
      <c r="I3343" s="45">
        <v>0</v>
      </c>
      <c r="J3343" s="14">
        <v>150000000</v>
      </c>
      <c r="K3343" s="14" t="s">
        <v>3458</v>
      </c>
      <c r="L3343" s="46" t="s">
        <v>5087</v>
      </c>
      <c r="M3343" s="14" t="s">
        <v>12072</v>
      </c>
      <c r="N3343" s="14" t="s">
        <v>3833</v>
      </c>
      <c r="O3343" s="14" t="s">
        <v>12106</v>
      </c>
      <c r="P3343" s="14" t="s">
        <v>12071</v>
      </c>
      <c r="Q3343" s="44" t="s">
        <v>8224</v>
      </c>
      <c r="R3343" s="44" t="s">
        <v>8203</v>
      </c>
      <c r="S3343" s="14">
        <v>20</v>
      </c>
      <c r="T3343" s="5">
        <v>628</v>
      </c>
      <c r="U3343" s="5">
        <f t="shared" si="179"/>
        <v>12560</v>
      </c>
      <c r="V3343" s="47">
        <f t="shared" si="180"/>
        <v>14067.2</v>
      </c>
      <c r="W3343" s="48"/>
      <c r="X3343" s="49">
        <v>2017</v>
      </c>
      <c r="Y3343" s="55" t="s">
        <v>12015</v>
      </c>
      <c r="Z3343" s="51">
        <f t="shared" si="181"/>
        <v>34.888888888888886</v>
      </c>
      <c r="AA3343" s="16">
        <f t="shared" si="182"/>
        <v>39.07555555555556</v>
      </c>
    </row>
    <row r="3344" spans="2:27" ht="20.25" x14ac:dyDescent="0.3">
      <c r="B3344" s="43" t="s">
        <v>3347</v>
      </c>
      <c r="C3344" s="14" t="s">
        <v>4521</v>
      </c>
      <c r="D3344" s="14" t="s">
        <v>10272</v>
      </c>
      <c r="E3344" s="14" t="s">
        <v>8125</v>
      </c>
      <c r="F3344" s="14" t="s">
        <v>10273</v>
      </c>
      <c r="G3344" s="14" t="s">
        <v>11905</v>
      </c>
      <c r="H3344" s="44" t="s">
        <v>3466</v>
      </c>
      <c r="I3344" s="45">
        <v>0</v>
      </c>
      <c r="J3344" s="14">
        <v>150000000</v>
      </c>
      <c r="K3344" s="14" t="s">
        <v>3458</v>
      </c>
      <c r="L3344" s="46" t="s">
        <v>5087</v>
      </c>
      <c r="M3344" s="14" t="s">
        <v>12072</v>
      </c>
      <c r="N3344" s="14" t="s">
        <v>3833</v>
      </c>
      <c r="O3344" s="14" t="s">
        <v>12106</v>
      </c>
      <c r="P3344" s="14" t="s">
        <v>12071</v>
      </c>
      <c r="Q3344" s="44" t="s">
        <v>8224</v>
      </c>
      <c r="R3344" s="44" t="s">
        <v>8203</v>
      </c>
      <c r="S3344" s="14">
        <v>20</v>
      </c>
      <c r="T3344" s="5">
        <v>1048</v>
      </c>
      <c r="U3344" s="5">
        <f t="shared" si="179"/>
        <v>20960</v>
      </c>
      <c r="V3344" s="47">
        <f t="shared" si="180"/>
        <v>23475.200000000001</v>
      </c>
      <c r="W3344" s="48"/>
      <c r="X3344" s="49">
        <v>2017</v>
      </c>
      <c r="Y3344" s="55" t="s">
        <v>12015</v>
      </c>
      <c r="Z3344" s="51">
        <f t="shared" si="181"/>
        <v>58.222222222222221</v>
      </c>
      <c r="AA3344" s="16">
        <f t="shared" si="182"/>
        <v>65.208888888888893</v>
      </c>
    </row>
    <row r="3345" spans="2:27" ht="20.25" x14ac:dyDescent="0.3">
      <c r="B3345" s="43" t="s">
        <v>3348</v>
      </c>
      <c r="C3345" s="14" t="s">
        <v>4521</v>
      </c>
      <c r="D3345" s="14" t="s">
        <v>10274</v>
      </c>
      <c r="E3345" s="14" t="s">
        <v>8123</v>
      </c>
      <c r="F3345" s="14" t="s">
        <v>10275</v>
      </c>
      <c r="G3345" s="14" t="s">
        <v>11906</v>
      </c>
      <c r="H3345" s="44" t="s">
        <v>3466</v>
      </c>
      <c r="I3345" s="45">
        <v>0</v>
      </c>
      <c r="J3345" s="14">
        <v>150000000</v>
      </c>
      <c r="K3345" s="14" t="s">
        <v>3458</v>
      </c>
      <c r="L3345" s="46" t="s">
        <v>5087</v>
      </c>
      <c r="M3345" s="14" t="s">
        <v>12072</v>
      </c>
      <c r="N3345" s="14" t="s">
        <v>3833</v>
      </c>
      <c r="O3345" s="14" t="s">
        <v>12106</v>
      </c>
      <c r="P3345" s="14" t="s">
        <v>12071</v>
      </c>
      <c r="Q3345" s="44" t="s">
        <v>8224</v>
      </c>
      <c r="R3345" s="44" t="s">
        <v>8203</v>
      </c>
      <c r="S3345" s="14">
        <v>4</v>
      </c>
      <c r="T3345" s="5">
        <v>9968</v>
      </c>
      <c r="U3345" s="5">
        <f t="shared" si="179"/>
        <v>39872</v>
      </c>
      <c r="V3345" s="47">
        <f t="shared" si="180"/>
        <v>44656.640000000007</v>
      </c>
      <c r="W3345" s="48"/>
      <c r="X3345" s="49">
        <v>2017</v>
      </c>
      <c r="Y3345" s="55" t="s">
        <v>12015</v>
      </c>
      <c r="Z3345" s="51">
        <f t="shared" si="181"/>
        <v>110.75555555555556</v>
      </c>
      <c r="AA3345" s="16">
        <f t="shared" si="182"/>
        <v>124.04622222222224</v>
      </c>
    </row>
    <row r="3346" spans="2:27" ht="20.25" x14ac:dyDescent="0.3">
      <c r="B3346" s="43" t="s">
        <v>3349</v>
      </c>
      <c r="C3346" s="14" t="s">
        <v>4521</v>
      </c>
      <c r="D3346" s="14" t="s">
        <v>10266</v>
      </c>
      <c r="E3346" s="14" t="s">
        <v>8125</v>
      </c>
      <c r="F3346" s="14" t="s">
        <v>10267</v>
      </c>
      <c r="G3346" s="14" t="s">
        <v>11907</v>
      </c>
      <c r="H3346" s="44" t="s">
        <v>3466</v>
      </c>
      <c r="I3346" s="45">
        <v>0</v>
      </c>
      <c r="J3346" s="14">
        <v>150000000</v>
      </c>
      <c r="K3346" s="14" t="s">
        <v>3458</v>
      </c>
      <c r="L3346" s="46" t="s">
        <v>5087</v>
      </c>
      <c r="M3346" s="14" t="s">
        <v>12072</v>
      </c>
      <c r="N3346" s="14" t="s">
        <v>3833</v>
      </c>
      <c r="O3346" s="14" t="s">
        <v>12106</v>
      </c>
      <c r="P3346" s="14" t="s">
        <v>12071</v>
      </c>
      <c r="Q3346" s="44" t="s">
        <v>8224</v>
      </c>
      <c r="R3346" s="44" t="s">
        <v>8203</v>
      </c>
      <c r="S3346" s="14">
        <v>6</v>
      </c>
      <c r="T3346" s="5">
        <v>2218</v>
      </c>
      <c r="U3346" s="5">
        <f t="shared" si="179"/>
        <v>13308</v>
      </c>
      <c r="V3346" s="47">
        <f t="shared" si="180"/>
        <v>14904.960000000001</v>
      </c>
      <c r="W3346" s="48"/>
      <c r="X3346" s="49">
        <v>2017</v>
      </c>
      <c r="Y3346" s="55" t="s">
        <v>12015</v>
      </c>
      <c r="Z3346" s="51">
        <f t="shared" si="181"/>
        <v>36.966666666666669</v>
      </c>
      <c r="AA3346" s="16">
        <f t="shared" si="182"/>
        <v>41.402666666666669</v>
      </c>
    </row>
    <row r="3347" spans="2:27" ht="20.25" x14ac:dyDescent="0.3">
      <c r="B3347" s="43" t="s">
        <v>3350</v>
      </c>
      <c r="C3347" s="14" t="s">
        <v>4521</v>
      </c>
      <c r="D3347" s="14" t="s">
        <v>10276</v>
      </c>
      <c r="E3347" s="14" t="s">
        <v>7712</v>
      </c>
      <c r="F3347" s="14" t="s">
        <v>10277</v>
      </c>
      <c r="G3347" s="14" t="s">
        <v>11908</v>
      </c>
      <c r="H3347" s="44" t="s">
        <v>3466</v>
      </c>
      <c r="I3347" s="45">
        <v>0</v>
      </c>
      <c r="J3347" s="14">
        <v>150000000</v>
      </c>
      <c r="K3347" s="14" t="s">
        <v>3458</v>
      </c>
      <c r="L3347" s="46" t="s">
        <v>5087</v>
      </c>
      <c r="M3347" s="14" t="s">
        <v>12072</v>
      </c>
      <c r="N3347" s="14" t="s">
        <v>3833</v>
      </c>
      <c r="O3347" s="14" t="s">
        <v>12125</v>
      </c>
      <c r="P3347" s="14" t="s">
        <v>12071</v>
      </c>
      <c r="Q3347" s="44" t="s">
        <v>8224</v>
      </c>
      <c r="R3347" s="44" t="s">
        <v>8203</v>
      </c>
      <c r="S3347" s="14">
        <v>2</v>
      </c>
      <c r="T3347" s="5">
        <v>335208</v>
      </c>
      <c r="U3347" s="5">
        <f t="shared" si="179"/>
        <v>670416</v>
      </c>
      <c r="V3347" s="47">
        <f t="shared" si="180"/>
        <v>750865.92000000004</v>
      </c>
      <c r="W3347" s="48"/>
      <c r="X3347" s="49">
        <v>2017</v>
      </c>
      <c r="Y3347" s="55" t="s">
        <v>12015</v>
      </c>
      <c r="Z3347" s="51">
        <f t="shared" si="181"/>
        <v>1862.2666666666667</v>
      </c>
      <c r="AA3347" s="16">
        <f t="shared" si="182"/>
        <v>2085.7386666666666</v>
      </c>
    </row>
    <row r="3348" spans="2:27" ht="20.25" x14ac:dyDescent="0.3">
      <c r="B3348" s="43" t="s">
        <v>3351</v>
      </c>
      <c r="C3348" s="14" t="s">
        <v>4521</v>
      </c>
      <c r="D3348" s="14" t="s">
        <v>10278</v>
      </c>
      <c r="E3348" s="14" t="s">
        <v>10279</v>
      </c>
      <c r="F3348" s="14" t="s">
        <v>10280</v>
      </c>
      <c r="G3348" s="14" t="s">
        <v>11909</v>
      </c>
      <c r="H3348" s="44" t="s">
        <v>3466</v>
      </c>
      <c r="I3348" s="45">
        <v>0</v>
      </c>
      <c r="J3348" s="14">
        <v>150000000</v>
      </c>
      <c r="K3348" s="14" t="s">
        <v>3458</v>
      </c>
      <c r="L3348" s="46" t="s">
        <v>5087</v>
      </c>
      <c r="M3348" s="14" t="s">
        <v>12072</v>
      </c>
      <c r="N3348" s="14" t="s">
        <v>3833</v>
      </c>
      <c r="O3348" s="14" t="s">
        <v>12106</v>
      </c>
      <c r="P3348" s="14" t="s">
        <v>12071</v>
      </c>
      <c r="Q3348" s="44" t="s">
        <v>8224</v>
      </c>
      <c r="R3348" s="44" t="s">
        <v>8203</v>
      </c>
      <c r="S3348" s="14">
        <v>4</v>
      </c>
      <c r="T3348" s="5">
        <v>268</v>
      </c>
      <c r="U3348" s="5">
        <f t="shared" si="179"/>
        <v>1072</v>
      </c>
      <c r="V3348" s="47">
        <f t="shared" si="180"/>
        <v>1200.6400000000001</v>
      </c>
      <c r="W3348" s="48"/>
      <c r="X3348" s="49">
        <v>2017</v>
      </c>
      <c r="Y3348" s="55" t="s">
        <v>12015</v>
      </c>
      <c r="Z3348" s="51">
        <f t="shared" si="181"/>
        <v>2.9777777777777779</v>
      </c>
      <c r="AA3348" s="16">
        <f t="shared" si="182"/>
        <v>3.3351111111111114</v>
      </c>
    </row>
    <row r="3349" spans="2:27" ht="20.25" x14ac:dyDescent="0.3">
      <c r="B3349" s="43" t="s">
        <v>3352</v>
      </c>
      <c r="C3349" s="14" t="s">
        <v>4521</v>
      </c>
      <c r="D3349" s="14" t="s">
        <v>10281</v>
      </c>
      <c r="E3349" s="14" t="s">
        <v>10282</v>
      </c>
      <c r="F3349" s="14" t="s">
        <v>4896</v>
      </c>
      <c r="G3349" s="14" t="s">
        <v>11910</v>
      </c>
      <c r="H3349" s="44" t="s">
        <v>3466</v>
      </c>
      <c r="I3349" s="45">
        <v>0</v>
      </c>
      <c r="J3349" s="14">
        <v>150000000</v>
      </c>
      <c r="K3349" s="14" t="s">
        <v>3458</v>
      </c>
      <c r="L3349" s="46" t="s">
        <v>5087</v>
      </c>
      <c r="M3349" s="14" t="s">
        <v>12072</v>
      </c>
      <c r="N3349" s="14" t="s">
        <v>3833</v>
      </c>
      <c r="O3349" s="14" t="s">
        <v>12106</v>
      </c>
      <c r="P3349" s="14" t="s">
        <v>12071</v>
      </c>
      <c r="Q3349" s="44" t="s">
        <v>8224</v>
      </c>
      <c r="R3349" s="44" t="s">
        <v>8203</v>
      </c>
      <c r="S3349" s="14">
        <v>4</v>
      </c>
      <c r="T3349" s="5">
        <v>20008</v>
      </c>
      <c r="U3349" s="5">
        <f t="shared" si="179"/>
        <v>80032</v>
      </c>
      <c r="V3349" s="47">
        <f t="shared" si="180"/>
        <v>89635.840000000011</v>
      </c>
      <c r="W3349" s="48"/>
      <c r="X3349" s="49">
        <v>2017</v>
      </c>
      <c r="Y3349" s="55" t="s">
        <v>12015</v>
      </c>
      <c r="Z3349" s="51">
        <f t="shared" si="181"/>
        <v>222.3111111111111</v>
      </c>
      <c r="AA3349" s="16">
        <f t="shared" si="182"/>
        <v>248.98844444444447</v>
      </c>
    </row>
    <row r="3350" spans="2:27" ht="20.25" x14ac:dyDescent="0.3">
      <c r="B3350" s="43" t="s">
        <v>3353</v>
      </c>
      <c r="C3350" s="14" t="s">
        <v>4521</v>
      </c>
      <c r="D3350" s="14" t="s">
        <v>10283</v>
      </c>
      <c r="E3350" s="14" t="s">
        <v>10284</v>
      </c>
      <c r="F3350" s="14" t="s">
        <v>10285</v>
      </c>
      <c r="G3350" s="14" t="s">
        <v>11911</v>
      </c>
      <c r="H3350" s="44" t="s">
        <v>3466</v>
      </c>
      <c r="I3350" s="45">
        <v>0</v>
      </c>
      <c r="J3350" s="14">
        <v>150000000</v>
      </c>
      <c r="K3350" s="14" t="s">
        <v>3458</v>
      </c>
      <c r="L3350" s="46" t="s">
        <v>5087</v>
      </c>
      <c r="M3350" s="14" t="s">
        <v>12072</v>
      </c>
      <c r="N3350" s="14" t="s">
        <v>3833</v>
      </c>
      <c r="O3350" s="14" t="s">
        <v>12106</v>
      </c>
      <c r="P3350" s="14" t="s">
        <v>12071</v>
      </c>
      <c r="Q3350" s="44" t="s">
        <v>8224</v>
      </c>
      <c r="R3350" s="44" t="s">
        <v>8203</v>
      </c>
      <c r="S3350" s="14">
        <v>10</v>
      </c>
      <c r="T3350" s="5">
        <v>44032</v>
      </c>
      <c r="U3350" s="5">
        <f t="shared" si="179"/>
        <v>440320</v>
      </c>
      <c r="V3350" s="47">
        <f t="shared" si="180"/>
        <v>493158.40000000002</v>
      </c>
      <c r="W3350" s="48"/>
      <c r="X3350" s="49">
        <v>2017</v>
      </c>
      <c r="Y3350" s="55" t="s">
        <v>12015</v>
      </c>
      <c r="Z3350" s="51">
        <f t="shared" si="181"/>
        <v>1223.1111111111111</v>
      </c>
      <c r="AA3350" s="16">
        <f t="shared" si="182"/>
        <v>1369.8844444444444</v>
      </c>
    </row>
    <row r="3351" spans="2:27" ht="20.25" x14ac:dyDescent="0.3">
      <c r="B3351" s="43" t="s">
        <v>3354</v>
      </c>
      <c r="C3351" s="14" t="s">
        <v>4521</v>
      </c>
      <c r="D3351" s="14" t="s">
        <v>10286</v>
      </c>
      <c r="E3351" s="14" t="s">
        <v>4269</v>
      </c>
      <c r="F3351" s="14" t="s">
        <v>10287</v>
      </c>
      <c r="G3351" s="14" t="s">
        <v>11912</v>
      </c>
      <c r="H3351" s="44" t="s">
        <v>3466</v>
      </c>
      <c r="I3351" s="45">
        <v>0</v>
      </c>
      <c r="J3351" s="14">
        <v>150000000</v>
      </c>
      <c r="K3351" s="14" t="s">
        <v>3458</v>
      </c>
      <c r="L3351" s="46" t="s">
        <v>5087</v>
      </c>
      <c r="M3351" s="14" t="s">
        <v>12072</v>
      </c>
      <c r="N3351" s="14" t="s">
        <v>3833</v>
      </c>
      <c r="O3351" s="14" t="s">
        <v>12106</v>
      </c>
      <c r="P3351" s="14" t="s">
        <v>12071</v>
      </c>
      <c r="Q3351" s="44" t="s">
        <v>8224</v>
      </c>
      <c r="R3351" s="44" t="s">
        <v>8203</v>
      </c>
      <c r="S3351" s="14">
        <v>20</v>
      </c>
      <c r="T3351" s="5">
        <v>850</v>
      </c>
      <c r="U3351" s="5">
        <f t="shared" si="179"/>
        <v>17000</v>
      </c>
      <c r="V3351" s="47">
        <f t="shared" si="180"/>
        <v>19040</v>
      </c>
      <c r="W3351" s="48"/>
      <c r="X3351" s="49">
        <v>2017</v>
      </c>
      <c r="Y3351" s="55" t="s">
        <v>12015</v>
      </c>
      <c r="Z3351" s="51">
        <f t="shared" si="181"/>
        <v>47.222222222222221</v>
      </c>
      <c r="AA3351" s="16">
        <f t="shared" si="182"/>
        <v>52.888888888888886</v>
      </c>
    </row>
    <row r="3352" spans="2:27" ht="20.25" x14ac:dyDescent="0.3">
      <c r="B3352" s="43" t="s">
        <v>3355</v>
      </c>
      <c r="C3352" s="14" t="s">
        <v>4521</v>
      </c>
      <c r="D3352" s="14" t="s">
        <v>10288</v>
      </c>
      <c r="E3352" s="14" t="s">
        <v>4269</v>
      </c>
      <c r="F3352" s="14" t="s">
        <v>10289</v>
      </c>
      <c r="G3352" s="14" t="s">
        <v>11913</v>
      </c>
      <c r="H3352" s="44" t="s">
        <v>3466</v>
      </c>
      <c r="I3352" s="45">
        <v>0</v>
      </c>
      <c r="J3352" s="14">
        <v>150000000</v>
      </c>
      <c r="K3352" s="14" t="s">
        <v>3458</v>
      </c>
      <c r="L3352" s="46" t="s">
        <v>5087</v>
      </c>
      <c r="M3352" s="14" t="s">
        <v>12072</v>
      </c>
      <c r="N3352" s="14" t="s">
        <v>3833</v>
      </c>
      <c r="O3352" s="14" t="s">
        <v>12106</v>
      </c>
      <c r="P3352" s="14" t="s">
        <v>12071</v>
      </c>
      <c r="Q3352" s="44" t="s">
        <v>8224</v>
      </c>
      <c r="R3352" s="44" t="s">
        <v>8203</v>
      </c>
      <c r="S3352" s="14">
        <v>20</v>
      </c>
      <c r="T3352" s="5">
        <v>1090</v>
      </c>
      <c r="U3352" s="5">
        <f t="shared" si="179"/>
        <v>21800</v>
      </c>
      <c r="V3352" s="47">
        <f t="shared" si="180"/>
        <v>24416.000000000004</v>
      </c>
      <c r="W3352" s="48"/>
      <c r="X3352" s="49">
        <v>2017</v>
      </c>
      <c r="Y3352" s="55" t="s">
        <v>12015</v>
      </c>
      <c r="Z3352" s="51">
        <f t="shared" si="181"/>
        <v>60.555555555555557</v>
      </c>
      <c r="AA3352" s="16">
        <f t="shared" si="182"/>
        <v>67.822222222222237</v>
      </c>
    </row>
    <row r="3353" spans="2:27" ht="20.25" x14ac:dyDescent="0.3">
      <c r="B3353" s="43" t="s">
        <v>3356</v>
      </c>
      <c r="C3353" s="14" t="s">
        <v>4521</v>
      </c>
      <c r="D3353" s="14" t="s">
        <v>10290</v>
      </c>
      <c r="E3353" s="14" t="s">
        <v>4269</v>
      </c>
      <c r="F3353" s="14" t="s">
        <v>10291</v>
      </c>
      <c r="G3353" s="14" t="s">
        <v>11914</v>
      </c>
      <c r="H3353" s="44" t="s">
        <v>3466</v>
      </c>
      <c r="I3353" s="45">
        <v>0</v>
      </c>
      <c r="J3353" s="14">
        <v>150000000</v>
      </c>
      <c r="K3353" s="14" t="s">
        <v>3458</v>
      </c>
      <c r="L3353" s="46" t="s">
        <v>5087</v>
      </c>
      <c r="M3353" s="14" t="s">
        <v>12072</v>
      </c>
      <c r="N3353" s="14" t="s">
        <v>3833</v>
      </c>
      <c r="O3353" s="14" t="s">
        <v>12106</v>
      </c>
      <c r="P3353" s="14" t="s">
        <v>12071</v>
      </c>
      <c r="Q3353" s="44" t="s">
        <v>8224</v>
      </c>
      <c r="R3353" s="44" t="s">
        <v>8203</v>
      </c>
      <c r="S3353" s="14">
        <v>20</v>
      </c>
      <c r="T3353" s="5">
        <v>3814</v>
      </c>
      <c r="U3353" s="5">
        <f t="shared" si="179"/>
        <v>76280</v>
      </c>
      <c r="V3353" s="47">
        <f t="shared" si="180"/>
        <v>85433.600000000006</v>
      </c>
      <c r="W3353" s="48"/>
      <c r="X3353" s="49">
        <v>2017</v>
      </c>
      <c r="Y3353" s="55" t="s">
        <v>12015</v>
      </c>
      <c r="Z3353" s="51">
        <f t="shared" si="181"/>
        <v>211.88888888888889</v>
      </c>
      <c r="AA3353" s="16">
        <f t="shared" si="182"/>
        <v>237.31555555555556</v>
      </c>
    </row>
    <row r="3354" spans="2:27" ht="20.25" x14ac:dyDescent="0.3">
      <c r="B3354" s="43" t="s">
        <v>3357</v>
      </c>
      <c r="C3354" s="14" t="s">
        <v>4521</v>
      </c>
      <c r="D3354" s="14" t="s">
        <v>10292</v>
      </c>
      <c r="E3354" s="14" t="s">
        <v>4269</v>
      </c>
      <c r="F3354" s="14" t="s">
        <v>10293</v>
      </c>
      <c r="G3354" s="14" t="s">
        <v>11915</v>
      </c>
      <c r="H3354" s="44" t="s">
        <v>3466</v>
      </c>
      <c r="I3354" s="45">
        <v>0</v>
      </c>
      <c r="J3354" s="14">
        <v>150000000</v>
      </c>
      <c r="K3354" s="14" t="s">
        <v>3458</v>
      </c>
      <c r="L3354" s="46" t="s">
        <v>5087</v>
      </c>
      <c r="M3354" s="14" t="s">
        <v>12072</v>
      </c>
      <c r="N3354" s="14" t="s">
        <v>3833</v>
      </c>
      <c r="O3354" s="14" t="s">
        <v>12106</v>
      </c>
      <c r="P3354" s="14" t="s">
        <v>12071</v>
      </c>
      <c r="Q3354" s="44" t="s">
        <v>8224</v>
      </c>
      <c r="R3354" s="44" t="s">
        <v>8203</v>
      </c>
      <c r="S3354" s="14">
        <v>30</v>
      </c>
      <c r="T3354" s="5">
        <v>1288</v>
      </c>
      <c r="U3354" s="5">
        <f t="shared" si="179"/>
        <v>38640</v>
      </c>
      <c r="V3354" s="47">
        <f t="shared" si="180"/>
        <v>43276.800000000003</v>
      </c>
      <c r="W3354" s="48"/>
      <c r="X3354" s="49">
        <v>2017</v>
      </c>
      <c r="Y3354" s="55" t="s">
        <v>12015</v>
      </c>
      <c r="Z3354" s="51">
        <f t="shared" si="181"/>
        <v>107.33333333333333</v>
      </c>
      <c r="AA3354" s="16">
        <f t="shared" si="182"/>
        <v>120.21333333333334</v>
      </c>
    </row>
    <row r="3355" spans="2:27" ht="20.25" x14ac:dyDescent="0.3">
      <c r="B3355" s="43" t="s">
        <v>3358</v>
      </c>
      <c r="C3355" s="14" t="s">
        <v>4521</v>
      </c>
      <c r="D3355" s="14" t="s">
        <v>10290</v>
      </c>
      <c r="E3355" s="14" t="s">
        <v>4269</v>
      </c>
      <c r="F3355" s="14" t="s">
        <v>10291</v>
      </c>
      <c r="G3355" s="14" t="s">
        <v>11916</v>
      </c>
      <c r="H3355" s="44" t="s">
        <v>3466</v>
      </c>
      <c r="I3355" s="45">
        <v>0</v>
      </c>
      <c r="J3355" s="14">
        <v>150000000</v>
      </c>
      <c r="K3355" s="14" t="s">
        <v>3458</v>
      </c>
      <c r="L3355" s="46" t="s">
        <v>5087</v>
      </c>
      <c r="M3355" s="14" t="s">
        <v>12072</v>
      </c>
      <c r="N3355" s="14" t="s">
        <v>3833</v>
      </c>
      <c r="O3355" s="14" t="s">
        <v>12106</v>
      </c>
      <c r="P3355" s="14" t="s">
        <v>12071</v>
      </c>
      <c r="Q3355" s="44" t="s">
        <v>8224</v>
      </c>
      <c r="R3355" s="44" t="s">
        <v>8203</v>
      </c>
      <c r="S3355" s="14">
        <v>15</v>
      </c>
      <c r="T3355" s="5">
        <v>3814</v>
      </c>
      <c r="U3355" s="5">
        <f t="shared" si="179"/>
        <v>57210</v>
      </c>
      <c r="V3355" s="47">
        <f t="shared" si="180"/>
        <v>64075.200000000004</v>
      </c>
      <c r="W3355" s="48"/>
      <c r="X3355" s="49">
        <v>2017</v>
      </c>
      <c r="Y3355" s="55" t="s">
        <v>12015</v>
      </c>
      <c r="Z3355" s="51">
        <f t="shared" si="181"/>
        <v>158.91666666666666</v>
      </c>
      <c r="AA3355" s="16">
        <f t="shared" si="182"/>
        <v>177.98666666666668</v>
      </c>
    </row>
    <row r="3356" spans="2:27" ht="20.25" x14ac:dyDescent="0.3">
      <c r="B3356" s="43" t="s">
        <v>3359</v>
      </c>
      <c r="C3356" s="14" t="s">
        <v>4521</v>
      </c>
      <c r="D3356" s="14" t="s">
        <v>10294</v>
      </c>
      <c r="E3356" s="14" t="s">
        <v>10295</v>
      </c>
      <c r="F3356" s="14" t="s">
        <v>10296</v>
      </c>
      <c r="G3356" s="14" t="s">
        <v>11917</v>
      </c>
      <c r="H3356" s="44" t="s">
        <v>3466</v>
      </c>
      <c r="I3356" s="45">
        <v>0</v>
      </c>
      <c r="J3356" s="14">
        <v>150000000</v>
      </c>
      <c r="K3356" s="14" t="s">
        <v>3458</v>
      </c>
      <c r="L3356" s="46" t="s">
        <v>5087</v>
      </c>
      <c r="M3356" s="14" t="s">
        <v>12072</v>
      </c>
      <c r="N3356" s="14" t="s">
        <v>3833</v>
      </c>
      <c r="O3356" s="14" t="s">
        <v>12106</v>
      </c>
      <c r="P3356" s="14" t="s">
        <v>12071</v>
      </c>
      <c r="Q3356" s="44" t="s">
        <v>8224</v>
      </c>
      <c r="R3356" s="44" t="s">
        <v>8203</v>
      </c>
      <c r="S3356" s="14">
        <v>30</v>
      </c>
      <c r="T3356" s="5">
        <v>980.8</v>
      </c>
      <c r="U3356" s="5">
        <f t="shared" si="179"/>
        <v>29424</v>
      </c>
      <c r="V3356" s="47">
        <f t="shared" si="180"/>
        <v>32954.880000000005</v>
      </c>
      <c r="W3356" s="48"/>
      <c r="X3356" s="49">
        <v>2017</v>
      </c>
      <c r="Y3356" s="55" t="s">
        <v>12015</v>
      </c>
      <c r="Z3356" s="51">
        <f t="shared" si="181"/>
        <v>81.733333333333334</v>
      </c>
      <c r="AA3356" s="16">
        <f t="shared" si="182"/>
        <v>91.541333333333341</v>
      </c>
    </row>
    <row r="3357" spans="2:27" ht="20.25" x14ac:dyDescent="0.3">
      <c r="B3357" s="43" t="s">
        <v>3360</v>
      </c>
      <c r="C3357" s="14" t="s">
        <v>4521</v>
      </c>
      <c r="D3357" s="14" t="s">
        <v>10297</v>
      </c>
      <c r="E3357" s="14" t="s">
        <v>10295</v>
      </c>
      <c r="F3357" s="14" t="s">
        <v>10298</v>
      </c>
      <c r="G3357" s="14" t="s">
        <v>11918</v>
      </c>
      <c r="H3357" s="44" t="s">
        <v>3466</v>
      </c>
      <c r="I3357" s="45">
        <v>0</v>
      </c>
      <c r="J3357" s="14">
        <v>150000000</v>
      </c>
      <c r="K3357" s="14" t="s">
        <v>3458</v>
      </c>
      <c r="L3357" s="46" t="s">
        <v>5087</v>
      </c>
      <c r="M3357" s="14" t="s">
        <v>12072</v>
      </c>
      <c r="N3357" s="14" t="s">
        <v>3833</v>
      </c>
      <c r="O3357" s="14" t="s">
        <v>12106</v>
      </c>
      <c r="P3357" s="14" t="s">
        <v>12071</v>
      </c>
      <c r="Q3357" s="44" t="s">
        <v>8224</v>
      </c>
      <c r="R3357" s="44" t="s">
        <v>8203</v>
      </c>
      <c r="S3357" s="14">
        <v>10</v>
      </c>
      <c r="T3357" s="5">
        <v>7711.4430000000002</v>
      </c>
      <c r="U3357" s="5">
        <f t="shared" si="179"/>
        <v>77114.430000000008</v>
      </c>
      <c r="V3357" s="47">
        <f t="shared" si="180"/>
        <v>86368.161600000021</v>
      </c>
      <c r="W3357" s="48"/>
      <c r="X3357" s="49">
        <v>2017</v>
      </c>
      <c r="Y3357" s="55" t="s">
        <v>12015</v>
      </c>
      <c r="Z3357" s="51">
        <f t="shared" si="181"/>
        <v>214.20675000000003</v>
      </c>
      <c r="AA3357" s="16">
        <f t="shared" si="182"/>
        <v>239.91156000000007</v>
      </c>
    </row>
    <row r="3358" spans="2:27" ht="20.25" x14ac:dyDescent="0.3">
      <c r="B3358" s="43" t="s">
        <v>3361</v>
      </c>
      <c r="C3358" s="14" t="s">
        <v>4521</v>
      </c>
      <c r="D3358" s="14" t="s">
        <v>10294</v>
      </c>
      <c r="E3358" s="14" t="s">
        <v>10295</v>
      </c>
      <c r="F3358" s="14" t="s">
        <v>10296</v>
      </c>
      <c r="G3358" s="14" t="s">
        <v>11919</v>
      </c>
      <c r="H3358" s="44" t="s">
        <v>3466</v>
      </c>
      <c r="I3358" s="45">
        <v>0</v>
      </c>
      <c r="J3358" s="14">
        <v>150000000</v>
      </c>
      <c r="K3358" s="14" t="s">
        <v>3458</v>
      </c>
      <c r="L3358" s="46" t="s">
        <v>5087</v>
      </c>
      <c r="M3358" s="14" t="s">
        <v>12072</v>
      </c>
      <c r="N3358" s="14" t="s">
        <v>3833</v>
      </c>
      <c r="O3358" s="14" t="s">
        <v>12106</v>
      </c>
      <c r="P3358" s="14" t="s">
        <v>12071</v>
      </c>
      <c r="Q3358" s="44" t="s">
        <v>8224</v>
      </c>
      <c r="R3358" s="44" t="s">
        <v>8203</v>
      </c>
      <c r="S3358" s="14">
        <v>10</v>
      </c>
      <c r="T3358" s="5">
        <v>8548</v>
      </c>
      <c r="U3358" s="5">
        <f t="shared" si="179"/>
        <v>85480</v>
      </c>
      <c r="V3358" s="47">
        <f t="shared" si="180"/>
        <v>95737.600000000006</v>
      </c>
      <c r="W3358" s="48"/>
      <c r="X3358" s="49">
        <v>2017</v>
      </c>
      <c r="Y3358" s="55" t="s">
        <v>12015</v>
      </c>
      <c r="Z3358" s="51">
        <f t="shared" si="181"/>
        <v>237.44444444444446</v>
      </c>
      <c r="AA3358" s="16">
        <f t="shared" si="182"/>
        <v>265.9377777777778</v>
      </c>
    </row>
    <row r="3359" spans="2:27" ht="20.25" x14ac:dyDescent="0.3">
      <c r="B3359" s="43" t="s">
        <v>3362</v>
      </c>
      <c r="C3359" s="14" t="s">
        <v>4521</v>
      </c>
      <c r="D3359" s="14" t="s">
        <v>10299</v>
      </c>
      <c r="E3359" s="14" t="s">
        <v>10295</v>
      </c>
      <c r="F3359" s="14" t="s">
        <v>10300</v>
      </c>
      <c r="G3359" s="14" t="s">
        <v>11920</v>
      </c>
      <c r="H3359" s="44" t="s">
        <v>3466</v>
      </c>
      <c r="I3359" s="45">
        <v>0</v>
      </c>
      <c r="J3359" s="14">
        <v>150000000</v>
      </c>
      <c r="K3359" s="14" t="s">
        <v>3458</v>
      </c>
      <c r="L3359" s="46" t="s">
        <v>5087</v>
      </c>
      <c r="M3359" s="14" t="s">
        <v>12072</v>
      </c>
      <c r="N3359" s="14" t="s">
        <v>3833</v>
      </c>
      <c r="O3359" s="14" t="s">
        <v>12106</v>
      </c>
      <c r="P3359" s="14" t="s">
        <v>12071</v>
      </c>
      <c r="Q3359" s="44" t="s">
        <v>8224</v>
      </c>
      <c r="R3359" s="44" t="s">
        <v>8203</v>
      </c>
      <c r="S3359" s="14">
        <v>15</v>
      </c>
      <c r="T3359" s="5">
        <v>4528</v>
      </c>
      <c r="U3359" s="5">
        <f t="shared" si="179"/>
        <v>67920</v>
      </c>
      <c r="V3359" s="47">
        <f t="shared" si="180"/>
        <v>76070.400000000009</v>
      </c>
      <c r="W3359" s="48"/>
      <c r="X3359" s="49">
        <v>2017</v>
      </c>
      <c r="Y3359" s="55" t="s">
        <v>12015</v>
      </c>
      <c r="Z3359" s="51">
        <f t="shared" si="181"/>
        <v>188.66666666666666</v>
      </c>
      <c r="AA3359" s="16">
        <f t="shared" si="182"/>
        <v>211.3066666666667</v>
      </c>
    </row>
    <row r="3360" spans="2:27" ht="20.25" x14ac:dyDescent="0.3">
      <c r="B3360" s="43" t="s">
        <v>3363</v>
      </c>
      <c r="C3360" s="14" t="s">
        <v>4521</v>
      </c>
      <c r="D3360" s="14" t="s">
        <v>10301</v>
      </c>
      <c r="E3360" s="14" t="s">
        <v>10295</v>
      </c>
      <c r="F3360" s="14" t="s">
        <v>10302</v>
      </c>
      <c r="G3360" s="14" t="s">
        <v>11921</v>
      </c>
      <c r="H3360" s="44" t="s">
        <v>3466</v>
      </c>
      <c r="I3360" s="45">
        <v>0</v>
      </c>
      <c r="J3360" s="14">
        <v>150000000</v>
      </c>
      <c r="K3360" s="14" t="s">
        <v>3458</v>
      </c>
      <c r="L3360" s="46" t="s">
        <v>5087</v>
      </c>
      <c r="M3360" s="14" t="s">
        <v>12072</v>
      </c>
      <c r="N3360" s="14" t="s">
        <v>3833</v>
      </c>
      <c r="O3360" s="14" t="s">
        <v>12106</v>
      </c>
      <c r="P3360" s="14" t="s">
        <v>12071</v>
      </c>
      <c r="Q3360" s="44" t="s">
        <v>8224</v>
      </c>
      <c r="R3360" s="44" t="s">
        <v>8203</v>
      </c>
      <c r="S3360" s="14">
        <v>20</v>
      </c>
      <c r="T3360" s="5">
        <v>1968</v>
      </c>
      <c r="U3360" s="5">
        <f t="shared" si="179"/>
        <v>39360</v>
      </c>
      <c r="V3360" s="47">
        <f t="shared" si="180"/>
        <v>44083.200000000004</v>
      </c>
      <c r="W3360" s="48"/>
      <c r="X3360" s="49">
        <v>2017</v>
      </c>
      <c r="Y3360" s="55" t="s">
        <v>12015</v>
      </c>
      <c r="Z3360" s="51">
        <f t="shared" si="181"/>
        <v>109.33333333333333</v>
      </c>
      <c r="AA3360" s="16">
        <f t="shared" si="182"/>
        <v>122.45333333333335</v>
      </c>
    </row>
    <row r="3361" spans="2:27" ht="20.25" x14ac:dyDescent="0.3">
      <c r="B3361" s="43" t="s">
        <v>3364</v>
      </c>
      <c r="C3361" s="14" t="s">
        <v>4521</v>
      </c>
      <c r="D3361" s="14" t="s">
        <v>10303</v>
      </c>
      <c r="E3361" s="14" t="s">
        <v>4269</v>
      </c>
      <c r="F3361" s="14" t="s">
        <v>10304</v>
      </c>
      <c r="G3361" s="14" t="s">
        <v>11922</v>
      </c>
      <c r="H3361" s="44" t="s">
        <v>3466</v>
      </c>
      <c r="I3361" s="45">
        <v>0</v>
      </c>
      <c r="J3361" s="14">
        <v>150000000</v>
      </c>
      <c r="K3361" s="14" t="s">
        <v>3458</v>
      </c>
      <c r="L3361" s="46" t="s">
        <v>5087</v>
      </c>
      <c r="M3361" s="14" t="s">
        <v>12072</v>
      </c>
      <c r="N3361" s="14" t="s">
        <v>3833</v>
      </c>
      <c r="O3361" s="14" t="s">
        <v>12106</v>
      </c>
      <c r="P3361" s="14" t="s">
        <v>12071</v>
      </c>
      <c r="Q3361" s="44" t="s">
        <v>8224</v>
      </c>
      <c r="R3361" s="44" t="s">
        <v>8203</v>
      </c>
      <c r="S3361" s="14">
        <v>20</v>
      </c>
      <c r="T3361" s="5">
        <v>2574.7179999999998</v>
      </c>
      <c r="U3361" s="5">
        <f t="shared" si="179"/>
        <v>51494.36</v>
      </c>
      <c r="V3361" s="47">
        <f t="shared" si="180"/>
        <v>57673.683200000007</v>
      </c>
      <c r="W3361" s="48"/>
      <c r="X3361" s="49">
        <v>2017</v>
      </c>
      <c r="Y3361" s="55" t="s">
        <v>12015</v>
      </c>
      <c r="Z3361" s="51">
        <f t="shared" si="181"/>
        <v>143.0398888888889</v>
      </c>
      <c r="AA3361" s="16">
        <f t="shared" si="182"/>
        <v>160.20467555555558</v>
      </c>
    </row>
    <row r="3362" spans="2:27" ht="20.25" x14ac:dyDescent="0.3">
      <c r="B3362" s="43" t="s">
        <v>3365</v>
      </c>
      <c r="C3362" s="14" t="s">
        <v>4521</v>
      </c>
      <c r="D3362" s="14" t="s">
        <v>10305</v>
      </c>
      <c r="E3362" s="14" t="s">
        <v>10306</v>
      </c>
      <c r="F3362" s="14" t="s">
        <v>10307</v>
      </c>
      <c r="G3362" s="14" t="s">
        <v>11923</v>
      </c>
      <c r="H3362" s="44" t="s">
        <v>3466</v>
      </c>
      <c r="I3362" s="45">
        <v>0</v>
      </c>
      <c r="J3362" s="14">
        <v>150000000</v>
      </c>
      <c r="K3362" s="14" t="s">
        <v>3458</v>
      </c>
      <c r="L3362" s="46" t="s">
        <v>5087</v>
      </c>
      <c r="M3362" s="14" t="s">
        <v>12072</v>
      </c>
      <c r="N3362" s="14" t="s">
        <v>3833</v>
      </c>
      <c r="O3362" s="14" t="s">
        <v>12106</v>
      </c>
      <c r="P3362" s="14" t="s">
        <v>12071</v>
      </c>
      <c r="Q3362" s="44" t="s">
        <v>8224</v>
      </c>
      <c r="R3362" s="44" t="s">
        <v>8203</v>
      </c>
      <c r="S3362" s="14">
        <v>40</v>
      </c>
      <c r="T3362" s="5">
        <v>312.10000000000002</v>
      </c>
      <c r="U3362" s="5">
        <f t="shared" ref="U3362:U3425" si="183">S3362*T3362</f>
        <v>12484</v>
      </c>
      <c r="V3362" s="47">
        <f t="shared" ref="V3362:V3425" si="184">U3362*1.12</f>
        <v>13982.080000000002</v>
      </c>
      <c r="W3362" s="48"/>
      <c r="X3362" s="49">
        <v>2017</v>
      </c>
      <c r="Y3362" s="55" t="s">
        <v>12015</v>
      </c>
      <c r="Z3362" s="51">
        <f t="shared" ref="Z3362:Z3425" si="185">U3362/360</f>
        <v>34.677777777777777</v>
      </c>
      <c r="AA3362" s="16">
        <f t="shared" ref="AA3362:AA3425" si="186">V3362/360</f>
        <v>38.839111111111116</v>
      </c>
    </row>
    <row r="3363" spans="2:27" ht="20.25" x14ac:dyDescent="0.3">
      <c r="B3363" s="43" t="s">
        <v>3366</v>
      </c>
      <c r="C3363" s="14" t="s">
        <v>4521</v>
      </c>
      <c r="D3363" s="14" t="s">
        <v>10308</v>
      </c>
      <c r="E3363" s="14" t="s">
        <v>4894</v>
      </c>
      <c r="F3363" s="14" t="s">
        <v>10309</v>
      </c>
      <c r="G3363" s="14" t="s">
        <v>11924</v>
      </c>
      <c r="H3363" s="44" t="s">
        <v>3466</v>
      </c>
      <c r="I3363" s="45">
        <v>0</v>
      </c>
      <c r="J3363" s="14">
        <v>150000000</v>
      </c>
      <c r="K3363" s="14" t="s">
        <v>3458</v>
      </c>
      <c r="L3363" s="46" t="s">
        <v>5087</v>
      </c>
      <c r="M3363" s="14" t="s">
        <v>12072</v>
      </c>
      <c r="N3363" s="14" t="s">
        <v>3833</v>
      </c>
      <c r="O3363" s="14" t="s">
        <v>12106</v>
      </c>
      <c r="P3363" s="14" t="s">
        <v>12071</v>
      </c>
      <c r="Q3363" s="44" t="s">
        <v>8224</v>
      </c>
      <c r="R3363" s="44" t="s">
        <v>8203</v>
      </c>
      <c r="S3363" s="14">
        <v>10</v>
      </c>
      <c r="T3363" s="5">
        <v>973.74999999999989</v>
      </c>
      <c r="U3363" s="5">
        <f t="shared" si="183"/>
        <v>9737.4999999999982</v>
      </c>
      <c r="V3363" s="47">
        <f t="shared" si="184"/>
        <v>10905.999999999998</v>
      </c>
      <c r="W3363" s="48"/>
      <c r="X3363" s="49">
        <v>2017</v>
      </c>
      <c r="Y3363" s="55" t="s">
        <v>12015</v>
      </c>
      <c r="Z3363" s="51">
        <f t="shared" si="185"/>
        <v>27.048611111111107</v>
      </c>
      <c r="AA3363" s="16">
        <f t="shared" si="186"/>
        <v>30.294444444444441</v>
      </c>
    </row>
    <row r="3364" spans="2:27" ht="20.25" x14ac:dyDescent="0.3">
      <c r="B3364" s="43" t="s">
        <v>3367</v>
      </c>
      <c r="C3364" s="14" t="s">
        <v>4521</v>
      </c>
      <c r="D3364" s="14" t="s">
        <v>10308</v>
      </c>
      <c r="E3364" s="14" t="s">
        <v>4894</v>
      </c>
      <c r="F3364" s="14" t="s">
        <v>10309</v>
      </c>
      <c r="G3364" s="14" t="s">
        <v>11925</v>
      </c>
      <c r="H3364" s="44" t="s">
        <v>3466</v>
      </c>
      <c r="I3364" s="45">
        <v>0</v>
      </c>
      <c r="J3364" s="14">
        <v>150000000</v>
      </c>
      <c r="K3364" s="14" t="s">
        <v>3458</v>
      </c>
      <c r="L3364" s="46" t="s">
        <v>5087</v>
      </c>
      <c r="M3364" s="14" t="s">
        <v>12072</v>
      </c>
      <c r="N3364" s="14" t="s">
        <v>3833</v>
      </c>
      <c r="O3364" s="14" t="s">
        <v>12106</v>
      </c>
      <c r="P3364" s="14" t="s">
        <v>12071</v>
      </c>
      <c r="Q3364" s="44" t="s">
        <v>8224</v>
      </c>
      <c r="R3364" s="44" t="s">
        <v>8203</v>
      </c>
      <c r="S3364" s="14">
        <v>10</v>
      </c>
      <c r="T3364" s="5">
        <v>964.52499999999986</v>
      </c>
      <c r="U3364" s="5">
        <f t="shared" si="183"/>
        <v>9645.2499999999982</v>
      </c>
      <c r="V3364" s="47">
        <f t="shared" si="184"/>
        <v>10802.679999999998</v>
      </c>
      <c r="W3364" s="48"/>
      <c r="X3364" s="49">
        <v>2017</v>
      </c>
      <c r="Y3364" s="55" t="s">
        <v>12015</v>
      </c>
      <c r="Z3364" s="51">
        <f t="shared" si="185"/>
        <v>26.792361111111106</v>
      </c>
      <c r="AA3364" s="16">
        <f t="shared" si="186"/>
        <v>30.007444444444442</v>
      </c>
    </row>
    <row r="3365" spans="2:27" ht="20.25" x14ac:dyDescent="0.3">
      <c r="B3365" s="43" t="s">
        <v>3368</v>
      </c>
      <c r="C3365" s="14" t="s">
        <v>4521</v>
      </c>
      <c r="D3365" s="14" t="s">
        <v>10310</v>
      </c>
      <c r="E3365" s="14" t="s">
        <v>10311</v>
      </c>
      <c r="F3365" s="14" t="s">
        <v>10312</v>
      </c>
      <c r="G3365" s="14" t="s">
        <v>11926</v>
      </c>
      <c r="H3365" s="44" t="s">
        <v>3466</v>
      </c>
      <c r="I3365" s="45">
        <v>0</v>
      </c>
      <c r="J3365" s="14">
        <v>150000000</v>
      </c>
      <c r="K3365" s="14" t="s">
        <v>3458</v>
      </c>
      <c r="L3365" s="46" t="s">
        <v>5087</v>
      </c>
      <c r="M3365" s="14" t="s">
        <v>12072</v>
      </c>
      <c r="N3365" s="14" t="s">
        <v>3833</v>
      </c>
      <c r="O3365" s="14" t="s">
        <v>12106</v>
      </c>
      <c r="P3365" s="14" t="s">
        <v>12071</v>
      </c>
      <c r="Q3365" s="44" t="s">
        <v>8224</v>
      </c>
      <c r="R3365" s="44" t="s">
        <v>8203</v>
      </c>
      <c r="S3365" s="14">
        <v>6</v>
      </c>
      <c r="T3365" s="5">
        <v>768</v>
      </c>
      <c r="U3365" s="5">
        <f t="shared" si="183"/>
        <v>4608</v>
      </c>
      <c r="V3365" s="47">
        <f t="shared" si="184"/>
        <v>5160.9600000000009</v>
      </c>
      <c r="W3365" s="48"/>
      <c r="X3365" s="49">
        <v>2017</v>
      </c>
      <c r="Y3365" s="55" t="s">
        <v>12015</v>
      </c>
      <c r="Z3365" s="51">
        <f t="shared" si="185"/>
        <v>12.8</v>
      </c>
      <c r="AA3365" s="16">
        <f t="shared" si="186"/>
        <v>14.336000000000002</v>
      </c>
    </row>
    <row r="3366" spans="2:27" ht="20.25" x14ac:dyDescent="0.3">
      <c r="B3366" s="43" t="s">
        <v>3369</v>
      </c>
      <c r="C3366" s="14" t="s">
        <v>4521</v>
      </c>
      <c r="D3366" s="14" t="s">
        <v>10313</v>
      </c>
      <c r="E3366" s="14" t="s">
        <v>4894</v>
      </c>
      <c r="F3366" s="14" t="s">
        <v>10314</v>
      </c>
      <c r="G3366" s="14" t="s">
        <v>11927</v>
      </c>
      <c r="H3366" s="44" t="s">
        <v>3466</v>
      </c>
      <c r="I3366" s="45">
        <v>0</v>
      </c>
      <c r="J3366" s="14">
        <v>150000000</v>
      </c>
      <c r="K3366" s="14" t="s">
        <v>3458</v>
      </c>
      <c r="L3366" s="46" t="s">
        <v>5087</v>
      </c>
      <c r="M3366" s="14" t="s">
        <v>12072</v>
      </c>
      <c r="N3366" s="14" t="s">
        <v>3833</v>
      </c>
      <c r="O3366" s="14" t="s">
        <v>12106</v>
      </c>
      <c r="P3366" s="14" t="s">
        <v>12071</v>
      </c>
      <c r="Q3366" s="44" t="s">
        <v>8224</v>
      </c>
      <c r="R3366" s="44" t="s">
        <v>8203</v>
      </c>
      <c r="S3366" s="14">
        <v>10</v>
      </c>
      <c r="T3366" s="5">
        <v>2275.5</v>
      </c>
      <c r="U3366" s="5">
        <f t="shared" si="183"/>
        <v>22755</v>
      </c>
      <c r="V3366" s="47">
        <f t="shared" si="184"/>
        <v>25485.600000000002</v>
      </c>
      <c r="W3366" s="48"/>
      <c r="X3366" s="49">
        <v>2017</v>
      </c>
      <c r="Y3366" s="55" t="s">
        <v>12015</v>
      </c>
      <c r="Z3366" s="51">
        <f t="shared" si="185"/>
        <v>63.208333333333336</v>
      </c>
      <c r="AA3366" s="16">
        <f t="shared" si="186"/>
        <v>70.793333333333337</v>
      </c>
    </row>
    <row r="3367" spans="2:27" ht="20.25" x14ac:dyDescent="0.3">
      <c r="B3367" s="43" t="s">
        <v>3370</v>
      </c>
      <c r="C3367" s="14" t="s">
        <v>4521</v>
      </c>
      <c r="D3367" s="14" t="s">
        <v>10315</v>
      </c>
      <c r="E3367" s="14" t="s">
        <v>7392</v>
      </c>
      <c r="F3367" s="14" t="s">
        <v>10316</v>
      </c>
      <c r="G3367" s="14" t="s">
        <v>11928</v>
      </c>
      <c r="H3367" s="44" t="s">
        <v>3466</v>
      </c>
      <c r="I3367" s="45">
        <v>0</v>
      </c>
      <c r="J3367" s="14">
        <v>150000000</v>
      </c>
      <c r="K3367" s="14" t="s">
        <v>3458</v>
      </c>
      <c r="L3367" s="46" t="s">
        <v>5087</v>
      </c>
      <c r="M3367" s="14" t="s">
        <v>12072</v>
      </c>
      <c r="N3367" s="14" t="s">
        <v>3833</v>
      </c>
      <c r="O3367" s="14" t="s">
        <v>12106</v>
      </c>
      <c r="P3367" s="14" t="s">
        <v>12071</v>
      </c>
      <c r="Q3367" s="44" t="s">
        <v>8224</v>
      </c>
      <c r="R3367" s="44" t="s">
        <v>8203</v>
      </c>
      <c r="S3367" s="14">
        <v>500</v>
      </c>
      <c r="T3367" s="5">
        <v>9.94</v>
      </c>
      <c r="U3367" s="5">
        <f t="shared" si="183"/>
        <v>4970</v>
      </c>
      <c r="V3367" s="47">
        <f t="shared" si="184"/>
        <v>5566.4000000000005</v>
      </c>
      <c r="W3367" s="48"/>
      <c r="X3367" s="49">
        <v>2017</v>
      </c>
      <c r="Y3367" s="55" t="s">
        <v>12015</v>
      </c>
      <c r="Z3367" s="51">
        <f t="shared" si="185"/>
        <v>13.805555555555555</v>
      </c>
      <c r="AA3367" s="16">
        <f t="shared" si="186"/>
        <v>15.462222222222223</v>
      </c>
    </row>
    <row r="3368" spans="2:27" ht="20.25" x14ac:dyDescent="0.3">
      <c r="B3368" s="43" t="s">
        <v>3371</v>
      </c>
      <c r="C3368" s="14" t="s">
        <v>4521</v>
      </c>
      <c r="D3368" s="14" t="s">
        <v>10317</v>
      </c>
      <c r="E3368" s="14" t="s">
        <v>10318</v>
      </c>
      <c r="F3368" s="14" t="s">
        <v>10319</v>
      </c>
      <c r="G3368" s="14" t="s">
        <v>11929</v>
      </c>
      <c r="H3368" s="44" t="s">
        <v>3466</v>
      </c>
      <c r="I3368" s="45">
        <v>0</v>
      </c>
      <c r="J3368" s="14">
        <v>150000000</v>
      </c>
      <c r="K3368" s="14" t="s">
        <v>3458</v>
      </c>
      <c r="L3368" s="46" t="s">
        <v>5087</v>
      </c>
      <c r="M3368" s="14" t="s">
        <v>12072</v>
      </c>
      <c r="N3368" s="14" t="s">
        <v>3833</v>
      </c>
      <c r="O3368" s="14" t="s">
        <v>12106</v>
      </c>
      <c r="P3368" s="14" t="s">
        <v>12071</v>
      </c>
      <c r="Q3368" s="44" t="s">
        <v>8224</v>
      </c>
      <c r="R3368" s="44" t="s">
        <v>8203</v>
      </c>
      <c r="S3368" s="14">
        <v>6</v>
      </c>
      <c r="T3368" s="5">
        <v>2471.1999999999998</v>
      </c>
      <c r="U3368" s="5">
        <f t="shared" si="183"/>
        <v>14827.199999999999</v>
      </c>
      <c r="V3368" s="47">
        <f t="shared" si="184"/>
        <v>16606.464</v>
      </c>
      <c r="W3368" s="48"/>
      <c r="X3368" s="49">
        <v>2017</v>
      </c>
      <c r="Y3368" s="55" t="s">
        <v>12015</v>
      </c>
      <c r="Z3368" s="51">
        <f t="shared" si="185"/>
        <v>41.18666666666666</v>
      </c>
      <c r="AA3368" s="16">
        <f t="shared" si="186"/>
        <v>46.129066666666667</v>
      </c>
    </row>
    <row r="3369" spans="2:27" ht="20.25" x14ac:dyDescent="0.3">
      <c r="B3369" s="43" t="s">
        <v>3372</v>
      </c>
      <c r="C3369" s="14" t="s">
        <v>4521</v>
      </c>
      <c r="D3369" s="14" t="s">
        <v>10320</v>
      </c>
      <c r="E3369" s="14" t="s">
        <v>10321</v>
      </c>
      <c r="F3369" s="14" t="s">
        <v>7875</v>
      </c>
      <c r="G3369" s="14" t="s">
        <v>11930</v>
      </c>
      <c r="H3369" s="44" t="s">
        <v>3466</v>
      </c>
      <c r="I3369" s="45">
        <v>0</v>
      </c>
      <c r="J3369" s="14">
        <v>150000000</v>
      </c>
      <c r="K3369" s="14" t="s">
        <v>3458</v>
      </c>
      <c r="L3369" s="46" t="s">
        <v>5087</v>
      </c>
      <c r="M3369" s="14" t="s">
        <v>12072</v>
      </c>
      <c r="N3369" s="14" t="s">
        <v>3833</v>
      </c>
      <c r="O3369" s="14" t="s">
        <v>12106</v>
      </c>
      <c r="P3369" s="14" t="s">
        <v>12071</v>
      </c>
      <c r="Q3369" s="44" t="s">
        <v>8224</v>
      </c>
      <c r="R3369" s="44" t="s">
        <v>8203</v>
      </c>
      <c r="S3369" s="14">
        <v>6</v>
      </c>
      <c r="T3369" s="5">
        <v>4168</v>
      </c>
      <c r="U3369" s="5">
        <f t="shared" si="183"/>
        <v>25008</v>
      </c>
      <c r="V3369" s="47">
        <f t="shared" si="184"/>
        <v>28008.960000000003</v>
      </c>
      <c r="W3369" s="48"/>
      <c r="X3369" s="49">
        <v>2017</v>
      </c>
      <c r="Y3369" s="55" t="s">
        <v>12015</v>
      </c>
      <c r="Z3369" s="51">
        <f t="shared" si="185"/>
        <v>69.466666666666669</v>
      </c>
      <c r="AA3369" s="16">
        <f t="shared" si="186"/>
        <v>77.802666666666681</v>
      </c>
    </row>
    <row r="3370" spans="2:27" ht="20.25" x14ac:dyDescent="0.3">
      <c r="B3370" s="43" t="s">
        <v>3373</v>
      </c>
      <c r="C3370" s="14" t="s">
        <v>4521</v>
      </c>
      <c r="D3370" s="14" t="s">
        <v>10322</v>
      </c>
      <c r="E3370" s="14" t="s">
        <v>4433</v>
      </c>
      <c r="F3370" s="14" t="s">
        <v>10323</v>
      </c>
      <c r="G3370" s="14" t="s">
        <v>11931</v>
      </c>
      <c r="H3370" s="44" t="s">
        <v>3466</v>
      </c>
      <c r="I3370" s="45">
        <v>0</v>
      </c>
      <c r="J3370" s="14">
        <v>150000000</v>
      </c>
      <c r="K3370" s="14" t="s">
        <v>3458</v>
      </c>
      <c r="L3370" s="46" t="s">
        <v>5087</v>
      </c>
      <c r="M3370" s="14" t="s">
        <v>12072</v>
      </c>
      <c r="N3370" s="14" t="s">
        <v>3833</v>
      </c>
      <c r="O3370" s="14" t="s">
        <v>12106</v>
      </c>
      <c r="P3370" s="14" t="s">
        <v>12071</v>
      </c>
      <c r="Q3370" s="44" t="s">
        <v>8224</v>
      </c>
      <c r="R3370" s="44" t="s">
        <v>8203</v>
      </c>
      <c r="S3370" s="14">
        <v>20</v>
      </c>
      <c r="T3370" s="5">
        <v>1086.5</v>
      </c>
      <c r="U3370" s="5">
        <f t="shared" si="183"/>
        <v>21730</v>
      </c>
      <c r="V3370" s="47">
        <f t="shared" si="184"/>
        <v>24337.600000000002</v>
      </c>
      <c r="W3370" s="48"/>
      <c r="X3370" s="49">
        <v>2017</v>
      </c>
      <c r="Y3370" s="55" t="s">
        <v>12015</v>
      </c>
      <c r="Z3370" s="51">
        <f t="shared" si="185"/>
        <v>60.361111111111114</v>
      </c>
      <c r="AA3370" s="16">
        <f t="shared" si="186"/>
        <v>67.604444444444454</v>
      </c>
    </row>
    <row r="3371" spans="2:27" ht="20.25" x14ac:dyDescent="0.3">
      <c r="B3371" s="43" t="s">
        <v>3374</v>
      </c>
      <c r="C3371" s="14" t="s">
        <v>4521</v>
      </c>
      <c r="D3371" s="14" t="s">
        <v>10324</v>
      </c>
      <c r="E3371" s="14" t="s">
        <v>10325</v>
      </c>
      <c r="F3371" s="14" t="s">
        <v>10326</v>
      </c>
      <c r="G3371" s="14" t="s">
        <v>11932</v>
      </c>
      <c r="H3371" s="44" t="s">
        <v>3466</v>
      </c>
      <c r="I3371" s="45">
        <v>0</v>
      </c>
      <c r="J3371" s="14">
        <v>150000000</v>
      </c>
      <c r="K3371" s="14" t="s">
        <v>3458</v>
      </c>
      <c r="L3371" s="46" t="s">
        <v>5087</v>
      </c>
      <c r="M3371" s="14" t="s">
        <v>12072</v>
      </c>
      <c r="N3371" s="14" t="s">
        <v>3833</v>
      </c>
      <c r="O3371" s="14" t="s">
        <v>12106</v>
      </c>
      <c r="P3371" s="14" t="s">
        <v>12071</v>
      </c>
      <c r="Q3371" s="44" t="s">
        <v>8224</v>
      </c>
      <c r="R3371" s="44" t="s">
        <v>8203</v>
      </c>
      <c r="S3371" s="14">
        <v>72</v>
      </c>
      <c r="T3371" s="5">
        <v>367.86111111111109</v>
      </c>
      <c r="U3371" s="5">
        <f t="shared" si="183"/>
        <v>26486</v>
      </c>
      <c r="V3371" s="47">
        <f t="shared" si="184"/>
        <v>29664.320000000003</v>
      </c>
      <c r="W3371" s="48"/>
      <c r="X3371" s="49">
        <v>2017</v>
      </c>
      <c r="Y3371" s="55" t="s">
        <v>12015</v>
      </c>
      <c r="Z3371" s="51">
        <f t="shared" si="185"/>
        <v>73.572222222222223</v>
      </c>
      <c r="AA3371" s="16">
        <f t="shared" si="186"/>
        <v>82.4008888888889</v>
      </c>
    </row>
    <row r="3372" spans="2:27" ht="20.25" x14ac:dyDescent="0.3">
      <c r="B3372" s="43" t="s">
        <v>3375</v>
      </c>
      <c r="C3372" s="14" t="s">
        <v>4521</v>
      </c>
      <c r="D3372" s="14" t="s">
        <v>10324</v>
      </c>
      <c r="E3372" s="14" t="s">
        <v>10325</v>
      </c>
      <c r="F3372" s="14" t="s">
        <v>10326</v>
      </c>
      <c r="G3372" s="14" t="s">
        <v>11933</v>
      </c>
      <c r="H3372" s="44" t="s">
        <v>3466</v>
      </c>
      <c r="I3372" s="45">
        <v>0</v>
      </c>
      <c r="J3372" s="14">
        <v>150000000</v>
      </c>
      <c r="K3372" s="14" t="s">
        <v>3458</v>
      </c>
      <c r="L3372" s="46" t="s">
        <v>5087</v>
      </c>
      <c r="M3372" s="14" t="s">
        <v>12072</v>
      </c>
      <c r="N3372" s="14" t="s">
        <v>3833</v>
      </c>
      <c r="O3372" s="14" t="s">
        <v>12106</v>
      </c>
      <c r="P3372" s="14" t="s">
        <v>12071</v>
      </c>
      <c r="Q3372" s="44" t="s">
        <v>8224</v>
      </c>
      <c r="R3372" s="44" t="s">
        <v>8203</v>
      </c>
      <c r="S3372" s="14">
        <v>72</v>
      </c>
      <c r="T3372" s="5">
        <v>376.40277777777771</v>
      </c>
      <c r="U3372" s="5">
        <f t="shared" si="183"/>
        <v>27100.999999999996</v>
      </c>
      <c r="V3372" s="47">
        <f t="shared" si="184"/>
        <v>30353.119999999999</v>
      </c>
      <c r="W3372" s="48"/>
      <c r="X3372" s="49">
        <v>2017</v>
      </c>
      <c r="Y3372" s="55" t="s">
        <v>12015</v>
      </c>
      <c r="Z3372" s="51">
        <f t="shared" si="185"/>
        <v>75.280555555555551</v>
      </c>
      <c r="AA3372" s="16">
        <f t="shared" si="186"/>
        <v>84.314222222222213</v>
      </c>
    </row>
    <row r="3373" spans="2:27" ht="20.25" x14ac:dyDescent="0.3">
      <c r="B3373" s="43" t="s">
        <v>3376</v>
      </c>
      <c r="C3373" s="14" t="s">
        <v>4521</v>
      </c>
      <c r="D3373" s="14" t="s">
        <v>10327</v>
      </c>
      <c r="E3373" s="14" t="s">
        <v>10328</v>
      </c>
      <c r="F3373" s="14" t="s">
        <v>10329</v>
      </c>
      <c r="G3373" s="14" t="s">
        <v>11934</v>
      </c>
      <c r="H3373" s="44" t="s">
        <v>3466</v>
      </c>
      <c r="I3373" s="45">
        <v>0</v>
      </c>
      <c r="J3373" s="14">
        <v>150000000</v>
      </c>
      <c r="K3373" s="14" t="s">
        <v>3458</v>
      </c>
      <c r="L3373" s="46" t="s">
        <v>5087</v>
      </c>
      <c r="M3373" s="14" t="s">
        <v>12072</v>
      </c>
      <c r="N3373" s="14" t="s">
        <v>3833</v>
      </c>
      <c r="O3373" s="14" t="s">
        <v>12106</v>
      </c>
      <c r="P3373" s="14" t="s">
        <v>12071</v>
      </c>
      <c r="Q3373" s="44" t="s">
        <v>8224</v>
      </c>
      <c r="R3373" s="44" t="s">
        <v>8203</v>
      </c>
      <c r="S3373" s="14">
        <v>3</v>
      </c>
      <c r="T3373" s="5">
        <v>3946.2499999999995</v>
      </c>
      <c r="U3373" s="5">
        <f t="shared" si="183"/>
        <v>11838.749999999998</v>
      </c>
      <c r="V3373" s="47">
        <f t="shared" si="184"/>
        <v>13259.4</v>
      </c>
      <c r="W3373" s="48"/>
      <c r="X3373" s="49">
        <v>2017</v>
      </c>
      <c r="Y3373" s="55" t="s">
        <v>12015</v>
      </c>
      <c r="Z3373" s="51">
        <f t="shared" si="185"/>
        <v>32.885416666666664</v>
      </c>
      <c r="AA3373" s="16">
        <f t="shared" si="186"/>
        <v>36.831666666666663</v>
      </c>
    </row>
    <row r="3374" spans="2:27" ht="20.25" x14ac:dyDescent="0.3">
      <c r="B3374" s="43" t="s">
        <v>3377</v>
      </c>
      <c r="C3374" s="14" t="s">
        <v>4521</v>
      </c>
      <c r="D3374" s="14" t="s">
        <v>10324</v>
      </c>
      <c r="E3374" s="14" t="s">
        <v>10325</v>
      </c>
      <c r="F3374" s="14" t="s">
        <v>10326</v>
      </c>
      <c r="G3374" s="14" t="s">
        <v>11935</v>
      </c>
      <c r="H3374" s="44" t="s">
        <v>3466</v>
      </c>
      <c r="I3374" s="45">
        <v>0</v>
      </c>
      <c r="J3374" s="14">
        <v>150000000</v>
      </c>
      <c r="K3374" s="14" t="s">
        <v>3458</v>
      </c>
      <c r="L3374" s="46" t="s">
        <v>5087</v>
      </c>
      <c r="M3374" s="14" t="s">
        <v>12072</v>
      </c>
      <c r="N3374" s="14" t="s">
        <v>3833</v>
      </c>
      <c r="O3374" s="14" t="s">
        <v>12106</v>
      </c>
      <c r="P3374" s="14" t="s">
        <v>12071</v>
      </c>
      <c r="Q3374" s="44" t="s">
        <v>8224</v>
      </c>
      <c r="R3374" s="44" t="s">
        <v>8203</v>
      </c>
      <c r="S3374" s="14">
        <v>6</v>
      </c>
      <c r="T3374" s="5">
        <v>5842.4999999999991</v>
      </c>
      <c r="U3374" s="5">
        <f t="shared" si="183"/>
        <v>35054.999999999993</v>
      </c>
      <c r="V3374" s="47">
        <f t="shared" si="184"/>
        <v>39261.599999999999</v>
      </c>
      <c r="W3374" s="48"/>
      <c r="X3374" s="49">
        <v>2017</v>
      </c>
      <c r="Y3374" s="55" t="s">
        <v>12015</v>
      </c>
      <c r="Z3374" s="51">
        <f t="shared" si="185"/>
        <v>97.374999999999986</v>
      </c>
      <c r="AA3374" s="16">
        <f t="shared" si="186"/>
        <v>109.06</v>
      </c>
    </row>
    <row r="3375" spans="2:27" ht="20.25" x14ac:dyDescent="0.3">
      <c r="B3375" s="43" t="s">
        <v>3378</v>
      </c>
      <c r="C3375" s="14" t="s">
        <v>4521</v>
      </c>
      <c r="D3375" s="14" t="s">
        <v>10330</v>
      </c>
      <c r="E3375" s="14" t="s">
        <v>10325</v>
      </c>
      <c r="F3375" s="14" t="s">
        <v>10331</v>
      </c>
      <c r="G3375" s="14" t="s">
        <v>11936</v>
      </c>
      <c r="H3375" s="44" t="s">
        <v>3466</v>
      </c>
      <c r="I3375" s="45">
        <v>0</v>
      </c>
      <c r="J3375" s="14">
        <v>150000000</v>
      </c>
      <c r="K3375" s="14" t="s">
        <v>3458</v>
      </c>
      <c r="L3375" s="46" t="s">
        <v>5087</v>
      </c>
      <c r="M3375" s="14" t="s">
        <v>12072</v>
      </c>
      <c r="N3375" s="14" t="s">
        <v>3833</v>
      </c>
      <c r="O3375" s="14" t="s">
        <v>12106</v>
      </c>
      <c r="P3375" s="14" t="s">
        <v>12071</v>
      </c>
      <c r="Q3375" s="44" t="s">
        <v>8224</v>
      </c>
      <c r="R3375" s="44" t="s">
        <v>8203</v>
      </c>
      <c r="S3375" s="14">
        <v>6</v>
      </c>
      <c r="T3375" s="5">
        <v>7789.9999999999991</v>
      </c>
      <c r="U3375" s="5">
        <f t="shared" si="183"/>
        <v>46739.999999999993</v>
      </c>
      <c r="V3375" s="47">
        <f t="shared" si="184"/>
        <v>52348.799999999996</v>
      </c>
      <c r="W3375" s="48"/>
      <c r="X3375" s="49">
        <v>2017</v>
      </c>
      <c r="Y3375" s="55" t="s">
        <v>12015</v>
      </c>
      <c r="Z3375" s="51">
        <f t="shared" si="185"/>
        <v>129.83333333333331</v>
      </c>
      <c r="AA3375" s="16">
        <f t="shared" si="186"/>
        <v>145.41333333333333</v>
      </c>
    </row>
    <row r="3376" spans="2:27" ht="20.25" x14ac:dyDescent="0.3">
      <c r="B3376" s="43" t="s">
        <v>3379</v>
      </c>
      <c r="C3376" s="14" t="s">
        <v>4521</v>
      </c>
      <c r="D3376" s="14" t="s">
        <v>10332</v>
      </c>
      <c r="E3376" s="14" t="s">
        <v>10325</v>
      </c>
      <c r="F3376" s="14" t="s">
        <v>10333</v>
      </c>
      <c r="G3376" s="14" t="s">
        <v>11937</v>
      </c>
      <c r="H3376" s="44" t="s">
        <v>3466</v>
      </c>
      <c r="I3376" s="45">
        <v>0</v>
      </c>
      <c r="J3376" s="14">
        <v>150000000</v>
      </c>
      <c r="K3376" s="14" t="s">
        <v>3458</v>
      </c>
      <c r="L3376" s="46" t="s">
        <v>5087</v>
      </c>
      <c r="M3376" s="14" t="s">
        <v>12072</v>
      </c>
      <c r="N3376" s="14" t="s">
        <v>3833</v>
      </c>
      <c r="O3376" s="14" t="s">
        <v>12106</v>
      </c>
      <c r="P3376" s="14" t="s">
        <v>12071</v>
      </c>
      <c r="Q3376" s="44" t="s">
        <v>8224</v>
      </c>
      <c r="R3376" s="44" t="s">
        <v>8203</v>
      </c>
      <c r="S3376" s="14">
        <v>10</v>
      </c>
      <c r="T3376" s="5">
        <v>3741.2499999999995</v>
      </c>
      <c r="U3376" s="5">
        <f t="shared" si="183"/>
        <v>37412.499999999993</v>
      </c>
      <c r="V3376" s="47">
        <f t="shared" si="184"/>
        <v>41901.999999999993</v>
      </c>
      <c r="W3376" s="48"/>
      <c r="X3376" s="49">
        <v>2017</v>
      </c>
      <c r="Y3376" s="55" t="s">
        <v>12015</v>
      </c>
      <c r="Z3376" s="51">
        <f t="shared" si="185"/>
        <v>103.92361111111109</v>
      </c>
      <c r="AA3376" s="16">
        <f t="shared" si="186"/>
        <v>116.39444444444442</v>
      </c>
    </row>
    <row r="3377" spans="2:27" ht="20.25" x14ac:dyDescent="0.3">
      <c r="B3377" s="43" t="s">
        <v>3380</v>
      </c>
      <c r="C3377" s="14" t="s">
        <v>4521</v>
      </c>
      <c r="D3377" s="14" t="s">
        <v>5112</v>
      </c>
      <c r="E3377" s="14" t="s">
        <v>4350</v>
      </c>
      <c r="F3377" s="14" t="s">
        <v>5113</v>
      </c>
      <c r="G3377" s="14" t="s">
        <v>11938</v>
      </c>
      <c r="H3377" s="44" t="s">
        <v>3466</v>
      </c>
      <c r="I3377" s="45">
        <v>0</v>
      </c>
      <c r="J3377" s="14">
        <v>150000000</v>
      </c>
      <c r="K3377" s="14" t="s">
        <v>3458</v>
      </c>
      <c r="L3377" s="46" t="s">
        <v>5087</v>
      </c>
      <c r="M3377" s="14" t="s">
        <v>12072</v>
      </c>
      <c r="N3377" s="14" t="s">
        <v>3833</v>
      </c>
      <c r="O3377" s="14" t="s">
        <v>12106</v>
      </c>
      <c r="P3377" s="14" t="s">
        <v>12071</v>
      </c>
      <c r="Q3377" s="44" t="s">
        <v>8224</v>
      </c>
      <c r="R3377" s="44" t="s">
        <v>8203</v>
      </c>
      <c r="S3377" s="14">
        <v>40</v>
      </c>
      <c r="T3377" s="5">
        <v>38418</v>
      </c>
      <c r="U3377" s="5">
        <f t="shared" si="183"/>
        <v>1536720</v>
      </c>
      <c r="V3377" s="47">
        <f t="shared" si="184"/>
        <v>1721126.4000000001</v>
      </c>
      <c r="W3377" s="48"/>
      <c r="X3377" s="49">
        <v>2017</v>
      </c>
      <c r="Y3377" s="55" t="s">
        <v>12015</v>
      </c>
      <c r="Z3377" s="51">
        <f t="shared" si="185"/>
        <v>4268.666666666667</v>
      </c>
      <c r="AA3377" s="16">
        <f t="shared" si="186"/>
        <v>4780.9066666666668</v>
      </c>
    </row>
    <row r="3378" spans="2:27" ht="20.25" x14ac:dyDescent="0.3">
      <c r="B3378" s="43" t="s">
        <v>3381</v>
      </c>
      <c r="C3378" s="14" t="s">
        <v>4521</v>
      </c>
      <c r="D3378" s="14" t="s">
        <v>10334</v>
      </c>
      <c r="E3378" s="14" t="s">
        <v>10335</v>
      </c>
      <c r="F3378" s="14" t="s">
        <v>10336</v>
      </c>
      <c r="G3378" s="14" t="s">
        <v>11939</v>
      </c>
      <c r="H3378" s="44" t="s">
        <v>3466</v>
      </c>
      <c r="I3378" s="45">
        <v>0</v>
      </c>
      <c r="J3378" s="14">
        <v>150000000</v>
      </c>
      <c r="K3378" s="14" t="s">
        <v>3458</v>
      </c>
      <c r="L3378" s="46" t="s">
        <v>5087</v>
      </c>
      <c r="M3378" s="14" t="s">
        <v>12072</v>
      </c>
      <c r="N3378" s="14" t="s">
        <v>3833</v>
      </c>
      <c r="O3378" s="14" t="s">
        <v>12106</v>
      </c>
      <c r="P3378" s="14" t="s">
        <v>12071</v>
      </c>
      <c r="Q3378" s="44" t="s">
        <v>8224</v>
      </c>
      <c r="R3378" s="44" t="s">
        <v>8203</v>
      </c>
      <c r="S3378" s="14">
        <v>4</v>
      </c>
      <c r="T3378" s="5">
        <v>5842.4999999999991</v>
      </c>
      <c r="U3378" s="5">
        <f t="shared" si="183"/>
        <v>23369.999999999996</v>
      </c>
      <c r="V3378" s="47">
        <f t="shared" si="184"/>
        <v>26174.399999999998</v>
      </c>
      <c r="W3378" s="48"/>
      <c r="X3378" s="49">
        <v>2017</v>
      </c>
      <c r="Y3378" s="55" t="s">
        <v>12015</v>
      </c>
      <c r="Z3378" s="51">
        <f t="shared" si="185"/>
        <v>64.916666666666657</v>
      </c>
      <c r="AA3378" s="16">
        <f t="shared" si="186"/>
        <v>72.706666666666663</v>
      </c>
    </row>
    <row r="3379" spans="2:27" ht="20.25" x14ac:dyDescent="0.3">
      <c r="B3379" s="43" t="s">
        <v>3382</v>
      </c>
      <c r="C3379" s="14" t="s">
        <v>4521</v>
      </c>
      <c r="D3379" s="14" t="s">
        <v>5199</v>
      </c>
      <c r="E3379" s="14" t="s">
        <v>8015</v>
      </c>
      <c r="F3379" s="14" t="s">
        <v>5200</v>
      </c>
      <c r="G3379" s="14" t="s">
        <v>11940</v>
      </c>
      <c r="H3379" s="44" t="s">
        <v>3466</v>
      </c>
      <c r="I3379" s="45">
        <v>0</v>
      </c>
      <c r="J3379" s="14">
        <v>150000000</v>
      </c>
      <c r="K3379" s="14" t="s">
        <v>3458</v>
      </c>
      <c r="L3379" s="46" t="s">
        <v>5087</v>
      </c>
      <c r="M3379" s="14" t="s">
        <v>12072</v>
      </c>
      <c r="N3379" s="14" t="s">
        <v>3833</v>
      </c>
      <c r="O3379" s="14" t="s">
        <v>12106</v>
      </c>
      <c r="P3379" s="14" t="s">
        <v>12071</v>
      </c>
      <c r="Q3379" s="44" t="s">
        <v>8224</v>
      </c>
      <c r="R3379" s="44" t="s">
        <v>8203</v>
      </c>
      <c r="S3379" s="14">
        <v>8</v>
      </c>
      <c r="T3379" s="5">
        <v>400</v>
      </c>
      <c r="U3379" s="5">
        <f t="shared" si="183"/>
        <v>3200</v>
      </c>
      <c r="V3379" s="47">
        <f t="shared" si="184"/>
        <v>3584.0000000000005</v>
      </c>
      <c r="W3379" s="48"/>
      <c r="X3379" s="49">
        <v>2017</v>
      </c>
      <c r="Y3379" s="55" t="s">
        <v>12015</v>
      </c>
      <c r="Z3379" s="51">
        <f t="shared" si="185"/>
        <v>8.8888888888888893</v>
      </c>
      <c r="AA3379" s="16">
        <f t="shared" si="186"/>
        <v>9.9555555555555575</v>
      </c>
    </row>
    <row r="3380" spans="2:27" ht="20.25" x14ac:dyDescent="0.3">
      <c r="B3380" s="43" t="s">
        <v>3383</v>
      </c>
      <c r="C3380" s="14" t="s">
        <v>4521</v>
      </c>
      <c r="D3380" s="14" t="s">
        <v>10337</v>
      </c>
      <c r="E3380" s="14" t="s">
        <v>7574</v>
      </c>
      <c r="F3380" s="14" t="s">
        <v>10338</v>
      </c>
      <c r="G3380" s="14" t="s">
        <v>11941</v>
      </c>
      <c r="H3380" s="44" t="s">
        <v>3466</v>
      </c>
      <c r="I3380" s="45">
        <v>0</v>
      </c>
      <c r="J3380" s="14">
        <v>150000000</v>
      </c>
      <c r="K3380" s="14" t="s">
        <v>3458</v>
      </c>
      <c r="L3380" s="46" t="s">
        <v>5087</v>
      </c>
      <c r="M3380" s="14" t="s">
        <v>12072</v>
      </c>
      <c r="N3380" s="14" t="s">
        <v>3833</v>
      </c>
      <c r="O3380" s="14" t="s">
        <v>12106</v>
      </c>
      <c r="P3380" s="14" t="s">
        <v>12071</v>
      </c>
      <c r="Q3380" s="44" t="s">
        <v>8224</v>
      </c>
      <c r="R3380" s="44" t="s">
        <v>8203</v>
      </c>
      <c r="S3380" s="14">
        <v>5</v>
      </c>
      <c r="T3380" s="5">
        <v>6021.8749999999991</v>
      </c>
      <c r="U3380" s="5">
        <f t="shared" si="183"/>
        <v>30109.374999999996</v>
      </c>
      <c r="V3380" s="47">
        <f t="shared" si="184"/>
        <v>33722.5</v>
      </c>
      <c r="W3380" s="48"/>
      <c r="X3380" s="49">
        <v>2017</v>
      </c>
      <c r="Y3380" s="55" t="s">
        <v>12015</v>
      </c>
      <c r="Z3380" s="51">
        <f t="shared" si="185"/>
        <v>83.637152777777771</v>
      </c>
      <c r="AA3380" s="16">
        <f t="shared" si="186"/>
        <v>93.673611111111114</v>
      </c>
    </row>
    <row r="3381" spans="2:27" ht="20.25" x14ac:dyDescent="0.3">
      <c r="B3381" s="43" t="s">
        <v>3384</v>
      </c>
      <c r="C3381" s="14" t="s">
        <v>4521</v>
      </c>
      <c r="D3381" s="14" t="s">
        <v>10339</v>
      </c>
      <c r="E3381" s="14" t="s">
        <v>7429</v>
      </c>
      <c r="F3381" s="14" t="s">
        <v>10340</v>
      </c>
      <c r="G3381" s="14" t="s">
        <v>11942</v>
      </c>
      <c r="H3381" s="44" t="s">
        <v>3466</v>
      </c>
      <c r="I3381" s="45">
        <v>0</v>
      </c>
      <c r="J3381" s="14">
        <v>150000000</v>
      </c>
      <c r="K3381" s="14" t="s">
        <v>3458</v>
      </c>
      <c r="L3381" s="46" t="s">
        <v>5087</v>
      </c>
      <c r="M3381" s="14" t="s">
        <v>12072</v>
      </c>
      <c r="N3381" s="14" t="s">
        <v>3833</v>
      </c>
      <c r="O3381" s="14" t="s">
        <v>12106</v>
      </c>
      <c r="P3381" s="14" t="s">
        <v>12071</v>
      </c>
      <c r="Q3381" s="44" t="s">
        <v>8224</v>
      </c>
      <c r="R3381" s="44" t="s">
        <v>8203</v>
      </c>
      <c r="S3381" s="14">
        <v>6</v>
      </c>
      <c r="T3381" s="5">
        <v>5637.4999999999991</v>
      </c>
      <c r="U3381" s="5">
        <f t="shared" si="183"/>
        <v>33824.999999999993</v>
      </c>
      <c r="V3381" s="47">
        <f t="shared" si="184"/>
        <v>37883.999999999993</v>
      </c>
      <c r="W3381" s="48"/>
      <c r="X3381" s="49">
        <v>2017</v>
      </c>
      <c r="Y3381" s="55" t="s">
        <v>12015</v>
      </c>
      <c r="Z3381" s="51">
        <f t="shared" si="185"/>
        <v>93.958333333333314</v>
      </c>
      <c r="AA3381" s="16">
        <f t="shared" si="186"/>
        <v>105.23333333333332</v>
      </c>
    </row>
    <row r="3382" spans="2:27" ht="20.25" x14ac:dyDescent="0.3">
      <c r="B3382" s="43" t="s">
        <v>3385</v>
      </c>
      <c r="C3382" s="14" t="s">
        <v>4521</v>
      </c>
      <c r="D3382" s="14" t="s">
        <v>10341</v>
      </c>
      <c r="E3382" s="14" t="s">
        <v>10342</v>
      </c>
      <c r="F3382" s="14" t="s">
        <v>10343</v>
      </c>
      <c r="G3382" s="14" t="s">
        <v>11943</v>
      </c>
      <c r="H3382" s="44" t="s">
        <v>3466</v>
      </c>
      <c r="I3382" s="45">
        <v>0</v>
      </c>
      <c r="J3382" s="14">
        <v>150000000</v>
      </c>
      <c r="K3382" s="14" t="s">
        <v>3458</v>
      </c>
      <c r="L3382" s="46" t="s">
        <v>5087</v>
      </c>
      <c r="M3382" s="14" t="s">
        <v>12072</v>
      </c>
      <c r="N3382" s="14" t="s">
        <v>3833</v>
      </c>
      <c r="O3382" s="14" t="s">
        <v>12106</v>
      </c>
      <c r="P3382" s="14" t="s">
        <v>12071</v>
      </c>
      <c r="Q3382" s="44" t="s">
        <v>8224</v>
      </c>
      <c r="R3382" s="44" t="s">
        <v>8203</v>
      </c>
      <c r="S3382" s="14">
        <v>2</v>
      </c>
      <c r="T3382" s="5">
        <v>4818</v>
      </c>
      <c r="U3382" s="5">
        <f t="shared" si="183"/>
        <v>9636</v>
      </c>
      <c r="V3382" s="47">
        <f t="shared" si="184"/>
        <v>10792.320000000002</v>
      </c>
      <c r="W3382" s="48"/>
      <c r="X3382" s="49">
        <v>2017</v>
      </c>
      <c r="Y3382" s="55" t="s">
        <v>12015</v>
      </c>
      <c r="Z3382" s="51">
        <f t="shared" si="185"/>
        <v>26.766666666666666</v>
      </c>
      <c r="AA3382" s="16">
        <f t="shared" si="186"/>
        <v>29.978666666666673</v>
      </c>
    </row>
    <row r="3383" spans="2:27" ht="20.25" x14ac:dyDescent="0.3">
      <c r="B3383" s="43" t="s">
        <v>3386</v>
      </c>
      <c r="C3383" s="14" t="s">
        <v>4521</v>
      </c>
      <c r="D3383" s="14" t="s">
        <v>10327</v>
      </c>
      <c r="E3383" s="14" t="s">
        <v>10328</v>
      </c>
      <c r="F3383" s="14" t="s">
        <v>10329</v>
      </c>
      <c r="G3383" s="14" t="s">
        <v>11944</v>
      </c>
      <c r="H3383" s="44" t="s">
        <v>3466</v>
      </c>
      <c r="I3383" s="45">
        <v>0</v>
      </c>
      <c r="J3383" s="14">
        <v>150000000</v>
      </c>
      <c r="K3383" s="14" t="s">
        <v>3458</v>
      </c>
      <c r="L3383" s="46" t="s">
        <v>5087</v>
      </c>
      <c r="M3383" s="14" t="s">
        <v>12072</v>
      </c>
      <c r="N3383" s="14" t="s">
        <v>3833</v>
      </c>
      <c r="O3383" s="14" t="s">
        <v>12106</v>
      </c>
      <c r="P3383" s="14" t="s">
        <v>12071</v>
      </c>
      <c r="Q3383" s="44" t="s">
        <v>8224</v>
      </c>
      <c r="R3383" s="44" t="s">
        <v>8203</v>
      </c>
      <c r="S3383" s="14">
        <v>4</v>
      </c>
      <c r="T3383" s="5">
        <v>4425.95</v>
      </c>
      <c r="U3383" s="5">
        <f t="shared" si="183"/>
        <v>17703.8</v>
      </c>
      <c r="V3383" s="47">
        <f t="shared" si="184"/>
        <v>19828.256000000001</v>
      </c>
      <c r="W3383" s="48"/>
      <c r="X3383" s="49">
        <v>2017</v>
      </c>
      <c r="Y3383" s="55" t="s">
        <v>12015</v>
      </c>
      <c r="Z3383" s="51">
        <f t="shared" si="185"/>
        <v>49.17722222222222</v>
      </c>
      <c r="AA3383" s="16">
        <f t="shared" si="186"/>
        <v>55.078488888888891</v>
      </c>
    </row>
    <row r="3384" spans="2:27" ht="20.25" x14ac:dyDescent="0.3">
      <c r="B3384" s="43" t="s">
        <v>3387</v>
      </c>
      <c r="C3384" s="14" t="s">
        <v>4521</v>
      </c>
      <c r="D3384" s="14" t="s">
        <v>10344</v>
      </c>
      <c r="E3384" s="14" t="s">
        <v>10345</v>
      </c>
      <c r="F3384" s="14" t="s">
        <v>10346</v>
      </c>
      <c r="G3384" s="14" t="s">
        <v>11945</v>
      </c>
      <c r="H3384" s="44" t="s">
        <v>3466</v>
      </c>
      <c r="I3384" s="45">
        <v>0</v>
      </c>
      <c r="J3384" s="14">
        <v>150000000</v>
      </c>
      <c r="K3384" s="14" t="s">
        <v>3458</v>
      </c>
      <c r="L3384" s="46" t="s">
        <v>5087</v>
      </c>
      <c r="M3384" s="14" t="s">
        <v>12072</v>
      </c>
      <c r="N3384" s="14" t="s">
        <v>3833</v>
      </c>
      <c r="O3384" s="14" t="s">
        <v>12106</v>
      </c>
      <c r="P3384" s="14" t="s">
        <v>12071</v>
      </c>
      <c r="Q3384" s="44" t="s">
        <v>8224</v>
      </c>
      <c r="R3384" s="44" t="s">
        <v>8203</v>
      </c>
      <c r="S3384" s="14">
        <v>10</v>
      </c>
      <c r="T3384" s="5">
        <v>666.24999999999989</v>
      </c>
      <c r="U3384" s="5">
        <f t="shared" si="183"/>
        <v>6662.4999999999991</v>
      </c>
      <c r="V3384" s="47">
        <f t="shared" si="184"/>
        <v>7462</v>
      </c>
      <c r="W3384" s="48"/>
      <c r="X3384" s="49">
        <v>2017</v>
      </c>
      <c r="Y3384" s="55" t="s">
        <v>12015</v>
      </c>
      <c r="Z3384" s="51">
        <f t="shared" si="185"/>
        <v>18.506944444444443</v>
      </c>
      <c r="AA3384" s="16">
        <f t="shared" si="186"/>
        <v>20.727777777777778</v>
      </c>
    </row>
    <row r="3385" spans="2:27" ht="20.25" x14ac:dyDescent="0.3">
      <c r="B3385" s="43" t="s">
        <v>3388</v>
      </c>
      <c r="C3385" s="14" t="s">
        <v>4521</v>
      </c>
      <c r="D3385" s="14" t="s">
        <v>10344</v>
      </c>
      <c r="E3385" s="14" t="s">
        <v>10345</v>
      </c>
      <c r="F3385" s="14" t="s">
        <v>10346</v>
      </c>
      <c r="G3385" s="14" t="s">
        <v>11946</v>
      </c>
      <c r="H3385" s="44" t="s">
        <v>3466</v>
      </c>
      <c r="I3385" s="45">
        <v>0</v>
      </c>
      <c r="J3385" s="14">
        <v>150000000</v>
      </c>
      <c r="K3385" s="14" t="s">
        <v>3458</v>
      </c>
      <c r="L3385" s="46" t="s">
        <v>5087</v>
      </c>
      <c r="M3385" s="14" t="s">
        <v>12072</v>
      </c>
      <c r="N3385" s="14" t="s">
        <v>3833</v>
      </c>
      <c r="O3385" s="14" t="s">
        <v>12106</v>
      </c>
      <c r="P3385" s="14" t="s">
        <v>12071</v>
      </c>
      <c r="Q3385" s="44" t="s">
        <v>8224</v>
      </c>
      <c r="R3385" s="44" t="s">
        <v>8203</v>
      </c>
      <c r="S3385" s="14">
        <v>10</v>
      </c>
      <c r="T3385" s="5">
        <v>358.74999999999994</v>
      </c>
      <c r="U3385" s="5">
        <f t="shared" si="183"/>
        <v>3587.4999999999995</v>
      </c>
      <c r="V3385" s="47">
        <f t="shared" si="184"/>
        <v>4018</v>
      </c>
      <c r="W3385" s="48"/>
      <c r="X3385" s="49">
        <v>2017</v>
      </c>
      <c r="Y3385" s="55" t="s">
        <v>12015</v>
      </c>
      <c r="Z3385" s="51">
        <f t="shared" si="185"/>
        <v>9.9652777777777768</v>
      </c>
      <c r="AA3385" s="16">
        <f t="shared" si="186"/>
        <v>11.161111111111111</v>
      </c>
    </row>
    <row r="3386" spans="2:27" ht="20.25" x14ac:dyDescent="0.3">
      <c r="B3386" s="43" t="s">
        <v>3389</v>
      </c>
      <c r="C3386" s="14" t="s">
        <v>4521</v>
      </c>
      <c r="D3386" s="14" t="s">
        <v>10188</v>
      </c>
      <c r="E3386" s="14" t="s">
        <v>4326</v>
      </c>
      <c r="F3386" s="14" t="s">
        <v>10189</v>
      </c>
      <c r="G3386" s="14" t="s">
        <v>11947</v>
      </c>
      <c r="H3386" s="44" t="s">
        <v>3466</v>
      </c>
      <c r="I3386" s="45">
        <v>0</v>
      </c>
      <c r="J3386" s="14">
        <v>150000000</v>
      </c>
      <c r="K3386" s="14" t="s">
        <v>3458</v>
      </c>
      <c r="L3386" s="46" t="s">
        <v>5087</v>
      </c>
      <c r="M3386" s="14" t="s">
        <v>12072</v>
      </c>
      <c r="N3386" s="14" t="s">
        <v>3833</v>
      </c>
      <c r="O3386" s="14" t="s">
        <v>12106</v>
      </c>
      <c r="P3386" s="14" t="s">
        <v>12071</v>
      </c>
      <c r="Q3386" s="44" t="s">
        <v>8224</v>
      </c>
      <c r="R3386" s="44" t="s">
        <v>8203</v>
      </c>
      <c r="S3386" s="14">
        <v>5</v>
      </c>
      <c r="T3386" s="5">
        <v>6475.95</v>
      </c>
      <c r="U3386" s="5">
        <f t="shared" si="183"/>
        <v>32379.75</v>
      </c>
      <c r="V3386" s="47">
        <f t="shared" si="184"/>
        <v>36265.320000000007</v>
      </c>
      <c r="W3386" s="48"/>
      <c r="X3386" s="49">
        <v>2017</v>
      </c>
      <c r="Y3386" s="55" t="s">
        <v>12015</v>
      </c>
      <c r="Z3386" s="51">
        <f t="shared" si="185"/>
        <v>89.943749999999994</v>
      </c>
      <c r="AA3386" s="16">
        <f t="shared" si="186"/>
        <v>100.73700000000002</v>
      </c>
    </row>
    <row r="3387" spans="2:27" ht="20.25" x14ac:dyDescent="0.3">
      <c r="B3387" s="43" t="s">
        <v>3390</v>
      </c>
      <c r="C3387" s="14" t="s">
        <v>4521</v>
      </c>
      <c r="D3387" s="14" t="s">
        <v>10347</v>
      </c>
      <c r="E3387" s="14" t="s">
        <v>3909</v>
      </c>
      <c r="F3387" s="14" t="s">
        <v>10348</v>
      </c>
      <c r="G3387" s="14" t="s">
        <v>11948</v>
      </c>
      <c r="H3387" s="44" t="s">
        <v>3466</v>
      </c>
      <c r="I3387" s="45">
        <v>0</v>
      </c>
      <c r="J3387" s="14">
        <v>150000000</v>
      </c>
      <c r="K3387" s="14" t="s">
        <v>3458</v>
      </c>
      <c r="L3387" s="46" t="s">
        <v>5087</v>
      </c>
      <c r="M3387" s="14" t="s">
        <v>12072</v>
      </c>
      <c r="N3387" s="14" t="s">
        <v>3833</v>
      </c>
      <c r="O3387" s="14" t="s">
        <v>12106</v>
      </c>
      <c r="P3387" s="14" t="s">
        <v>12071</v>
      </c>
      <c r="Q3387" s="44" t="s">
        <v>8226</v>
      </c>
      <c r="R3387" s="44" t="s">
        <v>8205</v>
      </c>
      <c r="S3387" s="14">
        <v>1.5</v>
      </c>
      <c r="T3387" s="5">
        <v>5968</v>
      </c>
      <c r="U3387" s="5">
        <f t="shared" si="183"/>
        <v>8952</v>
      </c>
      <c r="V3387" s="47">
        <f t="shared" si="184"/>
        <v>10026.240000000002</v>
      </c>
      <c r="W3387" s="48"/>
      <c r="X3387" s="49">
        <v>2017</v>
      </c>
      <c r="Y3387" s="55" t="s">
        <v>12015</v>
      </c>
      <c r="Z3387" s="51">
        <f t="shared" si="185"/>
        <v>24.866666666666667</v>
      </c>
      <c r="AA3387" s="16">
        <f t="shared" si="186"/>
        <v>27.850666666666672</v>
      </c>
    </row>
    <row r="3388" spans="2:27" ht="20.25" x14ac:dyDescent="0.3">
      <c r="B3388" s="43" t="s">
        <v>3391</v>
      </c>
      <c r="C3388" s="14" t="s">
        <v>4521</v>
      </c>
      <c r="D3388" s="14" t="s">
        <v>10208</v>
      </c>
      <c r="E3388" s="14" t="s">
        <v>10209</v>
      </c>
      <c r="F3388" s="14" t="s">
        <v>10210</v>
      </c>
      <c r="G3388" s="14" t="s">
        <v>11949</v>
      </c>
      <c r="H3388" s="44" t="s">
        <v>3466</v>
      </c>
      <c r="I3388" s="45">
        <v>0</v>
      </c>
      <c r="J3388" s="14">
        <v>150000000</v>
      </c>
      <c r="K3388" s="14" t="s">
        <v>3458</v>
      </c>
      <c r="L3388" s="46" t="s">
        <v>5087</v>
      </c>
      <c r="M3388" s="14" t="s">
        <v>12072</v>
      </c>
      <c r="N3388" s="14" t="s">
        <v>3833</v>
      </c>
      <c r="O3388" s="14" t="s">
        <v>12106</v>
      </c>
      <c r="P3388" s="14" t="s">
        <v>12071</v>
      </c>
      <c r="Q3388" s="44" t="s">
        <v>8224</v>
      </c>
      <c r="R3388" s="44" t="s">
        <v>8203</v>
      </c>
      <c r="S3388" s="14">
        <v>10</v>
      </c>
      <c r="T3388" s="5">
        <v>1814.2499999999998</v>
      </c>
      <c r="U3388" s="5">
        <f t="shared" si="183"/>
        <v>18142.499999999996</v>
      </c>
      <c r="V3388" s="47">
        <f t="shared" si="184"/>
        <v>20319.599999999999</v>
      </c>
      <c r="W3388" s="48"/>
      <c r="X3388" s="49">
        <v>2017</v>
      </c>
      <c r="Y3388" s="55" t="s">
        <v>12015</v>
      </c>
      <c r="Z3388" s="51">
        <f t="shared" si="185"/>
        <v>50.395833333333321</v>
      </c>
      <c r="AA3388" s="16">
        <f t="shared" si="186"/>
        <v>56.443333333333328</v>
      </c>
    </row>
    <row r="3389" spans="2:27" ht="20.25" x14ac:dyDescent="0.3">
      <c r="B3389" s="43" t="s">
        <v>3392</v>
      </c>
      <c r="C3389" s="14" t="s">
        <v>4521</v>
      </c>
      <c r="D3389" s="14" t="s">
        <v>5196</v>
      </c>
      <c r="E3389" s="14" t="s">
        <v>8013</v>
      </c>
      <c r="F3389" s="14" t="s">
        <v>8014</v>
      </c>
      <c r="G3389" s="14" t="s">
        <v>11950</v>
      </c>
      <c r="H3389" s="44" t="s">
        <v>3466</v>
      </c>
      <c r="I3389" s="45">
        <v>0</v>
      </c>
      <c r="J3389" s="14">
        <v>150000000</v>
      </c>
      <c r="K3389" s="14" t="s">
        <v>3458</v>
      </c>
      <c r="L3389" s="46" t="s">
        <v>5087</v>
      </c>
      <c r="M3389" s="14" t="s">
        <v>12072</v>
      </c>
      <c r="N3389" s="14" t="s">
        <v>3833</v>
      </c>
      <c r="O3389" s="14" t="s">
        <v>12106</v>
      </c>
      <c r="P3389" s="14" t="s">
        <v>12071</v>
      </c>
      <c r="Q3389" s="44" t="s">
        <v>8224</v>
      </c>
      <c r="R3389" s="44" t="s">
        <v>8203</v>
      </c>
      <c r="S3389" s="14">
        <v>50</v>
      </c>
      <c r="T3389" s="5">
        <v>548</v>
      </c>
      <c r="U3389" s="5">
        <f t="shared" si="183"/>
        <v>27400</v>
      </c>
      <c r="V3389" s="47">
        <f t="shared" si="184"/>
        <v>30688.000000000004</v>
      </c>
      <c r="W3389" s="48"/>
      <c r="X3389" s="49">
        <v>2017</v>
      </c>
      <c r="Y3389" s="55" t="s">
        <v>12015</v>
      </c>
      <c r="Z3389" s="51">
        <f t="shared" si="185"/>
        <v>76.111111111111114</v>
      </c>
      <c r="AA3389" s="16">
        <f t="shared" si="186"/>
        <v>85.244444444444454</v>
      </c>
    </row>
    <row r="3390" spans="2:27" ht="20.25" x14ac:dyDescent="0.3">
      <c r="B3390" s="43" t="s">
        <v>3393</v>
      </c>
      <c r="C3390" s="14" t="s">
        <v>4521</v>
      </c>
      <c r="D3390" s="14" t="s">
        <v>5215</v>
      </c>
      <c r="E3390" s="14" t="s">
        <v>7417</v>
      </c>
      <c r="F3390" s="14" t="s">
        <v>8025</v>
      </c>
      <c r="G3390" s="14" t="s">
        <v>11951</v>
      </c>
      <c r="H3390" s="44" t="s">
        <v>3466</v>
      </c>
      <c r="I3390" s="45">
        <v>0</v>
      </c>
      <c r="J3390" s="14">
        <v>150000000</v>
      </c>
      <c r="K3390" s="14" t="s">
        <v>3458</v>
      </c>
      <c r="L3390" s="46" t="s">
        <v>5087</v>
      </c>
      <c r="M3390" s="14" t="s">
        <v>12072</v>
      </c>
      <c r="N3390" s="14" t="s">
        <v>3833</v>
      </c>
      <c r="O3390" s="14" t="s">
        <v>12106</v>
      </c>
      <c r="P3390" s="14" t="s">
        <v>12071</v>
      </c>
      <c r="Q3390" s="44" t="s">
        <v>8224</v>
      </c>
      <c r="R3390" s="44" t="s">
        <v>8203</v>
      </c>
      <c r="S3390" s="14">
        <v>10</v>
      </c>
      <c r="T3390" s="5">
        <v>823</v>
      </c>
      <c r="U3390" s="5">
        <f t="shared" si="183"/>
        <v>8230</v>
      </c>
      <c r="V3390" s="47">
        <f t="shared" si="184"/>
        <v>9217.6</v>
      </c>
      <c r="W3390" s="48"/>
      <c r="X3390" s="49">
        <v>2017</v>
      </c>
      <c r="Y3390" s="55" t="s">
        <v>12015</v>
      </c>
      <c r="Z3390" s="51">
        <f t="shared" si="185"/>
        <v>22.861111111111111</v>
      </c>
      <c r="AA3390" s="16">
        <f t="shared" si="186"/>
        <v>25.604444444444447</v>
      </c>
    </row>
    <row r="3391" spans="2:27" ht="20.25" x14ac:dyDescent="0.3">
      <c r="B3391" s="43" t="s">
        <v>3394</v>
      </c>
      <c r="C3391" s="14" t="s">
        <v>4521</v>
      </c>
      <c r="D3391" s="14" t="s">
        <v>5030</v>
      </c>
      <c r="E3391" s="14" t="s">
        <v>5029</v>
      </c>
      <c r="F3391" s="14" t="s">
        <v>7921</v>
      </c>
      <c r="G3391" s="14" t="s">
        <v>11952</v>
      </c>
      <c r="H3391" s="44" t="s">
        <v>3466</v>
      </c>
      <c r="I3391" s="45">
        <v>0</v>
      </c>
      <c r="J3391" s="14">
        <v>150000000</v>
      </c>
      <c r="K3391" s="14" t="s">
        <v>3458</v>
      </c>
      <c r="L3391" s="46" t="s">
        <v>5087</v>
      </c>
      <c r="M3391" s="14" t="s">
        <v>12072</v>
      </c>
      <c r="N3391" s="14" t="s">
        <v>3833</v>
      </c>
      <c r="O3391" s="14" t="s">
        <v>12106</v>
      </c>
      <c r="P3391" s="14" t="s">
        <v>12071</v>
      </c>
      <c r="Q3391" s="44" t="s">
        <v>8224</v>
      </c>
      <c r="R3391" s="44" t="s">
        <v>8203</v>
      </c>
      <c r="S3391" s="14">
        <v>10</v>
      </c>
      <c r="T3391" s="5">
        <v>6969.9999999999991</v>
      </c>
      <c r="U3391" s="5">
        <f t="shared" si="183"/>
        <v>69699.999999999985</v>
      </c>
      <c r="V3391" s="47">
        <f t="shared" si="184"/>
        <v>78063.999999999985</v>
      </c>
      <c r="W3391" s="48"/>
      <c r="X3391" s="49">
        <v>2017</v>
      </c>
      <c r="Y3391" s="55" t="s">
        <v>12015</v>
      </c>
      <c r="Z3391" s="51">
        <f t="shared" si="185"/>
        <v>193.61111111111106</v>
      </c>
      <c r="AA3391" s="16">
        <f t="shared" si="186"/>
        <v>216.84444444444441</v>
      </c>
    </row>
    <row r="3392" spans="2:27" ht="20.25" x14ac:dyDescent="0.3">
      <c r="B3392" s="43" t="s">
        <v>3395</v>
      </c>
      <c r="C3392" s="14" t="s">
        <v>4521</v>
      </c>
      <c r="D3392" s="14" t="s">
        <v>5030</v>
      </c>
      <c r="E3392" s="14" t="s">
        <v>5029</v>
      </c>
      <c r="F3392" s="14" t="s">
        <v>7921</v>
      </c>
      <c r="G3392" s="14" t="s">
        <v>11953</v>
      </c>
      <c r="H3392" s="44" t="s">
        <v>3466</v>
      </c>
      <c r="I3392" s="45">
        <v>0</v>
      </c>
      <c r="J3392" s="14">
        <v>150000000</v>
      </c>
      <c r="K3392" s="14" t="s">
        <v>3458</v>
      </c>
      <c r="L3392" s="46" t="s">
        <v>5087</v>
      </c>
      <c r="M3392" s="14" t="s">
        <v>12072</v>
      </c>
      <c r="N3392" s="14" t="s">
        <v>3833</v>
      </c>
      <c r="O3392" s="14" t="s">
        <v>12106</v>
      </c>
      <c r="P3392" s="14" t="s">
        <v>12071</v>
      </c>
      <c r="Q3392" s="44" t="s">
        <v>8224</v>
      </c>
      <c r="R3392" s="44" t="s">
        <v>8203</v>
      </c>
      <c r="S3392" s="14">
        <v>20</v>
      </c>
      <c r="T3392" s="5">
        <v>7174.9999999999991</v>
      </c>
      <c r="U3392" s="5">
        <f t="shared" si="183"/>
        <v>143499.99999999997</v>
      </c>
      <c r="V3392" s="47">
        <f t="shared" si="184"/>
        <v>160719.99999999997</v>
      </c>
      <c r="W3392" s="48"/>
      <c r="X3392" s="49">
        <v>2017</v>
      </c>
      <c r="Y3392" s="55" t="s">
        <v>12015</v>
      </c>
      <c r="Z3392" s="51">
        <f t="shared" si="185"/>
        <v>398.61111111111103</v>
      </c>
      <c r="AA3392" s="16">
        <f t="shared" si="186"/>
        <v>446.44444444444434</v>
      </c>
    </row>
    <row r="3393" spans="2:27" ht="20.25" x14ac:dyDescent="0.3">
      <c r="B3393" s="43" t="s">
        <v>3396</v>
      </c>
      <c r="C3393" s="14" t="s">
        <v>4521</v>
      </c>
      <c r="D3393" s="14" t="s">
        <v>5017</v>
      </c>
      <c r="E3393" s="14" t="s">
        <v>7696</v>
      </c>
      <c r="F3393" s="14" t="s">
        <v>5207</v>
      </c>
      <c r="G3393" s="14" t="s">
        <v>11954</v>
      </c>
      <c r="H3393" s="44" t="s">
        <v>3466</v>
      </c>
      <c r="I3393" s="45">
        <v>0</v>
      </c>
      <c r="J3393" s="14">
        <v>150000000</v>
      </c>
      <c r="K3393" s="14" t="s">
        <v>3458</v>
      </c>
      <c r="L3393" s="46" t="s">
        <v>5087</v>
      </c>
      <c r="M3393" s="14" t="s">
        <v>12072</v>
      </c>
      <c r="N3393" s="14" t="s">
        <v>3833</v>
      </c>
      <c r="O3393" s="14" t="s">
        <v>12106</v>
      </c>
      <c r="P3393" s="14" t="s">
        <v>12071</v>
      </c>
      <c r="Q3393" s="44" t="s">
        <v>8238</v>
      </c>
      <c r="R3393" s="44" t="s">
        <v>8215</v>
      </c>
      <c r="S3393" s="14">
        <v>250</v>
      </c>
      <c r="T3393" s="5">
        <v>388</v>
      </c>
      <c r="U3393" s="5">
        <f t="shared" si="183"/>
        <v>97000</v>
      </c>
      <c r="V3393" s="47">
        <f t="shared" si="184"/>
        <v>108640.00000000001</v>
      </c>
      <c r="W3393" s="48"/>
      <c r="X3393" s="49">
        <v>2017</v>
      </c>
      <c r="Y3393" s="55" t="s">
        <v>12015</v>
      </c>
      <c r="Z3393" s="51">
        <f t="shared" si="185"/>
        <v>269.44444444444446</v>
      </c>
      <c r="AA3393" s="16">
        <f t="shared" si="186"/>
        <v>301.77777777777783</v>
      </c>
    </row>
    <row r="3394" spans="2:27" ht="20.25" x14ac:dyDescent="0.3">
      <c r="B3394" s="43" t="s">
        <v>3397</v>
      </c>
      <c r="C3394" s="14" t="s">
        <v>4521</v>
      </c>
      <c r="D3394" s="14" t="s">
        <v>5017</v>
      </c>
      <c r="E3394" s="14" t="s">
        <v>7696</v>
      </c>
      <c r="F3394" s="14" t="s">
        <v>5207</v>
      </c>
      <c r="G3394" s="14" t="s">
        <v>11955</v>
      </c>
      <c r="H3394" s="44" t="s">
        <v>3466</v>
      </c>
      <c r="I3394" s="45">
        <v>0</v>
      </c>
      <c r="J3394" s="14">
        <v>150000000</v>
      </c>
      <c r="K3394" s="14" t="s">
        <v>3458</v>
      </c>
      <c r="L3394" s="46" t="s">
        <v>5087</v>
      </c>
      <c r="M3394" s="14" t="s">
        <v>12072</v>
      </c>
      <c r="N3394" s="14" t="s">
        <v>3833</v>
      </c>
      <c r="O3394" s="14" t="s">
        <v>12106</v>
      </c>
      <c r="P3394" s="14" t="s">
        <v>12071</v>
      </c>
      <c r="Q3394" s="44" t="s">
        <v>8238</v>
      </c>
      <c r="R3394" s="44" t="s">
        <v>8215</v>
      </c>
      <c r="S3394" s="14">
        <v>250</v>
      </c>
      <c r="T3394" s="5">
        <v>388</v>
      </c>
      <c r="U3394" s="5">
        <f t="shared" si="183"/>
        <v>97000</v>
      </c>
      <c r="V3394" s="47">
        <f t="shared" si="184"/>
        <v>108640.00000000001</v>
      </c>
      <c r="W3394" s="48"/>
      <c r="X3394" s="49">
        <v>2017</v>
      </c>
      <c r="Y3394" s="55" t="s">
        <v>12015</v>
      </c>
      <c r="Z3394" s="51">
        <f t="shared" si="185"/>
        <v>269.44444444444446</v>
      </c>
      <c r="AA3394" s="16">
        <f t="shared" si="186"/>
        <v>301.77777777777783</v>
      </c>
    </row>
    <row r="3395" spans="2:27" ht="20.25" x14ac:dyDescent="0.3">
      <c r="B3395" s="43" t="s">
        <v>3398</v>
      </c>
      <c r="C3395" s="14" t="s">
        <v>4521</v>
      </c>
      <c r="D3395" s="14" t="s">
        <v>10239</v>
      </c>
      <c r="E3395" s="14" t="s">
        <v>8142</v>
      </c>
      <c r="F3395" s="14" t="s">
        <v>10240</v>
      </c>
      <c r="G3395" s="14" t="s">
        <v>11956</v>
      </c>
      <c r="H3395" s="44" t="s">
        <v>3466</v>
      </c>
      <c r="I3395" s="45">
        <v>0</v>
      </c>
      <c r="J3395" s="14">
        <v>150000000</v>
      </c>
      <c r="K3395" s="14" t="s">
        <v>3458</v>
      </c>
      <c r="L3395" s="46" t="s">
        <v>5087</v>
      </c>
      <c r="M3395" s="14" t="s">
        <v>12072</v>
      </c>
      <c r="N3395" s="14" t="s">
        <v>3833</v>
      </c>
      <c r="O3395" s="14" t="s">
        <v>12106</v>
      </c>
      <c r="P3395" s="14" t="s">
        <v>12071</v>
      </c>
      <c r="Q3395" s="44" t="s">
        <v>8224</v>
      </c>
      <c r="R3395" s="44" t="s">
        <v>8203</v>
      </c>
      <c r="S3395" s="14">
        <v>1000</v>
      </c>
      <c r="T3395" s="5">
        <v>45.16</v>
      </c>
      <c r="U3395" s="5">
        <f t="shared" si="183"/>
        <v>45160</v>
      </c>
      <c r="V3395" s="47">
        <f t="shared" si="184"/>
        <v>50579.200000000004</v>
      </c>
      <c r="W3395" s="48"/>
      <c r="X3395" s="49">
        <v>2017</v>
      </c>
      <c r="Y3395" s="55" t="s">
        <v>12015</v>
      </c>
      <c r="Z3395" s="51">
        <f t="shared" si="185"/>
        <v>125.44444444444444</v>
      </c>
      <c r="AA3395" s="16">
        <f t="shared" si="186"/>
        <v>140.4977777777778</v>
      </c>
    </row>
    <row r="3396" spans="2:27" ht="20.25" x14ac:dyDescent="0.3">
      <c r="B3396" s="43" t="s">
        <v>3399</v>
      </c>
      <c r="C3396" s="14" t="s">
        <v>4521</v>
      </c>
      <c r="D3396" s="14" t="s">
        <v>10349</v>
      </c>
      <c r="E3396" s="14" t="s">
        <v>8142</v>
      </c>
      <c r="F3396" s="14" t="s">
        <v>10350</v>
      </c>
      <c r="G3396" s="14" t="s">
        <v>11957</v>
      </c>
      <c r="H3396" s="44" t="s">
        <v>3466</v>
      </c>
      <c r="I3396" s="45">
        <v>0</v>
      </c>
      <c r="J3396" s="14">
        <v>150000000</v>
      </c>
      <c r="K3396" s="14" t="s">
        <v>3458</v>
      </c>
      <c r="L3396" s="46" t="s">
        <v>5087</v>
      </c>
      <c r="M3396" s="14" t="s">
        <v>12072</v>
      </c>
      <c r="N3396" s="14" t="s">
        <v>3833</v>
      </c>
      <c r="O3396" s="14" t="s">
        <v>12106</v>
      </c>
      <c r="P3396" s="14" t="s">
        <v>12071</v>
      </c>
      <c r="Q3396" s="44" t="s">
        <v>8224</v>
      </c>
      <c r="R3396" s="44" t="s">
        <v>8203</v>
      </c>
      <c r="S3396" s="14">
        <v>10</v>
      </c>
      <c r="T3396" s="5">
        <v>256.25</v>
      </c>
      <c r="U3396" s="5">
        <f t="shared" si="183"/>
        <v>2562.5</v>
      </c>
      <c r="V3396" s="47">
        <f t="shared" si="184"/>
        <v>2870.0000000000005</v>
      </c>
      <c r="W3396" s="48"/>
      <c r="X3396" s="49">
        <v>2017</v>
      </c>
      <c r="Y3396" s="55" t="s">
        <v>12015</v>
      </c>
      <c r="Z3396" s="51">
        <f t="shared" si="185"/>
        <v>7.1180555555555554</v>
      </c>
      <c r="AA3396" s="16">
        <f t="shared" si="186"/>
        <v>7.9722222222222232</v>
      </c>
    </row>
    <row r="3397" spans="2:27" ht="20.25" x14ac:dyDescent="0.3">
      <c r="B3397" s="43" t="s">
        <v>3400</v>
      </c>
      <c r="C3397" s="14" t="s">
        <v>4521</v>
      </c>
      <c r="D3397" s="14" t="s">
        <v>10349</v>
      </c>
      <c r="E3397" s="14" t="s">
        <v>8142</v>
      </c>
      <c r="F3397" s="14" t="s">
        <v>10350</v>
      </c>
      <c r="G3397" s="14" t="s">
        <v>11958</v>
      </c>
      <c r="H3397" s="44" t="s">
        <v>3466</v>
      </c>
      <c r="I3397" s="45">
        <v>0</v>
      </c>
      <c r="J3397" s="14">
        <v>150000000</v>
      </c>
      <c r="K3397" s="14" t="s">
        <v>3458</v>
      </c>
      <c r="L3397" s="46" t="s">
        <v>5087</v>
      </c>
      <c r="M3397" s="14" t="s">
        <v>12072</v>
      </c>
      <c r="N3397" s="14" t="s">
        <v>3833</v>
      </c>
      <c r="O3397" s="14" t="s">
        <v>12106</v>
      </c>
      <c r="P3397" s="14" t="s">
        <v>12071</v>
      </c>
      <c r="Q3397" s="44" t="s">
        <v>8224</v>
      </c>
      <c r="R3397" s="44" t="s">
        <v>8203</v>
      </c>
      <c r="S3397" s="14">
        <v>10</v>
      </c>
      <c r="T3397" s="5">
        <v>371.04999999999995</v>
      </c>
      <c r="U3397" s="5">
        <f t="shared" si="183"/>
        <v>3710.4999999999995</v>
      </c>
      <c r="V3397" s="47">
        <f t="shared" si="184"/>
        <v>4155.76</v>
      </c>
      <c r="W3397" s="48"/>
      <c r="X3397" s="49">
        <v>2017</v>
      </c>
      <c r="Y3397" s="55" t="s">
        <v>12015</v>
      </c>
      <c r="Z3397" s="51">
        <f t="shared" si="185"/>
        <v>10.306944444444444</v>
      </c>
      <c r="AA3397" s="16">
        <f t="shared" si="186"/>
        <v>11.543777777777779</v>
      </c>
    </row>
    <row r="3398" spans="2:27" ht="20.25" x14ac:dyDescent="0.3">
      <c r="B3398" s="43" t="s">
        <v>3401</v>
      </c>
      <c r="C3398" s="14" t="s">
        <v>4521</v>
      </c>
      <c r="D3398" s="14" t="s">
        <v>10349</v>
      </c>
      <c r="E3398" s="14" t="s">
        <v>8142</v>
      </c>
      <c r="F3398" s="14" t="s">
        <v>10350</v>
      </c>
      <c r="G3398" s="14" t="s">
        <v>11959</v>
      </c>
      <c r="H3398" s="44" t="s">
        <v>3466</v>
      </c>
      <c r="I3398" s="45">
        <v>0</v>
      </c>
      <c r="J3398" s="14">
        <v>150000000</v>
      </c>
      <c r="K3398" s="14" t="s">
        <v>3458</v>
      </c>
      <c r="L3398" s="46" t="s">
        <v>5087</v>
      </c>
      <c r="M3398" s="14" t="s">
        <v>12072</v>
      </c>
      <c r="N3398" s="14" t="s">
        <v>3833</v>
      </c>
      <c r="O3398" s="14" t="s">
        <v>12106</v>
      </c>
      <c r="P3398" s="14" t="s">
        <v>12071</v>
      </c>
      <c r="Q3398" s="44" t="s">
        <v>8224</v>
      </c>
      <c r="R3398" s="44" t="s">
        <v>8203</v>
      </c>
      <c r="S3398" s="14">
        <v>10</v>
      </c>
      <c r="T3398" s="5">
        <v>389.49999999999994</v>
      </c>
      <c r="U3398" s="5">
        <f t="shared" si="183"/>
        <v>3894.9999999999995</v>
      </c>
      <c r="V3398" s="47">
        <f t="shared" si="184"/>
        <v>4362.3999999999996</v>
      </c>
      <c r="W3398" s="48"/>
      <c r="X3398" s="49">
        <v>2017</v>
      </c>
      <c r="Y3398" s="55" t="s">
        <v>12015</v>
      </c>
      <c r="Z3398" s="51">
        <f t="shared" si="185"/>
        <v>10.819444444444443</v>
      </c>
      <c r="AA3398" s="16">
        <f t="shared" si="186"/>
        <v>12.117777777777777</v>
      </c>
    </row>
    <row r="3399" spans="2:27" ht="20.25" x14ac:dyDescent="0.3">
      <c r="B3399" s="43" t="s">
        <v>3402</v>
      </c>
      <c r="C3399" s="14" t="s">
        <v>4521</v>
      </c>
      <c r="D3399" s="14" t="s">
        <v>10351</v>
      </c>
      <c r="E3399" s="14" t="s">
        <v>3773</v>
      </c>
      <c r="F3399" s="14" t="s">
        <v>10352</v>
      </c>
      <c r="G3399" s="14" t="s">
        <v>11960</v>
      </c>
      <c r="H3399" s="44" t="s">
        <v>3466</v>
      </c>
      <c r="I3399" s="45">
        <v>0</v>
      </c>
      <c r="J3399" s="14">
        <v>150000000</v>
      </c>
      <c r="K3399" s="14" t="s">
        <v>3458</v>
      </c>
      <c r="L3399" s="46" t="s">
        <v>5087</v>
      </c>
      <c r="M3399" s="14" t="s">
        <v>12072</v>
      </c>
      <c r="N3399" s="14" t="s">
        <v>3833</v>
      </c>
      <c r="O3399" s="14" t="s">
        <v>12106</v>
      </c>
      <c r="P3399" s="14" t="s">
        <v>12071</v>
      </c>
      <c r="Q3399" s="44" t="s">
        <v>8224</v>
      </c>
      <c r="R3399" s="44" t="s">
        <v>8203</v>
      </c>
      <c r="S3399" s="14">
        <v>2</v>
      </c>
      <c r="T3399" s="5">
        <v>6969.9999999999991</v>
      </c>
      <c r="U3399" s="5">
        <f t="shared" si="183"/>
        <v>13939.999999999998</v>
      </c>
      <c r="V3399" s="47">
        <f t="shared" si="184"/>
        <v>15612.8</v>
      </c>
      <c r="W3399" s="48"/>
      <c r="X3399" s="49">
        <v>2017</v>
      </c>
      <c r="Y3399" s="55" t="s">
        <v>12015</v>
      </c>
      <c r="Z3399" s="51">
        <f t="shared" si="185"/>
        <v>38.722222222222214</v>
      </c>
      <c r="AA3399" s="16">
        <f t="shared" si="186"/>
        <v>43.36888888888889</v>
      </c>
    </row>
    <row r="3400" spans="2:27" ht="20.25" x14ac:dyDescent="0.3">
      <c r="B3400" s="43" t="s">
        <v>3403</v>
      </c>
      <c r="C3400" s="14" t="s">
        <v>4521</v>
      </c>
      <c r="D3400" s="14" t="s">
        <v>10353</v>
      </c>
      <c r="E3400" s="14" t="s">
        <v>4904</v>
      </c>
      <c r="F3400" s="14" t="s">
        <v>10354</v>
      </c>
      <c r="G3400" s="14" t="s">
        <v>11961</v>
      </c>
      <c r="H3400" s="44" t="s">
        <v>3466</v>
      </c>
      <c r="I3400" s="45">
        <v>0</v>
      </c>
      <c r="J3400" s="14">
        <v>150000000</v>
      </c>
      <c r="K3400" s="14" t="s">
        <v>3458</v>
      </c>
      <c r="L3400" s="46" t="s">
        <v>5087</v>
      </c>
      <c r="M3400" s="14" t="s">
        <v>12072</v>
      </c>
      <c r="N3400" s="14" t="s">
        <v>3833</v>
      </c>
      <c r="O3400" s="14" t="s">
        <v>12106</v>
      </c>
      <c r="P3400" s="14" t="s">
        <v>12071</v>
      </c>
      <c r="Q3400" s="44" t="s">
        <v>8224</v>
      </c>
      <c r="R3400" s="44" t="s">
        <v>8203</v>
      </c>
      <c r="S3400" s="14">
        <v>6</v>
      </c>
      <c r="T3400" s="5">
        <v>1332.4999999999998</v>
      </c>
      <c r="U3400" s="5">
        <f t="shared" si="183"/>
        <v>7994.9999999999982</v>
      </c>
      <c r="V3400" s="47">
        <f t="shared" si="184"/>
        <v>8954.4</v>
      </c>
      <c r="W3400" s="48"/>
      <c r="X3400" s="49">
        <v>2017</v>
      </c>
      <c r="Y3400" s="55" t="s">
        <v>12015</v>
      </c>
      <c r="Z3400" s="51">
        <f t="shared" si="185"/>
        <v>22.208333333333329</v>
      </c>
      <c r="AA3400" s="16">
        <f t="shared" si="186"/>
        <v>24.873333333333331</v>
      </c>
    </row>
    <row r="3401" spans="2:27" ht="20.25" x14ac:dyDescent="0.3">
      <c r="B3401" s="43" t="s">
        <v>3404</v>
      </c>
      <c r="C3401" s="14" t="s">
        <v>4521</v>
      </c>
      <c r="D3401" s="14" t="s">
        <v>10355</v>
      </c>
      <c r="E3401" s="14" t="s">
        <v>5033</v>
      </c>
      <c r="F3401" s="14" t="s">
        <v>10356</v>
      </c>
      <c r="G3401" s="14" t="s">
        <v>11962</v>
      </c>
      <c r="H3401" s="44" t="s">
        <v>3466</v>
      </c>
      <c r="I3401" s="45">
        <v>0</v>
      </c>
      <c r="J3401" s="14">
        <v>150000000</v>
      </c>
      <c r="K3401" s="14" t="s">
        <v>3458</v>
      </c>
      <c r="L3401" s="46" t="s">
        <v>5087</v>
      </c>
      <c r="M3401" s="14" t="s">
        <v>12072</v>
      </c>
      <c r="N3401" s="14" t="s">
        <v>3833</v>
      </c>
      <c r="O3401" s="14" t="s">
        <v>12106</v>
      </c>
      <c r="P3401" s="14" t="s">
        <v>12071</v>
      </c>
      <c r="Q3401" s="44" t="s">
        <v>8224</v>
      </c>
      <c r="R3401" s="44" t="s">
        <v>8203</v>
      </c>
      <c r="S3401" s="14">
        <v>100</v>
      </c>
      <c r="T3401" s="5">
        <v>902</v>
      </c>
      <c r="U3401" s="5">
        <f t="shared" si="183"/>
        <v>90200</v>
      </c>
      <c r="V3401" s="47">
        <f t="shared" si="184"/>
        <v>101024.00000000001</v>
      </c>
      <c r="W3401" s="48"/>
      <c r="X3401" s="49">
        <v>2017</v>
      </c>
      <c r="Y3401" s="55" t="s">
        <v>12015</v>
      </c>
      <c r="Z3401" s="51">
        <f t="shared" si="185"/>
        <v>250.55555555555554</v>
      </c>
      <c r="AA3401" s="16">
        <f t="shared" si="186"/>
        <v>280.62222222222226</v>
      </c>
    </row>
    <row r="3402" spans="2:27" ht="20.25" x14ac:dyDescent="0.3">
      <c r="B3402" s="43" t="s">
        <v>3405</v>
      </c>
      <c r="C3402" s="14" t="s">
        <v>4521</v>
      </c>
      <c r="D3402" s="14" t="s">
        <v>10357</v>
      </c>
      <c r="E3402" s="14" t="s">
        <v>7613</v>
      </c>
      <c r="F3402" s="14" t="s">
        <v>10358</v>
      </c>
      <c r="G3402" s="14" t="s">
        <v>11963</v>
      </c>
      <c r="H3402" s="44" t="s">
        <v>3466</v>
      </c>
      <c r="I3402" s="45">
        <v>0</v>
      </c>
      <c r="J3402" s="14">
        <v>150000000</v>
      </c>
      <c r="K3402" s="14" t="s">
        <v>3458</v>
      </c>
      <c r="L3402" s="46" t="s">
        <v>5087</v>
      </c>
      <c r="M3402" s="14" t="s">
        <v>12072</v>
      </c>
      <c r="N3402" s="14" t="s">
        <v>3833</v>
      </c>
      <c r="O3402" s="14" t="s">
        <v>12106</v>
      </c>
      <c r="P3402" s="14" t="s">
        <v>12071</v>
      </c>
      <c r="Q3402" s="44" t="s">
        <v>8227</v>
      </c>
      <c r="R3402" s="44" t="s">
        <v>8206</v>
      </c>
      <c r="S3402" s="14">
        <v>25</v>
      </c>
      <c r="T3402" s="5">
        <v>236.97999999999996</v>
      </c>
      <c r="U3402" s="5">
        <f t="shared" si="183"/>
        <v>5924.4999999999991</v>
      </c>
      <c r="V3402" s="47">
        <f t="shared" si="184"/>
        <v>6635.44</v>
      </c>
      <c r="W3402" s="48"/>
      <c r="X3402" s="49">
        <v>2017</v>
      </c>
      <c r="Y3402" s="55" t="s">
        <v>12015</v>
      </c>
      <c r="Z3402" s="51">
        <f t="shared" si="185"/>
        <v>16.456944444444442</v>
      </c>
      <c r="AA3402" s="16">
        <f t="shared" si="186"/>
        <v>18.431777777777775</v>
      </c>
    </row>
    <row r="3403" spans="2:27" ht="20.25" x14ac:dyDescent="0.3">
      <c r="B3403" s="43" t="s">
        <v>3406</v>
      </c>
      <c r="C3403" s="14" t="s">
        <v>4521</v>
      </c>
      <c r="D3403" s="14" t="s">
        <v>10357</v>
      </c>
      <c r="E3403" s="14" t="s">
        <v>7613</v>
      </c>
      <c r="F3403" s="14" t="s">
        <v>10358</v>
      </c>
      <c r="G3403" s="14" t="s">
        <v>11964</v>
      </c>
      <c r="H3403" s="44" t="s">
        <v>3466</v>
      </c>
      <c r="I3403" s="45">
        <v>0</v>
      </c>
      <c r="J3403" s="14">
        <v>150000000</v>
      </c>
      <c r="K3403" s="14" t="s">
        <v>3458</v>
      </c>
      <c r="L3403" s="46" t="s">
        <v>5087</v>
      </c>
      <c r="M3403" s="14" t="s">
        <v>12072</v>
      </c>
      <c r="N3403" s="14" t="s">
        <v>3833</v>
      </c>
      <c r="O3403" s="14" t="s">
        <v>12106</v>
      </c>
      <c r="P3403" s="14" t="s">
        <v>12071</v>
      </c>
      <c r="Q3403" s="44" t="s">
        <v>8227</v>
      </c>
      <c r="R3403" s="44" t="s">
        <v>8206</v>
      </c>
      <c r="S3403" s="14">
        <v>25</v>
      </c>
      <c r="T3403" s="5">
        <v>287</v>
      </c>
      <c r="U3403" s="5">
        <f t="shared" si="183"/>
        <v>7175</v>
      </c>
      <c r="V3403" s="47">
        <f t="shared" si="184"/>
        <v>8036.0000000000009</v>
      </c>
      <c r="W3403" s="48"/>
      <c r="X3403" s="49">
        <v>2017</v>
      </c>
      <c r="Y3403" s="55" t="s">
        <v>12015</v>
      </c>
      <c r="Z3403" s="51">
        <f t="shared" si="185"/>
        <v>19.930555555555557</v>
      </c>
      <c r="AA3403" s="16">
        <f t="shared" si="186"/>
        <v>22.322222222222226</v>
      </c>
    </row>
    <row r="3404" spans="2:27" ht="20.25" x14ac:dyDescent="0.3">
      <c r="B3404" s="43" t="s">
        <v>3407</v>
      </c>
      <c r="C3404" s="14" t="s">
        <v>4521</v>
      </c>
      <c r="D3404" s="14" t="s">
        <v>4985</v>
      </c>
      <c r="E3404" s="14" t="s">
        <v>4986</v>
      </c>
      <c r="F3404" s="14" t="s">
        <v>7892</v>
      </c>
      <c r="G3404" s="14" t="s">
        <v>11965</v>
      </c>
      <c r="H3404" s="44" t="s">
        <v>3466</v>
      </c>
      <c r="I3404" s="45">
        <v>0</v>
      </c>
      <c r="J3404" s="14">
        <v>150000000</v>
      </c>
      <c r="K3404" s="14" t="s">
        <v>3458</v>
      </c>
      <c r="L3404" s="46" t="s">
        <v>5087</v>
      </c>
      <c r="M3404" s="14" t="s">
        <v>12072</v>
      </c>
      <c r="N3404" s="14" t="s">
        <v>3833</v>
      </c>
      <c r="O3404" s="14" t="s">
        <v>12106</v>
      </c>
      <c r="P3404" s="14" t="s">
        <v>12071</v>
      </c>
      <c r="Q3404" s="44" t="s">
        <v>8224</v>
      </c>
      <c r="R3404" s="44" t="s">
        <v>8203</v>
      </c>
      <c r="S3404" s="14">
        <v>10</v>
      </c>
      <c r="T3404" s="5">
        <v>5924.4999999999991</v>
      </c>
      <c r="U3404" s="5">
        <f t="shared" si="183"/>
        <v>59244.999999999993</v>
      </c>
      <c r="V3404" s="47">
        <f t="shared" si="184"/>
        <v>66354.399999999994</v>
      </c>
      <c r="W3404" s="48"/>
      <c r="X3404" s="49">
        <v>2017</v>
      </c>
      <c r="Y3404" s="55" t="s">
        <v>12015</v>
      </c>
      <c r="Z3404" s="51">
        <f t="shared" si="185"/>
        <v>164.56944444444443</v>
      </c>
      <c r="AA3404" s="16">
        <f t="shared" si="186"/>
        <v>184.31777777777776</v>
      </c>
    </row>
    <row r="3405" spans="2:27" ht="20.25" x14ac:dyDescent="0.3">
      <c r="B3405" s="43" t="s">
        <v>3408</v>
      </c>
      <c r="C3405" s="14" t="s">
        <v>4521</v>
      </c>
      <c r="D3405" s="14" t="s">
        <v>10359</v>
      </c>
      <c r="E3405" s="14" t="s">
        <v>4854</v>
      </c>
      <c r="F3405" s="14" t="s">
        <v>10360</v>
      </c>
      <c r="G3405" s="14" t="s">
        <v>11966</v>
      </c>
      <c r="H3405" s="44" t="s">
        <v>3466</v>
      </c>
      <c r="I3405" s="45">
        <v>0</v>
      </c>
      <c r="J3405" s="14">
        <v>150000000</v>
      </c>
      <c r="K3405" s="14" t="s">
        <v>3458</v>
      </c>
      <c r="L3405" s="46" t="s">
        <v>5087</v>
      </c>
      <c r="M3405" s="14" t="s">
        <v>12072</v>
      </c>
      <c r="N3405" s="14" t="s">
        <v>3833</v>
      </c>
      <c r="O3405" s="14" t="s">
        <v>12106</v>
      </c>
      <c r="P3405" s="14" t="s">
        <v>12071</v>
      </c>
      <c r="Q3405" s="44" t="s">
        <v>8224</v>
      </c>
      <c r="R3405" s="44" t="s">
        <v>8203</v>
      </c>
      <c r="S3405" s="14">
        <v>2</v>
      </c>
      <c r="T3405" s="5">
        <v>6769</v>
      </c>
      <c r="U3405" s="5">
        <f t="shared" si="183"/>
        <v>13538</v>
      </c>
      <c r="V3405" s="47">
        <f t="shared" si="184"/>
        <v>15162.560000000001</v>
      </c>
      <c r="W3405" s="48"/>
      <c r="X3405" s="49">
        <v>2017</v>
      </c>
      <c r="Y3405" s="55" t="s">
        <v>12015</v>
      </c>
      <c r="Z3405" s="51">
        <f t="shared" si="185"/>
        <v>37.605555555555554</v>
      </c>
      <c r="AA3405" s="16">
        <f t="shared" si="186"/>
        <v>42.118222222222229</v>
      </c>
    </row>
    <row r="3406" spans="2:27" ht="20.25" x14ac:dyDescent="0.3">
      <c r="B3406" s="43" t="s">
        <v>3409</v>
      </c>
      <c r="C3406" s="14" t="s">
        <v>4521</v>
      </c>
      <c r="D3406" s="14" t="s">
        <v>10361</v>
      </c>
      <c r="E3406" s="14" t="s">
        <v>4961</v>
      </c>
      <c r="F3406" s="14" t="s">
        <v>10362</v>
      </c>
      <c r="G3406" s="14" t="s">
        <v>11967</v>
      </c>
      <c r="H3406" s="44" t="s">
        <v>3466</v>
      </c>
      <c r="I3406" s="45">
        <v>0</v>
      </c>
      <c r="J3406" s="14">
        <v>150000000</v>
      </c>
      <c r="K3406" s="14" t="s">
        <v>3458</v>
      </c>
      <c r="L3406" s="46" t="s">
        <v>5087</v>
      </c>
      <c r="M3406" s="14" t="s">
        <v>12072</v>
      </c>
      <c r="N3406" s="14" t="s">
        <v>3833</v>
      </c>
      <c r="O3406" s="14" t="s">
        <v>12106</v>
      </c>
      <c r="P3406" s="14" t="s">
        <v>12071</v>
      </c>
      <c r="Q3406" s="44" t="s">
        <v>8224</v>
      </c>
      <c r="R3406" s="44" t="s">
        <v>8203</v>
      </c>
      <c r="S3406" s="14">
        <v>2</v>
      </c>
      <c r="T3406" s="5">
        <v>4968</v>
      </c>
      <c r="U3406" s="5">
        <f t="shared" si="183"/>
        <v>9936</v>
      </c>
      <c r="V3406" s="47">
        <f t="shared" si="184"/>
        <v>11128.320000000002</v>
      </c>
      <c r="W3406" s="48"/>
      <c r="X3406" s="49">
        <v>2017</v>
      </c>
      <c r="Y3406" s="55" t="s">
        <v>12015</v>
      </c>
      <c r="Z3406" s="51">
        <f t="shared" si="185"/>
        <v>27.6</v>
      </c>
      <c r="AA3406" s="16">
        <f t="shared" si="186"/>
        <v>30.912000000000003</v>
      </c>
    </row>
    <row r="3407" spans="2:27" ht="20.25" x14ac:dyDescent="0.3">
      <c r="B3407" s="43" t="s">
        <v>3410</v>
      </c>
      <c r="C3407" s="14" t="s">
        <v>4521</v>
      </c>
      <c r="D3407" s="14" t="s">
        <v>10363</v>
      </c>
      <c r="E3407" s="14" t="s">
        <v>7911</v>
      </c>
      <c r="F3407" s="14" t="s">
        <v>10364</v>
      </c>
      <c r="G3407" s="14" t="s">
        <v>11968</v>
      </c>
      <c r="H3407" s="44" t="s">
        <v>3466</v>
      </c>
      <c r="I3407" s="45">
        <v>0</v>
      </c>
      <c r="J3407" s="14">
        <v>150000000</v>
      </c>
      <c r="K3407" s="14" t="s">
        <v>3458</v>
      </c>
      <c r="L3407" s="46" t="s">
        <v>5087</v>
      </c>
      <c r="M3407" s="14" t="s">
        <v>12072</v>
      </c>
      <c r="N3407" s="14" t="s">
        <v>3833</v>
      </c>
      <c r="O3407" s="14" t="s">
        <v>12106</v>
      </c>
      <c r="P3407" s="14" t="s">
        <v>12071</v>
      </c>
      <c r="Q3407" s="44" t="s">
        <v>8224</v>
      </c>
      <c r="R3407" s="44" t="s">
        <v>8203</v>
      </c>
      <c r="S3407" s="14">
        <v>10</v>
      </c>
      <c r="T3407" s="5">
        <v>10069.599999999999</v>
      </c>
      <c r="U3407" s="5">
        <f t="shared" si="183"/>
        <v>100695.99999999999</v>
      </c>
      <c r="V3407" s="47">
        <f t="shared" si="184"/>
        <v>112779.51999999999</v>
      </c>
      <c r="W3407" s="48"/>
      <c r="X3407" s="49">
        <v>2017</v>
      </c>
      <c r="Y3407" s="55" t="s">
        <v>12015</v>
      </c>
      <c r="Z3407" s="51">
        <f t="shared" si="185"/>
        <v>279.71111111111105</v>
      </c>
      <c r="AA3407" s="16">
        <f t="shared" si="186"/>
        <v>313.27644444444439</v>
      </c>
    </row>
    <row r="3408" spans="2:27" ht="20.25" x14ac:dyDescent="0.3">
      <c r="B3408" s="43" t="s">
        <v>3411</v>
      </c>
      <c r="C3408" s="14" t="s">
        <v>4521</v>
      </c>
      <c r="D3408" s="14" t="s">
        <v>10363</v>
      </c>
      <c r="E3408" s="14" t="s">
        <v>7911</v>
      </c>
      <c r="F3408" s="14" t="s">
        <v>10364</v>
      </c>
      <c r="G3408" s="14" t="s">
        <v>11969</v>
      </c>
      <c r="H3408" s="44" t="s">
        <v>3466</v>
      </c>
      <c r="I3408" s="45">
        <v>0</v>
      </c>
      <c r="J3408" s="14">
        <v>150000000</v>
      </c>
      <c r="K3408" s="14" t="s">
        <v>3458</v>
      </c>
      <c r="L3408" s="46" t="s">
        <v>5087</v>
      </c>
      <c r="M3408" s="14" t="s">
        <v>12072</v>
      </c>
      <c r="N3408" s="14" t="s">
        <v>3833</v>
      </c>
      <c r="O3408" s="14" t="s">
        <v>12106</v>
      </c>
      <c r="P3408" s="14" t="s">
        <v>12071</v>
      </c>
      <c r="Q3408" s="44" t="s">
        <v>8224</v>
      </c>
      <c r="R3408" s="44" t="s">
        <v>8203</v>
      </c>
      <c r="S3408" s="14">
        <v>10</v>
      </c>
      <c r="T3408" s="5">
        <v>10172.099999999999</v>
      </c>
      <c r="U3408" s="5">
        <f t="shared" si="183"/>
        <v>101720.99999999999</v>
      </c>
      <c r="V3408" s="47">
        <f t="shared" si="184"/>
        <v>113927.51999999999</v>
      </c>
      <c r="W3408" s="48"/>
      <c r="X3408" s="49">
        <v>2017</v>
      </c>
      <c r="Y3408" s="55" t="s">
        <v>12015</v>
      </c>
      <c r="Z3408" s="51">
        <f t="shared" si="185"/>
        <v>282.55833333333328</v>
      </c>
      <c r="AA3408" s="16">
        <f t="shared" si="186"/>
        <v>316.46533333333332</v>
      </c>
    </row>
    <row r="3409" spans="2:27" ht="20.25" x14ac:dyDescent="0.3">
      <c r="B3409" s="43" t="s">
        <v>3412</v>
      </c>
      <c r="C3409" s="14" t="s">
        <v>4521</v>
      </c>
      <c r="D3409" s="14" t="s">
        <v>10365</v>
      </c>
      <c r="E3409" s="14" t="s">
        <v>7715</v>
      </c>
      <c r="F3409" s="14" t="s">
        <v>10366</v>
      </c>
      <c r="G3409" s="14" t="s">
        <v>11970</v>
      </c>
      <c r="H3409" s="44" t="s">
        <v>3466</v>
      </c>
      <c r="I3409" s="45">
        <v>0</v>
      </c>
      <c r="J3409" s="14">
        <v>150000000</v>
      </c>
      <c r="K3409" s="14" t="s">
        <v>3458</v>
      </c>
      <c r="L3409" s="46" t="s">
        <v>5087</v>
      </c>
      <c r="M3409" s="14" t="s">
        <v>12072</v>
      </c>
      <c r="N3409" s="14" t="s">
        <v>3833</v>
      </c>
      <c r="O3409" s="14" t="s">
        <v>12106</v>
      </c>
      <c r="P3409" s="14" t="s">
        <v>12071</v>
      </c>
      <c r="Q3409" s="44" t="s">
        <v>8227</v>
      </c>
      <c r="R3409" s="44" t="s">
        <v>8206</v>
      </c>
      <c r="S3409" s="14">
        <v>2</v>
      </c>
      <c r="T3409" s="5">
        <v>1004.4999999999999</v>
      </c>
      <c r="U3409" s="5">
        <f t="shared" si="183"/>
        <v>2008.9999999999998</v>
      </c>
      <c r="V3409" s="47">
        <f t="shared" si="184"/>
        <v>2250.08</v>
      </c>
      <c r="W3409" s="48"/>
      <c r="X3409" s="49">
        <v>2017</v>
      </c>
      <c r="Y3409" s="55" t="s">
        <v>12015</v>
      </c>
      <c r="Z3409" s="51">
        <f t="shared" si="185"/>
        <v>5.5805555555555548</v>
      </c>
      <c r="AA3409" s="16">
        <f t="shared" si="186"/>
        <v>6.2502222222222219</v>
      </c>
    </row>
    <row r="3410" spans="2:27" ht="20.25" x14ac:dyDescent="0.3">
      <c r="B3410" s="43" t="s">
        <v>3413</v>
      </c>
      <c r="C3410" s="14" t="s">
        <v>4521</v>
      </c>
      <c r="D3410" s="14" t="s">
        <v>10367</v>
      </c>
      <c r="E3410" s="14" t="s">
        <v>7715</v>
      </c>
      <c r="F3410" s="14" t="s">
        <v>10368</v>
      </c>
      <c r="G3410" s="14" t="s">
        <v>11971</v>
      </c>
      <c r="H3410" s="44" t="s">
        <v>3466</v>
      </c>
      <c r="I3410" s="45">
        <v>0</v>
      </c>
      <c r="J3410" s="14">
        <v>150000000</v>
      </c>
      <c r="K3410" s="14" t="s">
        <v>3458</v>
      </c>
      <c r="L3410" s="46" t="s">
        <v>5087</v>
      </c>
      <c r="M3410" s="14" t="s">
        <v>12072</v>
      </c>
      <c r="N3410" s="14" t="s">
        <v>3833</v>
      </c>
      <c r="O3410" s="14" t="s">
        <v>12106</v>
      </c>
      <c r="P3410" s="14" t="s">
        <v>12071</v>
      </c>
      <c r="Q3410" s="44" t="s">
        <v>8227</v>
      </c>
      <c r="R3410" s="44" t="s">
        <v>8206</v>
      </c>
      <c r="S3410" s="14">
        <v>2</v>
      </c>
      <c r="T3410" s="5">
        <v>1557.9999999999998</v>
      </c>
      <c r="U3410" s="5">
        <f t="shared" si="183"/>
        <v>3115.9999999999995</v>
      </c>
      <c r="V3410" s="47">
        <f t="shared" si="184"/>
        <v>3489.9199999999996</v>
      </c>
      <c r="W3410" s="48"/>
      <c r="X3410" s="49">
        <v>2017</v>
      </c>
      <c r="Y3410" s="55" t="s">
        <v>12015</v>
      </c>
      <c r="Z3410" s="51">
        <f t="shared" si="185"/>
        <v>8.655555555555555</v>
      </c>
      <c r="AA3410" s="16">
        <f t="shared" si="186"/>
        <v>9.694222222222221</v>
      </c>
    </row>
    <row r="3411" spans="2:27" ht="20.25" x14ac:dyDescent="0.3">
      <c r="B3411" s="43" t="s">
        <v>3414</v>
      </c>
      <c r="C3411" s="14" t="s">
        <v>4521</v>
      </c>
      <c r="D3411" s="14" t="s">
        <v>10369</v>
      </c>
      <c r="E3411" s="14" t="s">
        <v>7715</v>
      </c>
      <c r="F3411" s="14" t="s">
        <v>10370</v>
      </c>
      <c r="G3411" s="14" t="s">
        <v>11972</v>
      </c>
      <c r="H3411" s="44" t="s">
        <v>3466</v>
      </c>
      <c r="I3411" s="45">
        <v>0</v>
      </c>
      <c r="J3411" s="14">
        <v>150000000</v>
      </c>
      <c r="K3411" s="14" t="s">
        <v>3458</v>
      </c>
      <c r="L3411" s="46" t="s">
        <v>5087</v>
      </c>
      <c r="M3411" s="14" t="s">
        <v>12072</v>
      </c>
      <c r="N3411" s="14" t="s">
        <v>3833</v>
      </c>
      <c r="O3411" s="14" t="s">
        <v>12106</v>
      </c>
      <c r="P3411" s="14" t="s">
        <v>12071</v>
      </c>
      <c r="Q3411" s="44" t="s">
        <v>8227</v>
      </c>
      <c r="R3411" s="44" t="s">
        <v>8206</v>
      </c>
      <c r="S3411" s="14">
        <v>2</v>
      </c>
      <c r="T3411" s="5">
        <v>2787.9999999999995</v>
      </c>
      <c r="U3411" s="5">
        <f t="shared" si="183"/>
        <v>5575.9999999999991</v>
      </c>
      <c r="V3411" s="47">
        <f t="shared" si="184"/>
        <v>6245.12</v>
      </c>
      <c r="W3411" s="48"/>
      <c r="X3411" s="49">
        <v>2017</v>
      </c>
      <c r="Y3411" s="55" t="s">
        <v>12015</v>
      </c>
      <c r="Z3411" s="51">
        <f t="shared" si="185"/>
        <v>15.488888888888887</v>
      </c>
      <c r="AA3411" s="16">
        <f t="shared" si="186"/>
        <v>17.347555555555555</v>
      </c>
    </row>
    <row r="3412" spans="2:27" ht="20.25" x14ac:dyDescent="0.3">
      <c r="B3412" s="43" t="s">
        <v>3415</v>
      </c>
      <c r="C3412" s="14" t="s">
        <v>4521</v>
      </c>
      <c r="D3412" s="14" t="s">
        <v>10371</v>
      </c>
      <c r="E3412" s="14" t="s">
        <v>4515</v>
      </c>
      <c r="F3412" s="14" t="s">
        <v>10372</v>
      </c>
      <c r="G3412" s="14" t="s">
        <v>11973</v>
      </c>
      <c r="H3412" s="44" t="s">
        <v>3466</v>
      </c>
      <c r="I3412" s="45">
        <v>0</v>
      </c>
      <c r="J3412" s="14">
        <v>150000000</v>
      </c>
      <c r="K3412" s="14" t="s">
        <v>3458</v>
      </c>
      <c r="L3412" s="46" t="s">
        <v>5087</v>
      </c>
      <c r="M3412" s="14" t="s">
        <v>12072</v>
      </c>
      <c r="N3412" s="14" t="s">
        <v>3833</v>
      </c>
      <c r="O3412" s="14" t="s">
        <v>12106</v>
      </c>
      <c r="P3412" s="14" t="s">
        <v>12071</v>
      </c>
      <c r="Q3412" s="44" t="s">
        <v>8224</v>
      </c>
      <c r="R3412" s="44" t="s">
        <v>8203</v>
      </c>
      <c r="S3412" s="14">
        <v>2</v>
      </c>
      <c r="T3412" s="5">
        <v>39552.400000000001</v>
      </c>
      <c r="U3412" s="5">
        <f t="shared" si="183"/>
        <v>79104.800000000003</v>
      </c>
      <c r="V3412" s="47">
        <f t="shared" si="184"/>
        <v>88597.376000000018</v>
      </c>
      <c r="W3412" s="48"/>
      <c r="X3412" s="49">
        <v>2017</v>
      </c>
      <c r="Y3412" s="55" t="s">
        <v>12015</v>
      </c>
      <c r="Z3412" s="51">
        <f t="shared" si="185"/>
        <v>219.73555555555555</v>
      </c>
      <c r="AA3412" s="16">
        <f t="shared" si="186"/>
        <v>246.10382222222228</v>
      </c>
    </row>
    <row r="3413" spans="2:27" ht="20.25" x14ac:dyDescent="0.3">
      <c r="B3413" s="43" t="s">
        <v>3416</v>
      </c>
      <c r="C3413" s="14" t="s">
        <v>4521</v>
      </c>
      <c r="D3413" s="14" t="s">
        <v>10373</v>
      </c>
      <c r="E3413" s="14" t="s">
        <v>10374</v>
      </c>
      <c r="F3413" s="14" t="s">
        <v>10375</v>
      </c>
      <c r="G3413" s="14" t="s">
        <v>11974</v>
      </c>
      <c r="H3413" s="44" t="s">
        <v>3466</v>
      </c>
      <c r="I3413" s="45">
        <v>0</v>
      </c>
      <c r="J3413" s="14">
        <v>150000000</v>
      </c>
      <c r="K3413" s="14" t="s">
        <v>3458</v>
      </c>
      <c r="L3413" s="46" t="s">
        <v>5087</v>
      </c>
      <c r="M3413" s="14" t="s">
        <v>12072</v>
      </c>
      <c r="N3413" s="14" t="s">
        <v>3833</v>
      </c>
      <c r="O3413" s="14" t="s">
        <v>12106</v>
      </c>
      <c r="P3413" s="14" t="s">
        <v>12071</v>
      </c>
      <c r="Q3413" s="44" t="s">
        <v>8224</v>
      </c>
      <c r="R3413" s="44" t="s">
        <v>8203</v>
      </c>
      <c r="S3413" s="14">
        <v>50</v>
      </c>
      <c r="T3413" s="5">
        <v>623</v>
      </c>
      <c r="U3413" s="5">
        <f t="shared" si="183"/>
        <v>31150</v>
      </c>
      <c r="V3413" s="47">
        <f t="shared" si="184"/>
        <v>34888</v>
      </c>
      <c r="W3413" s="48"/>
      <c r="X3413" s="49">
        <v>2017</v>
      </c>
      <c r="Y3413" s="55" t="s">
        <v>12015</v>
      </c>
      <c r="Z3413" s="51">
        <f t="shared" si="185"/>
        <v>86.527777777777771</v>
      </c>
      <c r="AA3413" s="16">
        <f t="shared" si="186"/>
        <v>96.911111111111111</v>
      </c>
    </row>
    <row r="3414" spans="2:27" ht="20.25" x14ac:dyDescent="0.3">
      <c r="B3414" s="43" t="s">
        <v>3417</v>
      </c>
      <c r="C3414" s="14" t="s">
        <v>4521</v>
      </c>
      <c r="D3414" s="14" t="s">
        <v>10376</v>
      </c>
      <c r="E3414" s="14" t="s">
        <v>10377</v>
      </c>
      <c r="F3414" s="14" t="s">
        <v>10378</v>
      </c>
      <c r="G3414" s="14" t="s">
        <v>11975</v>
      </c>
      <c r="H3414" s="44" t="s">
        <v>3466</v>
      </c>
      <c r="I3414" s="45">
        <v>0</v>
      </c>
      <c r="J3414" s="14">
        <v>150000000</v>
      </c>
      <c r="K3414" s="14" t="s">
        <v>3458</v>
      </c>
      <c r="L3414" s="46" t="s">
        <v>5087</v>
      </c>
      <c r="M3414" s="14" t="s">
        <v>12072</v>
      </c>
      <c r="N3414" s="14" t="s">
        <v>3833</v>
      </c>
      <c r="O3414" s="14" t="s">
        <v>12106</v>
      </c>
      <c r="P3414" s="14" t="s">
        <v>12071</v>
      </c>
      <c r="Q3414" s="44" t="s">
        <v>8224</v>
      </c>
      <c r="R3414" s="44" t="s">
        <v>8203</v>
      </c>
      <c r="S3414" s="14">
        <v>1</v>
      </c>
      <c r="T3414" s="5">
        <v>398968</v>
      </c>
      <c r="U3414" s="5">
        <f t="shared" si="183"/>
        <v>398968</v>
      </c>
      <c r="V3414" s="47">
        <f t="shared" si="184"/>
        <v>446844.16000000003</v>
      </c>
      <c r="W3414" s="48"/>
      <c r="X3414" s="49">
        <v>2017</v>
      </c>
      <c r="Y3414" s="55" t="s">
        <v>12015</v>
      </c>
      <c r="Z3414" s="51">
        <f t="shared" si="185"/>
        <v>1108.2444444444445</v>
      </c>
      <c r="AA3414" s="16">
        <f t="shared" si="186"/>
        <v>1241.233777777778</v>
      </c>
    </row>
    <row r="3415" spans="2:27" ht="20.25" x14ac:dyDescent="0.3">
      <c r="B3415" s="43" t="s">
        <v>3418</v>
      </c>
      <c r="C3415" s="14" t="s">
        <v>4521</v>
      </c>
      <c r="D3415" s="14" t="s">
        <v>10379</v>
      </c>
      <c r="E3415" s="14" t="s">
        <v>10377</v>
      </c>
      <c r="F3415" s="14" t="s">
        <v>10380</v>
      </c>
      <c r="G3415" s="14" t="s">
        <v>11976</v>
      </c>
      <c r="H3415" s="44" t="s">
        <v>3466</v>
      </c>
      <c r="I3415" s="45">
        <v>0</v>
      </c>
      <c r="J3415" s="14">
        <v>150000000</v>
      </c>
      <c r="K3415" s="14" t="s">
        <v>3458</v>
      </c>
      <c r="L3415" s="46" t="s">
        <v>5087</v>
      </c>
      <c r="M3415" s="14" t="s">
        <v>12072</v>
      </c>
      <c r="N3415" s="14" t="s">
        <v>3833</v>
      </c>
      <c r="O3415" s="14" t="s">
        <v>12106</v>
      </c>
      <c r="P3415" s="14" t="s">
        <v>12071</v>
      </c>
      <c r="Q3415" s="44" t="s">
        <v>8224</v>
      </c>
      <c r="R3415" s="44" t="s">
        <v>8203</v>
      </c>
      <c r="S3415" s="14">
        <v>1</v>
      </c>
      <c r="T3415" s="5">
        <v>412368</v>
      </c>
      <c r="U3415" s="5">
        <f t="shared" si="183"/>
        <v>412368</v>
      </c>
      <c r="V3415" s="47">
        <f t="shared" si="184"/>
        <v>461852.16000000003</v>
      </c>
      <c r="W3415" s="48"/>
      <c r="X3415" s="49">
        <v>2017</v>
      </c>
      <c r="Y3415" s="55" t="s">
        <v>12015</v>
      </c>
      <c r="Z3415" s="51">
        <f t="shared" si="185"/>
        <v>1145.4666666666667</v>
      </c>
      <c r="AA3415" s="16">
        <f t="shared" si="186"/>
        <v>1282.9226666666668</v>
      </c>
    </row>
    <row r="3416" spans="2:27" ht="20.25" x14ac:dyDescent="0.3">
      <c r="B3416" s="43" t="s">
        <v>3419</v>
      </c>
      <c r="C3416" s="14" t="s">
        <v>4521</v>
      </c>
      <c r="D3416" s="14" t="s">
        <v>10381</v>
      </c>
      <c r="E3416" s="14" t="s">
        <v>4326</v>
      </c>
      <c r="F3416" s="14" t="s">
        <v>10382</v>
      </c>
      <c r="G3416" s="14" t="s">
        <v>11977</v>
      </c>
      <c r="H3416" s="44" t="s">
        <v>3466</v>
      </c>
      <c r="I3416" s="45">
        <v>0</v>
      </c>
      <c r="J3416" s="14">
        <v>150000000</v>
      </c>
      <c r="K3416" s="14" t="s">
        <v>3458</v>
      </c>
      <c r="L3416" s="46" t="s">
        <v>5087</v>
      </c>
      <c r="M3416" s="14" t="s">
        <v>12072</v>
      </c>
      <c r="N3416" s="14" t="s">
        <v>3833</v>
      </c>
      <c r="O3416" s="14" t="s">
        <v>3489</v>
      </c>
      <c r="P3416" s="14" t="s">
        <v>12071</v>
      </c>
      <c r="Q3416" s="44" t="s">
        <v>8224</v>
      </c>
      <c r="R3416" s="44" t="s">
        <v>8203</v>
      </c>
      <c r="S3416" s="14">
        <v>1</v>
      </c>
      <c r="T3416" s="5">
        <v>185250</v>
      </c>
      <c r="U3416" s="5">
        <f t="shared" si="183"/>
        <v>185250</v>
      </c>
      <c r="V3416" s="47">
        <f t="shared" si="184"/>
        <v>207480.00000000003</v>
      </c>
      <c r="W3416" s="48"/>
      <c r="X3416" s="49">
        <v>2017</v>
      </c>
      <c r="Y3416" s="55" t="s">
        <v>12015</v>
      </c>
      <c r="Z3416" s="51">
        <f t="shared" si="185"/>
        <v>514.58333333333337</v>
      </c>
      <c r="AA3416" s="16">
        <f t="shared" si="186"/>
        <v>576.33333333333337</v>
      </c>
    </row>
    <row r="3417" spans="2:27" ht="20.25" x14ac:dyDescent="0.3">
      <c r="B3417" s="43" t="s">
        <v>3420</v>
      </c>
      <c r="C3417" s="14" t="s">
        <v>4521</v>
      </c>
      <c r="D3417" s="14" t="s">
        <v>10383</v>
      </c>
      <c r="E3417" s="14" t="s">
        <v>3781</v>
      </c>
      <c r="F3417" s="14" t="s">
        <v>10384</v>
      </c>
      <c r="G3417" s="14" t="s">
        <v>11978</v>
      </c>
      <c r="H3417" s="44" t="s">
        <v>3466</v>
      </c>
      <c r="I3417" s="45">
        <v>0</v>
      </c>
      <c r="J3417" s="14">
        <v>150000000</v>
      </c>
      <c r="K3417" s="14" t="s">
        <v>3458</v>
      </c>
      <c r="L3417" s="46" t="s">
        <v>5087</v>
      </c>
      <c r="M3417" s="14" t="s">
        <v>12072</v>
      </c>
      <c r="N3417" s="14" t="s">
        <v>3833</v>
      </c>
      <c r="O3417" s="14" t="s">
        <v>3489</v>
      </c>
      <c r="P3417" s="14" t="s">
        <v>12071</v>
      </c>
      <c r="Q3417" s="44" t="s">
        <v>8224</v>
      </c>
      <c r="R3417" s="44" t="s">
        <v>8203</v>
      </c>
      <c r="S3417" s="14">
        <v>1</v>
      </c>
      <c r="T3417" s="5">
        <v>450000</v>
      </c>
      <c r="U3417" s="5">
        <f t="shared" si="183"/>
        <v>450000</v>
      </c>
      <c r="V3417" s="47">
        <f t="shared" si="184"/>
        <v>504000.00000000006</v>
      </c>
      <c r="W3417" s="48"/>
      <c r="X3417" s="49">
        <v>2017</v>
      </c>
      <c r="Y3417" s="55" t="s">
        <v>12015</v>
      </c>
      <c r="Z3417" s="51">
        <f t="shared" si="185"/>
        <v>1250</v>
      </c>
      <c r="AA3417" s="16">
        <f t="shared" si="186"/>
        <v>1400.0000000000002</v>
      </c>
    </row>
    <row r="3418" spans="2:27" ht="20.25" x14ac:dyDescent="0.3">
      <c r="B3418" s="43" t="s">
        <v>3421</v>
      </c>
      <c r="C3418" s="14" t="s">
        <v>4521</v>
      </c>
      <c r="D3418" s="14" t="s">
        <v>10385</v>
      </c>
      <c r="E3418" s="14" t="s">
        <v>10386</v>
      </c>
      <c r="F3418" s="14" t="s">
        <v>4742</v>
      </c>
      <c r="G3418" s="14" t="s">
        <v>11979</v>
      </c>
      <c r="H3418" s="44" t="s">
        <v>3466</v>
      </c>
      <c r="I3418" s="45">
        <v>0</v>
      </c>
      <c r="J3418" s="14">
        <v>150000000</v>
      </c>
      <c r="K3418" s="14" t="s">
        <v>3458</v>
      </c>
      <c r="L3418" s="46" t="s">
        <v>5087</v>
      </c>
      <c r="M3418" s="14" t="s">
        <v>12072</v>
      </c>
      <c r="N3418" s="14" t="s">
        <v>3833</v>
      </c>
      <c r="O3418" s="14" t="s">
        <v>12106</v>
      </c>
      <c r="P3418" s="14" t="s">
        <v>12071</v>
      </c>
      <c r="Q3418" s="44" t="s">
        <v>8224</v>
      </c>
      <c r="R3418" s="44" t="s">
        <v>8203</v>
      </c>
      <c r="S3418" s="14">
        <v>6</v>
      </c>
      <c r="T3418" s="5">
        <v>81340</v>
      </c>
      <c r="U3418" s="5">
        <f t="shared" si="183"/>
        <v>488040</v>
      </c>
      <c r="V3418" s="47">
        <f t="shared" si="184"/>
        <v>546604.80000000005</v>
      </c>
      <c r="W3418" s="48"/>
      <c r="X3418" s="49">
        <v>2017</v>
      </c>
      <c r="Y3418" s="55" t="s">
        <v>12015</v>
      </c>
      <c r="Z3418" s="51">
        <f t="shared" si="185"/>
        <v>1355.6666666666667</v>
      </c>
      <c r="AA3418" s="16">
        <f t="shared" si="186"/>
        <v>1518.3466666666668</v>
      </c>
    </row>
    <row r="3419" spans="2:27" ht="20.25" x14ac:dyDescent="0.3">
      <c r="B3419" s="43" t="s">
        <v>3422</v>
      </c>
      <c r="C3419" s="14" t="s">
        <v>4521</v>
      </c>
      <c r="D3419" s="14" t="s">
        <v>10387</v>
      </c>
      <c r="E3419" s="14" t="s">
        <v>9673</v>
      </c>
      <c r="F3419" s="14" t="s">
        <v>10388</v>
      </c>
      <c r="G3419" s="14" t="s">
        <v>11980</v>
      </c>
      <c r="H3419" s="44" t="s">
        <v>3466</v>
      </c>
      <c r="I3419" s="45">
        <v>0</v>
      </c>
      <c r="J3419" s="14">
        <v>150000000</v>
      </c>
      <c r="K3419" s="14" t="s">
        <v>3458</v>
      </c>
      <c r="L3419" s="46" t="s">
        <v>5087</v>
      </c>
      <c r="M3419" s="14" t="s">
        <v>12072</v>
      </c>
      <c r="N3419" s="14" t="s">
        <v>3833</v>
      </c>
      <c r="O3419" s="14" t="s">
        <v>12106</v>
      </c>
      <c r="P3419" s="14" t="s">
        <v>12071</v>
      </c>
      <c r="Q3419" s="44" t="s">
        <v>8224</v>
      </c>
      <c r="R3419" s="44" t="s">
        <v>8203</v>
      </c>
      <c r="S3419" s="14">
        <v>4</v>
      </c>
      <c r="T3419" s="5">
        <v>1537.4999999999998</v>
      </c>
      <c r="U3419" s="5">
        <f t="shared" si="183"/>
        <v>6149.9999999999991</v>
      </c>
      <c r="V3419" s="47">
        <f t="shared" si="184"/>
        <v>6888</v>
      </c>
      <c r="W3419" s="48"/>
      <c r="X3419" s="49">
        <v>2017</v>
      </c>
      <c r="Y3419" s="55" t="s">
        <v>12015</v>
      </c>
      <c r="Z3419" s="51">
        <f t="shared" si="185"/>
        <v>17.083333333333332</v>
      </c>
      <c r="AA3419" s="16">
        <f t="shared" si="186"/>
        <v>19.133333333333333</v>
      </c>
    </row>
    <row r="3420" spans="2:27" ht="20.25" x14ac:dyDescent="0.3">
      <c r="B3420" s="43" t="s">
        <v>3423</v>
      </c>
      <c r="C3420" s="14" t="s">
        <v>4521</v>
      </c>
      <c r="D3420" s="14" t="s">
        <v>10389</v>
      </c>
      <c r="E3420" s="14" t="s">
        <v>8121</v>
      </c>
      <c r="F3420" s="14" t="s">
        <v>10390</v>
      </c>
      <c r="G3420" s="14" t="s">
        <v>11981</v>
      </c>
      <c r="H3420" s="44" t="s">
        <v>3466</v>
      </c>
      <c r="I3420" s="45">
        <v>0</v>
      </c>
      <c r="J3420" s="14">
        <v>150000000</v>
      </c>
      <c r="K3420" s="14" t="s">
        <v>3458</v>
      </c>
      <c r="L3420" s="46" t="s">
        <v>5087</v>
      </c>
      <c r="M3420" s="14" t="s">
        <v>12072</v>
      </c>
      <c r="N3420" s="14" t="s">
        <v>3833</v>
      </c>
      <c r="O3420" s="14" t="s">
        <v>12106</v>
      </c>
      <c r="P3420" s="14" t="s">
        <v>12071</v>
      </c>
      <c r="Q3420" s="44" t="s">
        <v>8224</v>
      </c>
      <c r="R3420" s="44" t="s">
        <v>8203</v>
      </c>
      <c r="S3420" s="14">
        <v>3</v>
      </c>
      <c r="T3420" s="5">
        <v>10752</v>
      </c>
      <c r="U3420" s="5">
        <f t="shared" si="183"/>
        <v>32256</v>
      </c>
      <c r="V3420" s="47">
        <f t="shared" si="184"/>
        <v>36126.720000000001</v>
      </c>
      <c r="W3420" s="48"/>
      <c r="X3420" s="49">
        <v>2017</v>
      </c>
      <c r="Y3420" s="55" t="s">
        <v>12015</v>
      </c>
      <c r="Z3420" s="51">
        <f t="shared" si="185"/>
        <v>89.6</v>
      </c>
      <c r="AA3420" s="16">
        <f t="shared" si="186"/>
        <v>100.352</v>
      </c>
    </row>
    <row r="3421" spans="2:27" ht="20.25" x14ac:dyDescent="0.3">
      <c r="B3421" s="43" t="s">
        <v>3424</v>
      </c>
      <c r="C3421" s="14" t="s">
        <v>4521</v>
      </c>
      <c r="D3421" s="14" t="s">
        <v>4528</v>
      </c>
      <c r="E3421" s="14" t="s">
        <v>7578</v>
      </c>
      <c r="F3421" s="14" t="s">
        <v>7579</v>
      </c>
      <c r="G3421" s="14" t="s">
        <v>11982</v>
      </c>
      <c r="H3421" s="44" t="s">
        <v>3466</v>
      </c>
      <c r="I3421" s="45">
        <v>0</v>
      </c>
      <c r="J3421" s="14">
        <v>150000000</v>
      </c>
      <c r="K3421" s="14" t="s">
        <v>3458</v>
      </c>
      <c r="L3421" s="46" t="s">
        <v>5087</v>
      </c>
      <c r="M3421" s="14" t="s">
        <v>12072</v>
      </c>
      <c r="N3421" s="14" t="s">
        <v>3833</v>
      </c>
      <c r="O3421" s="14" t="s">
        <v>12106</v>
      </c>
      <c r="P3421" s="14" t="s">
        <v>12071</v>
      </c>
      <c r="Q3421" s="44" t="s">
        <v>8224</v>
      </c>
      <c r="R3421" s="44" t="s">
        <v>8203</v>
      </c>
      <c r="S3421" s="14">
        <v>2</v>
      </c>
      <c r="T3421" s="5">
        <v>53485</v>
      </c>
      <c r="U3421" s="5">
        <f t="shared" si="183"/>
        <v>106970</v>
      </c>
      <c r="V3421" s="47">
        <f t="shared" si="184"/>
        <v>119806.40000000001</v>
      </c>
      <c r="W3421" s="48"/>
      <c r="X3421" s="49">
        <v>2017</v>
      </c>
      <c r="Y3421" s="55" t="s">
        <v>12015</v>
      </c>
      <c r="Z3421" s="51">
        <f t="shared" si="185"/>
        <v>297.13888888888891</v>
      </c>
      <c r="AA3421" s="16">
        <f t="shared" si="186"/>
        <v>332.79555555555555</v>
      </c>
    </row>
    <row r="3422" spans="2:27" ht="20.25" x14ac:dyDescent="0.3">
      <c r="B3422" s="43" t="s">
        <v>3425</v>
      </c>
      <c r="C3422" s="14" t="s">
        <v>4521</v>
      </c>
      <c r="D3422" s="14" t="s">
        <v>9922</v>
      </c>
      <c r="E3422" s="14" t="s">
        <v>4799</v>
      </c>
      <c r="F3422" s="14" t="s">
        <v>9923</v>
      </c>
      <c r="G3422" s="14" t="s">
        <v>11983</v>
      </c>
      <c r="H3422" s="44" t="s">
        <v>3466</v>
      </c>
      <c r="I3422" s="45">
        <v>0</v>
      </c>
      <c r="J3422" s="14">
        <v>150000000</v>
      </c>
      <c r="K3422" s="14" t="s">
        <v>3458</v>
      </c>
      <c r="L3422" s="46" t="s">
        <v>5087</v>
      </c>
      <c r="M3422" s="14" t="s">
        <v>12072</v>
      </c>
      <c r="N3422" s="14" t="s">
        <v>3833</v>
      </c>
      <c r="O3422" s="14" t="s">
        <v>12106</v>
      </c>
      <c r="P3422" s="14" t="s">
        <v>12071</v>
      </c>
      <c r="Q3422" s="44" t="s">
        <v>8224</v>
      </c>
      <c r="R3422" s="44" t="s">
        <v>8203</v>
      </c>
      <c r="S3422" s="14">
        <v>2</v>
      </c>
      <c r="T3422" s="5">
        <v>8912.5</v>
      </c>
      <c r="U3422" s="5">
        <f t="shared" si="183"/>
        <v>17825</v>
      </c>
      <c r="V3422" s="47">
        <f t="shared" si="184"/>
        <v>19964.000000000004</v>
      </c>
      <c r="W3422" s="48"/>
      <c r="X3422" s="49">
        <v>2017</v>
      </c>
      <c r="Y3422" s="55" t="s">
        <v>12015</v>
      </c>
      <c r="Z3422" s="51">
        <f t="shared" si="185"/>
        <v>49.513888888888886</v>
      </c>
      <c r="AA3422" s="16">
        <f t="shared" si="186"/>
        <v>55.455555555555563</v>
      </c>
    </row>
    <row r="3423" spans="2:27" ht="20.25" x14ac:dyDescent="0.3">
      <c r="B3423" s="43" t="s">
        <v>3426</v>
      </c>
      <c r="C3423" s="14" t="s">
        <v>4521</v>
      </c>
      <c r="D3423" s="14" t="s">
        <v>4882</v>
      </c>
      <c r="E3423" s="14" t="s">
        <v>4406</v>
      </c>
      <c r="F3423" s="14" t="s">
        <v>4742</v>
      </c>
      <c r="G3423" s="14" t="s">
        <v>11984</v>
      </c>
      <c r="H3423" s="44" t="s">
        <v>3466</v>
      </c>
      <c r="I3423" s="45">
        <v>0</v>
      </c>
      <c r="J3423" s="14">
        <v>150000000</v>
      </c>
      <c r="K3423" s="14" t="s">
        <v>3458</v>
      </c>
      <c r="L3423" s="46" t="s">
        <v>5087</v>
      </c>
      <c r="M3423" s="14" t="s">
        <v>12072</v>
      </c>
      <c r="N3423" s="14" t="s">
        <v>3833</v>
      </c>
      <c r="O3423" s="14" t="s">
        <v>12106</v>
      </c>
      <c r="P3423" s="14" t="s">
        <v>12071</v>
      </c>
      <c r="Q3423" s="44" t="s">
        <v>8224</v>
      </c>
      <c r="R3423" s="44" t="s">
        <v>8203</v>
      </c>
      <c r="S3423" s="14">
        <v>2</v>
      </c>
      <c r="T3423" s="5">
        <v>6797</v>
      </c>
      <c r="U3423" s="5">
        <f t="shared" si="183"/>
        <v>13594</v>
      </c>
      <c r="V3423" s="47">
        <f t="shared" si="184"/>
        <v>15225.28</v>
      </c>
      <c r="W3423" s="48"/>
      <c r="X3423" s="49">
        <v>2017</v>
      </c>
      <c r="Y3423" s="55" t="s">
        <v>12015</v>
      </c>
      <c r="Z3423" s="51">
        <f t="shared" si="185"/>
        <v>37.761111111111113</v>
      </c>
      <c r="AA3423" s="16">
        <f t="shared" si="186"/>
        <v>42.292444444444449</v>
      </c>
    </row>
    <row r="3424" spans="2:27" ht="20.25" x14ac:dyDescent="0.3">
      <c r="B3424" s="43" t="s">
        <v>3427</v>
      </c>
      <c r="C3424" s="14" t="s">
        <v>4521</v>
      </c>
      <c r="D3424" s="14" t="s">
        <v>4882</v>
      </c>
      <c r="E3424" s="14" t="s">
        <v>4406</v>
      </c>
      <c r="F3424" s="14" t="s">
        <v>4742</v>
      </c>
      <c r="G3424" s="14" t="s">
        <v>11985</v>
      </c>
      <c r="H3424" s="44" t="s">
        <v>3466</v>
      </c>
      <c r="I3424" s="45">
        <v>0</v>
      </c>
      <c r="J3424" s="14">
        <v>150000000</v>
      </c>
      <c r="K3424" s="14" t="s">
        <v>3458</v>
      </c>
      <c r="L3424" s="46" t="s">
        <v>5087</v>
      </c>
      <c r="M3424" s="14" t="s">
        <v>12072</v>
      </c>
      <c r="N3424" s="14" t="s">
        <v>3833</v>
      </c>
      <c r="O3424" s="14" t="s">
        <v>12106</v>
      </c>
      <c r="P3424" s="14" t="s">
        <v>12071</v>
      </c>
      <c r="Q3424" s="44" t="s">
        <v>8224</v>
      </c>
      <c r="R3424" s="44" t="s">
        <v>8203</v>
      </c>
      <c r="S3424" s="14">
        <v>2</v>
      </c>
      <c r="T3424" s="5">
        <v>6681.9749999999995</v>
      </c>
      <c r="U3424" s="5">
        <f t="shared" si="183"/>
        <v>13363.949999999999</v>
      </c>
      <c r="V3424" s="47">
        <f t="shared" si="184"/>
        <v>14967.624</v>
      </c>
      <c r="W3424" s="48"/>
      <c r="X3424" s="49">
        <v>2017</v>
      </c>
      <c r="Y3424" s="55" t="s">
        <v>12015</v>
      </c>
      <c r="Z3424" s="51">
        <f t="shared" si="185"/>
        <v>37.122083333333329</v>
      </c>
      <c r="AA3424" s="16">
        <f t="shared" si="186"/>
        <v>41.57673333333333</v>
      </c>
    </row>
    <row r="3425" spans="2:27" ht="20.25" x14ac:dyDescent="0.3">
      <c r="B3425" s="43" t="s">
        <v>3428</v>
      </c>
      <c r="C3425" s="14" t="s">
        <v>4521</v>
      </c>
      <c r="D3425" s="14" t="s">
        <v>4882</v>
      </c>
      <c r="E3425" s="14" t="s">
        <v>4406</v>
      </c>
      <c r="F3425" s="14" t="s">
        <v>4742</v>
      </c>
      <c r="G3425" s="14" t="s">
        <v>11986</v>
      </c>
      <c r="H3425" s="44" t="s">
        <v>3466</v>
      </c>
      <c r="I3425" s="45">
        <v>0</v>
      </c>
      <c r="J3425" s="14">
        <v>150000000</v>
      </c>
      <c r="K3425" s="14" t="s">
        <v>3458</v>
      </c>
      <c r="L3425" s="46" t="s">
        <v>5087</v>
      </c>
      <c r="M3425" s="14" t="s">
        <v>12072</v>
      </c>
      <c r="N3425" s="14" t="s">
        <v>3833</v>
      </c>
      <c r="O3425" s="14" t="s">
        <v>12106</v>
      </c>
      <c r="P3425" s="14" t="s">
        <v>12071</v>
      </c>
      <c r="Q3425" s="44" t="s">
        <v>8224</v>
      </c>
      <c r="R3425" s="44" t="s">
        <v>8203</v>
      </c>
      <c r="S3425" s="14">
        <v>2</v>
      </c>
      <c r="T3425" s="5">
        <v>7605.4999999999991</v>
      </c>
      <c r="U3425" s="5">
        <f t="shared" si="183"/>
        <v>15210.999999999998</v>
      </c>
      <c r="V3425" s="47">
        <f t="shared" si="184"/>
        <v>17036.32</v>
      </c>
      <c r="W3425" s="48"/>
      <c r="X3425" s="49">
        <v>2017</v>
      </c>
      <c r="Y3425" s="55" t="s">
        <v>12015</v>
      </c>
      <c r="Z3425" s="51">
        <f t="shared" si="185"/>
        <v>42.252777777777773</v>
      </c>
      <c r="AA3425" s="16">
        <f t="shared" si="186"/>
        <v>47.32311111111111</v>
      </c>
    </row>
    <row r="3426" spans="2:27" ht="20.25" x14ac:dyDescent="0.3">
      <c r="B3426" s="43" t="s">
        <v>3429</v>
      </c>
      <c r="C3426" s="14" t="s">
        <v>4521</v>
      </c>
      <c r="D3426" s="14" t="s">
        <v>4882</v>
      </c>
      <c r="E3426" s="14" t="s">
        <v>4406</v>
      </c>
      <c r="F3426" s="14" t="s">
        <v>4742</v>
      </c>
      <c r="G3426" s="14" t="s">
        <v>11987</v>
      </c>
      <c r="H3426" s="44" t="s">
        <v>3466</v>
      </c>
      <c r="I3426" s="45">
        <v>0</v>
      </c>
      <c r="J3426" s="14">
        <v>150000000</v>
      </c>
      <c r="K3426" s="14" t="s">
        <v>3458</v>
      </c>
      <c r="L3426" s="46" t="s">
        <v>5087</v>
      </c>
      <c r="M3426" s="14" t="s">
        <v>12072</v>
      </c>
      <c r="N3426" s="14" t="s">
        <v>3833</v>
      </c>
      <c r="O3426" s="14" t="s">
        <v>12106</v>
      </c>
      <c r="P3426" s="14" t="s">
        <v>12071</v>
      </c>
      <c r="Q3426" s="44" t="s">
        <v>8224</v>
      </c>
      <c r="R3426" s="44" t="s">
        <v>8203</v>
      </c>
      <c r="S3426" s="14">
        <v>2</v>
      </c>
      <c r="T3426" s="5">
        <v>1211.55</v>
      </c>
      <c r="U3426" s="5">
        <f t="shared" ref="U3426:U3454" si="187">S3426*T3426</f>
        <v>2423.1</v>
      </c>
      <c r="V3426" s="47">
        <f t="shared" ref="V3426:V3454" si="188">U3426*1.12</f>
        <v>2713.8720000000003</v>
      </c>
      <c r="W3426" s="48"/>
      <c r="X3426" s="49">
        <v>2017</v>
      </c>
      <c r="Y3426" s="55" t="s">
        <v>12015</v>
      </c>
      <c r="Z3426" s="51">
        <f t="shared" ref="Z3426:Z3454" si="189">U3426/360</f>
        <v>6.730833333333333</v>
      </c>
      <c r="AA3426" s="16">
        <f t="shared" ref="AA3426:AA3454" si="190">V3426/360</f>
        <v>7.5385333333333344</v>
      </c>
    </row>
    <row r="3427" spans="2:27" ht="20.25" x14ac:dyDescent="0.3">
      <c r="B3427" s="43" t="s">
        <v>3430</v>
      </c>
      <c r="C3427" s="14" t="s">
        <v>4521</v>
      </c>
      <c r="D3427" s="14" t="s">
        <v>4882</v>
      </c>
      <c r="E3427" s="14" t="s">
        <v>4406</v>
      </c>
      <c r="F3427" s="14" t="s">
        <v>4742</v>
      </c>
      <c r="G3427" s="14" t="s">
        <v>11988</v>
      </c>
      <c r="H3427" s="44" t="s">
        <v>3466</v>
      </c>
      <c r="I3427" s="45">
        <v>0</v>
      </c>
      <c r="J3427" s="14">
        <v>150000000</v>
      </c>
      <c r="K3427" s="14" t="s">
        <v>3458</v>
      </c>
      <c r="L3427" s="46" t="s">
        <v>5087</v>
      </c>
      <c r="M3427" s="14" t="s">
        <v>12072</v>
      </c>
      <c r="N3427" s="14" t="s">
        <v>3833</v>
      </c>
      <c r="O3427" s="14" t="s">
        <v>12106</v>
      </c>
      <c r="P3427" s="14" t="s">
        <v>12071</v>
      </c>
      <c r="Q3427" s="44" t="s">
        <v>8224</v>
      </c>
      <c r="R3427" s="44" t="s">
        <v>8203</v>
      </c>
      <c r="S3427" s="14">
        <v>2</v>
      </c>
      <c r="T3427" s="5">
        <v>18307.524999999998</v>
      </c>
      <c r="U3427" s="5">
        <f t="shared" si="187"/>
        <v>36615.049999999996</v>
      </c>
      <c r="V3427" s="47">
        <f t="shared" si="188"/>
        <v>41008.856</v>
      </c>
      <c r="W3427" s="48"/>
      <c r="X3427" s="49">
        <v>2017</v>
      </c>
      <c r="Y3427" s="55" t="s">
        <v>12015</v>
      </c>
      <c r="Z3427" s="51">
        <f t="shared" si="189"/>
        <v>101.70847222222221</v>
      </c>
      <c r="AA3427" s="16">
        <f t="shared" si="190"/>
        <v>113.91348888888889</v>
      </c>
    </row>
    <row r="3428" spans="2:27" ht="20.25" x14ac:dyDescent="0.3">
      <c r="B3428" s="43" t="s">
        <v>3431</v>
      </c>
      <c r="C3428" s="14" t="s">
        <v>4521</v>
      </c>
      <c r="D3428" s="14" t="s">
        <v>10391</v>
      </c>
      <c r="E3428" s="14" t="s">
        <v>10392</v>
      </c>
      <c r="F3428" s="14" t="s">
        <v>10393</v>
      </c>
      <c r="G3428" s="14" t="s">
        <v>11989</v>
      </c>
      <c r="H3428" s="44" t="s">
        <v>3466</v>
      </c>
      <c r="I3428" s="45">
        <v>0</v>
      </c>
      <c r="J3428" s="14">
        <v>150000000</v>
      </c>
      <c r="K3428" s="14" t="s">
        <v>3458</v>
      </c>
      <c r="L3428" s="46" t="s">
        <v>5087</v>
      </c>
      <c r="M3428" s="14" t="s">
        <v>12072</v>
      </c>
      <c r="N3428" s="14" t="s">
        <v>3833</v>
      </c>
      <c r="O3428" s="14" t="s">
        <v>12106</v>
      </c>
      <c r="P3428" s="14" t="s">
        <v>12071</v>
      </c>
      <c r="Q3428" s="44" t="s">
        <v>8224</v>
      </c>
      <c r="R3428" s="44" t="s">
        <v>8203</v>
      </c>
      <c r="S3428" s="14">
        <v>100</v>
      </c>
      <c r="T3428" s="5">
        <v>3368.1499999999996</v>
      </c>
      <c r="U3428" s="5">
        <f t="shared" si="187"/>
        <v>336814.99999999994</v>
      </c>
      <c r="V3428" s="47">
        <f t="shared" si="188"/>
        <v>377232.8</v>
      </c>
      <c r="W3428" s="48"/>
      <c r="X3428" s="49">
        <v>2017</v>
      </c>
      <c r="Y3428" s="55" t="s">
        <v>12015</v>
      </c>
      <c r="Z3428" s="51">
        <f t="shared" si="189"/>
        <v>935.59722222222206</v>
      </c>
      <c r="AA3428" s="16">
        <f t="shared" si="190"/>
        <v>1047.8688888888889</v>
      </c>
    </row>
    <row r="3429" spans="2:27" ht="20.25" x14ac:dyDescent="0.3">
      <c r="B3429" s="43" t="s">
        <v>3432</v>
      </c>
      <c r="C3429" s="14" t="s">
        <v>4521</v>
      </c>
      <c r="D3429" s="14" t="s">
        <v>5446</v>
      </c>
      <c r="E3429" s="14" t="s">
        <v>4427</v>
      </c>
      <c r="F3429" s="14" t="s">
        <v>4742</v>
      </c>
      <c r="G3429" s="14" t="s">
        <v>11990</v>
      </c>
      <c r="H3429" s="44" t="s">
        <v>3466</v>
      </c>
      <c r="I3429" s="45">
        <v>0</v>
      </c>
      <c r="J3429" s="14">
        <v>150000000</v>
      </c>
      <c r="K3429" s="14" t="s">
        <v>3458</v>
      </c>
      <c r="L3429" s="46" t="s">
        <v>5087</v>
      </c>
      <c r="M3429" s="14" t="s">
        <v>12072</v>
      </c>
      <c r="N3429" s="14" t="s">
        <v>3833</v>
      </c>
      <c r="O3429" s="14" t="s">
        <v>12106</v>
      </c>
      <c r="P3429" s="14" t="s">
        <v>12071</v>
      </c>
      <c r="Q3429" s="44" t="s">
        <v>8224</v>
      </c>
      <c r="R3429" s="44" t="s">
        <v>8203</v>
      </c>
      <c r="S3429" s="14">
        <v>50</v>
      </c>
      <c r="T3429" s="5">
        <v>5308.4749999999995</v>
      </c>
      <c r="U3429" s="5">
        <f t="shared" si="187"/>
        <v>265423.75</v>
      </c>
      <c r="V3429" s="47">
        <f t="shared" si="188"/>
        <v>297274.60000000003</v>
      </c>
      <c r="W3429" s="48"/>
      <c r="X3429" s="49">
        <v>2017</v>
      </c>
      <c r="Y3429" s="55" t="s">
        <v>12015</v>
      </c>
      <c r="Z3429" s="51">
        <f t="shared" si="189"/>
        <v>737.28819444444446</v>
      </c>
      <c r="AA3429" s="16">
        <f t="shared" si="190"/>
        <v>825.76277777777784</v>
      </c>
    </row>
    <row r="3430" spans="2:27" ht="20.25" x14ac:dyDescent="0.3">
      <c r="B3430" s="43" t="s">
        <v>3433</v>
      </c>
      <c r="C3430" s="14" t="s">
        <v>4521</v>
      </c>
      <c r="D3430" s="14" t="s">
        <v>5444</v>
      </c>
      <c r="E3430" s="14" t="s">
        <v>4237</v>
      </c>
      <c r="F3430" s="14" t="s">
        <v>5445</v>
      </c>
      <c r="G3430" s="14" t="s">
        <v>11991</v>
      </c>
      <c r="H3430" s="44" t="s">
        <v>3466</v>
      </c>
      <c r="I3430" s="45">
        <v>0</v>
      </c>
      <c r="J3430" s="14">
        <v>150000000</v>
      </c>
      <c r="K3430" s="14" t="s">
        <v>3458</v>
      </c>
      <c r="L3430" s="46" t="s">
        <v>5087</v>
      </c>
      <c r="M3430" s="14" t="s">
        <v>12072</v>
      </c>
      <c r="N3430" s="14" t="s">
        <v>3833</v>
      </c>
      <c r="O3430" s="14" t="s">
        <v>12106</v>
      </c>
      <c r="P3430" s="14" t="s">
        <v>12071</v>
      </c>
      <c r="Q3430" s="44" t="s">
        <v>8224</v>
      </c>
      <c r="R3430" s="44" t="s">
        <v>8203</v>
      </c>
      <c r="S3430" s="14">
        <v>20</v>
      </c>
      <c r="T3430" s="5">
        <v>253.99499999999998</v>
      </c>
      <c r="U3430" s="5">
        <f t="shared" si="187"/>
        <v>5079.8999999999996</v>
      </c>
      <c r="V3430" s="47">
        <f t="shared" si="188"/>
        <v>5689.4880000000003</v>
      </c>
      <c r="W3430" s="48"/>
      <c r="X3430" s="49">
        <v>2017</v>
      </c>
      <c r="Y3430" s="55" t="s">
        <v>12015</v>
      </c>
      <c r="Z3430" s="51">
        <f t="shared" si="189"/>
        <v>14.110833333333332</v>
      </c>
      <c r="AA3430" s="16">
        <f t="shared" si="190"/>
        <v>15.804133333333334</v>
      </c>
    </row>
    <row r="3431" spans="2:27" ht="20.25" x14ac:dyDescent="0.3">
      <c r="B3431" s="43" t="s">
        <v>3434</v>
      </c>
      <c r="C3431" s="14" t="s">
        <v>4521</v>
      </c>
      <c r="D3431" s="14" t="s">
        <v>5444</v>
      </c>
      <c r="E3431" s="14" t="s">
        <v>4237</v>
      </c>
      <c r="F3431" s="14" t="s">
        <v>5445</v>
      </c>
      <c r="G3431" s="14" t="s">
        <v>11992</v>
      </c>
      <c r="H3431" s="44" t="s">
        <v>3466</v>
      </c>
      <c r="I3431" s="45">
        <v>0</v>
      </c>
      <c r="J3431" s="14">
        <v>150000000</v>
      </c>
      <c r="K3431" s="14" t="s">
        <v>3458</v>
      </c>
      <c r="L3431" s="46" t="s">
        <v>5087</v>
      </c>
      <c r="M3431" s="14" t="s">
        <v>12072</v>
      </c>
      <c r="N3431" s="14" t="s">
        <v>3833</v>
      </c>
      <c r="O3431" s="14" t="s">
        <v>12106</v>
      </c>
      <c r="P3431" s="14" t="s">
        <v>12071</v>
      </c>
      <c r="Q3431" s="44" t="s">
        <v>8224</v>
      </c>
      <c r="R3431" s="44" t="s">
        <v>8203</v>
      </c>
      <c r="S3431" s="14">
        <v>20</v>
      </c>
      <c r="T3431" s="5">
        <v>380.27499999999998</v>
      </c>
      <c r="U3431" s="5">
        <f t="shared" si="187"/>
        <v>7605.5</v>
      </c>
      <c r="V3431" s="47">
        <f t="shared" si="188"/>
        <v>8518.1600000000017</v>
      </c>
      <c r="W3431" s="48"/>
      <c r="X3431" s="49">
        <v>2017</v>
      </c>
      <c r="Y3431" s="55" t="s">
        <v>12015</v>
      </c>
      <c r="Z3431" s="51">
        <f t="shared" si="189"/>
        <v>21.12638888888889</v>
      </c>
      <c r="AA3431" s="16">
        <f t="shared" si="190"/>
        <v>23.661555555555559</v>
      </c>
    </row>
    <row r="3432" spans="2:27" ht="20.25" x14ac:dyDescent="0.3">
      <c r="B3432" s="43" t="s">
        <v>3435</v>
      </c>
      <c r="C3432" s="14" t="s">
        <v>4521</v>
      </c>
      <c r="D3432" s="14" t="s">
        <v>5444</v>
      </c>
      <c r="E3432" s="14" t="s">
        <v>4237</v>
      </c>
      <c r="F3432" s="14" t="s">
        <v>5445</v>
      </c>
      <c r="G3432" s="14" t="s">
        <v>11993</v>
      </c>
      <c r="H3432" s="44" t="s">
        <v>3466</v>
      </c>
      <c r="I3432" s="45">
        <v>0</v>
      </c>
      <c r="J3432" s="14">
        <v>150000000</v>
      </c>
      <c r="K3432" s="14" t="s">
        <v>3458</v>
      </c>
      <c r="L3432" s="46" t="s">
        <v>5087</v>
      </c>
      <c r="M3432" s="14" t="s">
        <v>12072</v>
      </c>
      <c r="N3432" s="14" t="s">
        <v>3833</v>
      </c>
      <c r="O3432" s="14" t="s">
        <v>12106</v>
      </c>
      <c r="P3432" s="14" t="s">
        <v>12071</v>
      </c>
      <c r="Q3432" s="44" t="s">
        <v>8224</v>
      </c>
      <c r="R3432" s="44" t="s">
        <v>8203</v>
      </c>
      <c r="S3432" s="14">
        <v>20</v>
      </c>
      <c r="T3432" s="5">
        <v>253.99499999999998</v>
      </c>
      <c r="U3432" s="5">
        <f t="shared" si="187"/>
        <v>5079.8999999999996</v>
      </c>
      <c r="V3432" s="47">
        <f t="shared" si="188"/>
        <v>5689.4880000000003</v>
      </c>
      <c r="W3432" s="48"/>
      <c r="X3432" s="49">
        <v>2017</v>
      </c>
      <c r="Y3432" s="55" t="s">
        <v>12015</v>
      </c>
      <c r="Z3432" s="51">
        <f t="shared" si="189"/>
        <v>14.110833333333332</v>
      </c>
      <c r="AA3432" s="16">
        <f t="shared" si="190"/>
        <v>15.804133333333334</v>
      </c>
    </row>
    <row r="3433" spans="2:27" ht="20.25" x14ac:dyDescent="0.3">
      <c r="B3433" s="43" t="s">
        <v>3436</v>
      </c>
      <c r="C3433" s="14" t="s">
        <v>4521</v>
      </c>
      <c r="D3433" s="14" t="s">
        <v>5444</v>
      </c>
      <c r="E3433" s="14" t="s">
        <v>4237</v>
      </c>
      <c r="F3433" s="14" t="s">
        <v>5445</v>
      </c>
      <c r="G3433" s="14" t="s">
        <v>11994</v>
      </c>
      <c r="H3433" s="44" t="s">
        <v>3466</v>
      </c>
      <c r="I3433" s="45">
        <v>0</v>
      </c>
      <c r="J3433" s="14">
        <v>150000000</v>
      </c>
      <c r="K3433" s="14" t="s">
        <v>3458</v>
      </c>
      <c r="L3433" s="46" t="s">
        <v>5087</v>
      </c>
      <c r="M3433" s="14" t="s">
        <v>12072</v>
      </c>
      <c r="N3433" s="14" t="s">
        <v>3833</v>
      </c>
      <c r="O3433" s="14" t="s">
        <v>12106</v>
      </c>
      <c r="P3433" s="14" t="s">
        <v>12071</v>
      </c>
      <c r="Q3433" s="44" t="s">
        <v>8224</v>
      </c>
      <c r="R3433" s="44" t="s">
        <v>8203</v>
      </c>
      <c r="S3433" s="14">
        <v>20</v>
      </c>
      <c r="T3433" s="5">
        <v>380.27499999999998</v>
      </c>
      <c r="U3433" s="5">
        <f t="shared" si="187"/>
        <v>7605.5</v>
      </c>
      <c r="V3433" s="47">
        <f t="shared" si="188"/>
        <v>8518.1600000000017</v>
      </c>
      <c r="W3433" s="48"/>
      <c r="X3433" s="49">
        <v>2017</v>
      </c>
      <c r="Y3433" s="55" t="s">
        <v>12015</v>
      </c>
      <c r="Z3433" s="51">
        <f t="shared" si="189"/>
        <v>21.12638888888889</v>
      </c>
      <c r="AA3433" s="16">
        <f t="shared" si="190"/>
        <v>23.661555555555559</v>
      </c>
    </row>
    <row r="3434" spans="2:27" ht="20.25" x14ac:dyDescent="0.3">
      <c r="B3434" s="43" t="s">
        <v>3437</v>
      </c>
      <c r="C3434" s="14" t="s">
        <v>4521</v>
      </c>
      <c r="D3434" s="14" t="s">
        <v>5444</v>
      </c>
      <c r="E3434" s="14" t="s">
        <v>4237</v>
      </c>
      <c r="F3434" s="14" t="s">
        <v>5445</v>
      </c>
      <c r="G3434" s="14" t="s">
        <v>11995</v>
      </c>
      <c r="H3434" s="44" t="s">
        <v>3466</v>
      </c>
      <c r="I3434" s="45">
        <v>0</v>
      </c>
      <c r="J3434" s="14">
        <v>150000000</v>
      </c>
      <c r="K3434" s="14" t="s">
        <v>3458</v>
      </c>
      <c r="L3434" s="46" t="s">
        <v>5087</v>
      </c>
      <c r="M3434" s="14" t="s">
        <v>12072</v>
      </c>
      <c r="N3434" s="14" t="s">
        <v>3833</v>
      </c>
      <c r="O3434" s="14" t="s">
        <v>12106</v>
      </c>
      <c r="P3434" s="14" t="s">
        <v>12071</v>
      </c>
      <c r="Q3434" s="44" t="s">
        <v>8224</v>
      </c>
      <c r="R3434" s="44" t="s">
        <v>8203</v>
      </c>
      <c r="S3434" s="14">
        <v>20</v>
      </c>
      <c r="T3434" s="5">
        <v>105.67749999999998</v>
      </c>
      <c r="U3434" s="5">
        <f t="shared" si="187"/>
        <v>2113.5499999999997</v>
      </c>
      <c r="V3434" s="47">
        <f t="shared" si="188"/>
        <v>2367.1759999999999</v>
      </c>
      <c r="W3434" s="48"/>
      <c r="X3434" s="49">
        <v>2017</v>
      </c>
      <c r="Y3434" s="55" t="s">
        <v>12015</v>
      </c>
      <c r="Z3434" s="51">
        <f t="shared" si="189"/>
        <v>5.8709722222222211</v>
      </c>
      <c r="AA3434" s="16">
        <f t="shared" si="190"/>
        <v>6.5754888888888887</v>
      </c>
    </row>
    <row r="3435" spans="2:27" ht="20.25" x14ac:dyDescent="0.3">
      <c r="B3435" s="43" t="s">
        <v>3438</v>
      </c>
      <c r="C3435" s="14" t="s">
        <v>4521</v>
      </c>
      <c r="D3435" s="14" t="s">
        <v>5446</v>
      </c>
      <c r="E3435" s="14" t="s">
        <v>4427</v>
      </c>
      <c r="F3435" s="14" t="s">
        <v>4742</v>
      </c>
      <c r="G3435" s="14" t="s">
        <v>11996</v>
      </c>
      <c r="H3435" s="44" t="s">
        <v>3466</v>
      </c>
      <c r="I3435" s="45">
        <v>0</v>
      </c>
      <c r="J3435" s="14">
        <v>150000000</v>
      </c>
      <c r="K3435" s="14" t="s">
        <v>3458</v>
      </c>
      <c r="L3435" s="46" t="s">
        <v>5087</v>
      </c>
      <c r="M3435" s="14" t="s">
        <v>12072</v>
      </c>
      <c r="N3435" s="14" t="s">
        <v>3833</v>
      </c>
      <c r="O3435" s="14" t="s">
        <v>12106</v>
      </c>
      <c r="P3435" s="14" t="s">
        <v>12071</v>
      </c>
      <c r="Q3435" s="44" t="s">
        <v>8224</v>
      </c>
      <c r="R3435" s="44" t="s">
        <v>8203</v>
      </c>
      <c r="S3435" s="14">
        <v>2</v>
      </c>
      <c r="T3435" s="5">
        <v>1021.925</v>
      </c>
      <c r="U3435" s="5">
        <f t="shared" si="187"/>
        <v>2043.85</v>
      </c>
      <c r="V3435" s="47">
        <f t="shared" si="188"/>
        <v>2289.1120000000001</v>
      </c>
      <c r="W3435" s="48"/>
      <c r="X3435" s="49">
        <v>2017</v>
      </c>
      <c r="Y3435" s="55" t="s">
        <v>12015</v>
      </c>
      <c r="Z3435" s="51">
        <f t="shared" si="189"/>
        <v>5.6773611111111109</v>
      </c>
      <c r="AA3435" s="16">
        <f t="shared" si="190"/>
        <v>6.3586444444444448</v>
      </c>
    </row>
    <row r="3436" spans="2:27" ht="20.25" x14ac:dyDescent="0.3">
      <c r="B3436" s="43" t="s">
        <v>3439</v>
      </c>
      <c r="C3436" s="14" t="s">
        <v>4521</v>
      </c>
      <c r="D3436" s="14" t="s">
        <v>10351</v>
      </c>
      <c r="E3436" s="14" t="s">
        <v>3773</v>
      </c>
      <c r="F3436" s="14" t="s">
        <v>10352</v>
      </c>
      <c r="G3436" s="14" t="s">
        <v>11997</v>
      </c>
      <c r="H3436" s="44" t="s">
        <v>3466</v>
      </c>
      <c r="I3436" s="45">
        <v>0</v>
      </c>
      <c r="J3436" s="14">
        <v>150000000</v>
      </c>
      <c r="K3436" s="14" t="s">
        <v>3458</v>
      </c>
      <c r="L3436" s="46" t="s">
        <v>5087</v>
      </c>
      <c r="M3436" s="14" t="s">
        <v>12072</v>
      </c>
      <c r="N3436" s="14" t="s">
        <v>3833</v>
      </c>
      <c r="O3436" s="14" t="s">
        <v>3489</v>
      </c>
      <c r="P3436" s="14" t="s">
        <v>12071</v>
      </c>
      <c r="Q3436" s="44" t="s">
        <v>8224</v>
      </c>
      <c r="R3436" s="44" t="s">
        <v>8203</v>
      </c>
      <c r="S3436" s="14">
        <v>1</v>
      </c>
      <c r="T3436" s="5">
        <v>1478.05</v>
      </c>
      <c r="U3436" s="5">
        <f t="shared" si="187"/>
        <v>1478.05</v>
      </c>
      <c r="V3436" s="47">
        <f t="shared" si="188"/>
        <v>1655.4160000000002</v>
      </c>
      <c r="W3436" s="48"/>
      <c r="X3436" s="49">
        <v>2017</v>
      </c>
      <c r="Y3436" s="55" t="s">
        <v>12015</v>
      </c>
      <c r="Z3436" s="51">
        <f t="shared" si="189"/>
        <v>4.1056944444444445</v>
      </c>
      <c r="AA3436" s="16">
        <f t="shared" si="190"/>
        <v>4.5983777777777783</v>
      </c>
    </row>
    <row r="3437" spans="2:27" ht="20.25" x14ac:dyDescent="0.3">
      <c r="B3437" s="43" t="s">
        <v>3440</v>
      </c>
      <c r="C3437" s="14" t="s">
        <v>4521</v>
      </c>
      <c r="D3437" s="14" t="s">
        <v>10351</v>
      </c>
      <c r="E3437" s="14" t="s">
        <v>3773</v>
      </c>
      <c r="F3437" s="14" t="s">
        <v>10352</v>
      </c>
      <c r="G3437" s="14" t="s">
        <v>11998</v>
      </c>
      <c r="H3437" s="44" t="s">
        <v>3466</v>
      </c>
      <c r="I3437" s="45">
        <v>0</v>
      </c>
      <c r="J3437" s="14">
        <v>150000000</v>
      </c>
      <c r="K3437" s="14" t="s">
        <v>3458</v>
      </c>
      <c r="L3437" s="46" t="s">
        <v>5087</v>
      </c>
      <c r="M3437" s="14" t="s">
        <v>12072</v>
      </c>
      <c r="N3437" s="14" t="s">
        <v>3833</v>
      </c>
      <c r="O3437" s="14" t="s">
        <v>3489</v>
      </c>
      <c r="P3437" s="14" t="s">
        <v>12071</v>
      </c>
      <c r="Q3437" s="44" t="s">
        <v>8224</v>
      </c>
      <c r="R3437" s="44" t="s">
        <v>8203</v>
      </c>
      <c r="S3437" s="14">
        <v>1</v>
      </c>
      <c r="T3437" s="5">
        <v>9126.5999999999985</v>
      </c>
      <c r="U3437" s="5">
        <f t="shared" si="187"/>
        <v>9126.5999999999985</v>
      </c>
      <c r="V3437" s="47">
        <f t="shared" si="188"/>
        <v>10221.791999999999</v>
      </c>
      <c r="W3437" s="48"/>
      <c r="X3437" s="49">
        <v>2017</v>
      </c>
      <c r="Y3437" s="55" t="s">
        <v>12015</v>
      </c>
      <c r="Z3437" s="51">
        <f t="shared" si="189"/>
        <v>25.351666666666663</v>
      </c>
      <c r="AA3437" s="16">
        <f t="shared" si="190"/>
        <v>28.393866666666664</v>
      </c>
    </row>
    <row r="3438" spans="2:27" ht="20.25" x14ac:dyDescent="0.3">
      <c r="B3438" s="43" t="s">
        <v>3441</v>
      </c>
      <c r="C3438" s="14" t="s">
        <v>4521</v>
      </c>
      <c r="D3438" s="14" t="s">
        <v>10394</v>
      </c>
      <c r="E3438" s="14" t="s">
        <v>10395</v>
      </c>
      <c r="F3438" s="14" t="s">
        <v>4742</v>
      </c>
      <c r="G3438" s="14" t="s">
        <v>11999</v>
      </c>
      <c r="H3438" s="44" t="s">
        <v>3466</v>
      </c>
      <c r="I3438" s="45">
        <v>0</v>
      </c>
      <c r="J3438" s="14">
        <v>150000000</v>
      </c>
      <c r="K3438" s="14" t="s">
        <v>3458</v>
      </c>
      <c r="L3438" s="46" t="s">
        <v>5087</v>
      </c>
      <c r="M3438" s="14" t="s">
        <v>12072</v>
      </c>
      <c r="N3438" s="14" t="s">
        <v>3833</v>
      </c>
      <c r="O3438" s="14" t="s">
        <v>3489</v>
      </c>
      <c r="P3438" s="14" t="s">
        <v>12071</v>
      </c>
      <c r="Q3438" s="44" t="s">
        <v>8224</v>
      </c>
      <c r="R3438" s="44" t="s">
        <v>8203</v>
      </c>
      <c r="S3438" s="14">
        <v>2</v>
      </c>
      <c r="T3438" s="5">
        <v>173296.74999999997</v>
      </c>
      <c r="U3438" s="5">
        <f t="shared" si="187"/>
        <v>346593.49999999994</v>
      </c>
      <c r="V3438" s="47">
        <f t="shared" si="188"/>
        <v>388184.72</v>
      </c>
      <c r="W3438" s="48"/>
      <c r="X3438" s="49">
        <v>2017</v>
      </c>
      <c r="Y3438" s="55" t="s">
        <v>12015</v>
      </c>
      <c r="Z3438" s="51">
        <f t="shared" si="189"/>
        <v>962.75972222222208</v>
      </c>
      <c r="AA3438" s="16">
        <f t="shared" si="190"/>
        <v>1078.2908888888887</v>
      </c>
    </row>
    <row r="3439" spans="2:27" ht="20.25" x14ac:dyDescent="0.3">
      <c r="B3439" s="43" t="s">
        <v>3442</v>
      </c>
      <c r="C3439" s="14" t="s">
        <v>4521</v>
      </c>
      <c r="D3439" s="14" t="s">
        <v>10396</v>
      </c>
      <c r="E3439" s="14" t="s">
        <v>4864</v>
      </c>
      <c r="F3439" s="14" t="s">
        <v>10397</v>
      </c>
      <c r="G3439" s="14" t="s">
        <v>12000</v>
      </c>
      <c r="H3439" s="44" t="s">
        <v>3466</v>
      </c>
      <c r="I3439" s="45">
        <v>0</v>
      </c>
      <c r="J3439" s="14">
        <v>150000000</v>
      </c>
      <c r="K3439" s="14" t="s">
        <v>3458</v>
      </c>
      <c r="L3439" s="46" t="s">
        <v>5087</v>
      </c>
      <c r="M3439" s="14" t="s">
        <v>12072</v>
      </c>
      <c r="N3439" s="14" t="s">
        <v>3833</v>
      </c>
      <c r="O3439" s="14" t="s">
        <v>3489</v>
      </c>
      <c r="P3439" s="14" t="s">
        <v>12071</v>
      </c>
      <c r="Q3439" s="44" t="s">
        <v>8224</v>
      </c>
      <c r="R3439" s="44" t="s">
        <v>8203</v>
      </c>
      <c r="S3439" s="14">
        <v>5</v>
      </c>
      <c r="T3439" s="5">
        <v>87463.249999999985</v>
      </c>
      <c r="U3439" s="5">
        <f t="shared" si="187"/>
        <v>437316.24999999994</v>
      </c>
      <c r="V3439" s="47">
        <f t="shared" si="188"/>
        <v>489794.19999999995</v>
      </c>
      <c r="W3439" s="48"/>
      <c r="X3439" s="49">
        <v>2017</v>
      </c>
      <c r="Y3439" s="55" t="s">
        <v>12015</v>
      </c>
      <c r="Z3439" s="51">
        <f t="shared" si="189"/>
        <v>1214.7673611111109</v>
      </c>
      <c r="AA3439" s="16">
        <f t="shared" si="190"/>
        <v>1360.5394444444444</v>
      </c>
    </row>
    <row r="3440" spans="2:27" ht="20.25" x14ac:dyDescent="0.3">
      <c r="B3440" s="43" t="s">
        <v>3443</v>
      </c>
      <c r="C3440" s="14" t="s">
        <v>4521</v>
      </c>
      <c r="D3440" s="14" t="s">
        <v>10396</v>
      </c>
      <c r="E3440" s="14" t="s">
        <v>4864</v>
      </c>
      <c r="F3440" s="14" t="s">
        <v>10397</v>
      </c>
      <c r="G3440" s="14" t="s">
        <v>12001</v>
      </c>
      <c r="H3440" s="44" t="s">
        <v>3466</v>
      </c>
      <c r="I3440" s="45">
        <v>0</v>
      </c>
      <c r="J3440" s="14">
        <v>150000000</v>
      </c>
      <c r="K3440" s="14" t="s">
        <v>3458</v>
      </c>
      <c r="L3440" s="46" t="s">
        <v>5087</v>
      </c>
      <c r="M3440" s="14" t="s">
        <v>12072</v>
      </c>
      <c r="N3440" s="14" t="s">
        <v>3833</v>
      </c>
      <c r="O3440" s="14" t="s">
        <v>3489</v>
      </c>
      <c r="P3440" s="14" t="s">
        <v>12071</v>
      </c>
      <c r="Q3440" s="44" t="s">
        <v>8224</v>
      </c>
      <c r="R3440" s="44" t="s">
        <v>8203</v>
      </c>
      <c r="S3440" s="14">
        <v>1</v>
      </c>
      <c r="T3440" s="5">
        <v>76598.25</v>
      </c>
      <c r="U3440" s="5">
        <f t="shared" si="187"/>
        <v>76598.25</v>
      </c>
      <c r="V3440" s="47">
        <f t="shared" si="188"/>
        <v>85790.040000000008</v>
      </c>
      <c r="W3440" s="48"/>
      <c r="X3440" s="49">
        <v>2017</v>
      </c>
      <c r="Y3440" s="55" t="s">
        <v>12015</v>
      </c>
      <c r="Z3440" s="51">
        <f t="shared" si="189"/>
        <v>212.77291666666667</v>
      </c>
      <c r="AA3440" s="16">
        <f t="shared" si="190"/>
        <v>238.3056666666667</v>
      </c>
    </row>
    <row r="3441" spans="1:39" ht="20.25" x14ac:dyDescent="0.3">
      <c r="B3441" s="43" t="s">
        <v>3444</v>
      </c>
      <c r="C3441" s="14" t="s">
        <v>4521</v>
      </c>
      <c r="D3441" s="14" t="s">
        <v>10398</v>
      </c>
      <c r="E3441" s="14" t="s">
        <v>4927</v>
      </c>
      <c r="F3441" s="14" t="s">
        <v>10399</v>
      </c>
      <c r="G3441" s="14" t="s">
        <v>12002</v>
      </c>
      <c r="H3441" s="44" t="s">
        <v>3466</v>
      </c>
      <c r="I3441" s="45">
        <v>0</v>
      </c>
      <c r="J3441" s="14">
        <v>150000000</v>
      </c>
      <c r="K3441" s="14" t="s">
        <v>3458</v>
      </c>
      <c r="L3441" s="46" t="s">
        <v>5087</v>
      </c>
      <c r="M3441" s="14" t="s">
        <v>12072</v>
      </c>
      <c r="N3441" s="14" t="s">
        <v>3833</v>
      </c>
      <c r="O3441" s="14" t="s">
        <v>3489</v>
      </c>
      <c r="P3441" s="14" t="s">
        <v>12071</v>
      </c>
      <c r="Q3441" s="44" t="s">
        <v>8234</v>
      </c>
      <c r="R3441" s="44" t="s">
        <v>8211</v>
      </c>
      <c r="S3441" s="14">
        <v>5</v>
      </c>
      <c r="T3441" s="5">
        <v>11679.874999999998</v>
      </c>
      <c r="U3441" s="5">
        <f t="shared" si="187"/>
        <v>58399.374999999993</v>
      </c>
      <c r="V3441" s="47">
        <f t="shared" si="188"/>
        <v>65407.299999999996</v>
      </c>
      <c r="W3441" s="48"/>
      <c r="X3441" s="49">
        <v>2017</v>
      </c>
      <c r="Y3441" s="55" t="s">
        <v>12015</v>
      </c>
      <c r="Z3441" s="51">
        <f t="shared" si="189"/>
        <v>162.22048611111109</v>
      </c>
      <c r="AA3441" s="16">
        <f t="shared" si="190"/>
        <v>181.68694444444444</v>
      </c>
    </row>
    <row r="3442" spans="1:39" ht="20.25" x14ac:dyDescent="0.3">
      <c r="B3442" s="43" t="s">
        <v>3445</v>
      </c>
      <c r="C3442" s="14" t="s">
        <v>4521</v>
      </c>
      <c r="D3442" s="14" t="s">
        <v>10400</v>
      </c>
      <c r="E3442" s="14" t="s">
        <v>7539</v>
      </c>
      <c r="F3442" s="14" t="s">
        <v>10401</v>
      </c>
      <c r="G3442" s="14" t="s">
        <v>12003</v>
      </c>
      <c r="H3442" s="44" t="s">
        <v>3466</v>
      </c>
      <c r="I3442" s="45">
        <v>0</v>
      </c>
      <c r="J3442" s="14">
        <v>150000000</v>
      </c>
      <c r="K3442" s="14" t="s">
        <v>3458</v>
      </c>
      <c r="L3442" s="46" t="s">
        <v>5087</v>
      </c>
      <c r="M3442" s="14" t="s">
        <v>12072</v>
      </c>
      <c r="N3442" s="14" t="s">
        <v>3833</v>
      </c>
      <c r="O3442" s="14" t="s">
        <v>3489</v>
      </c>
      <c r="P3442" s="14" t="s">
        <v>12071</v>
      </c>
      <c r="Q3442" s="44" t="s">
        <v>8224</v>
      </c>
      <c r="R3442" s="44" t="s">
        <v>8203</v>
      </c>
      <c r="S3442" s="14">
        <v>4</v>
      </c>
      <c r="T3442" s="5">
        <v>4612.5</v>
      </c>
      <c r="U3442" s="5">
        <f t="shared" si="187"/>
        <v>18450</v>
      </c>
      <c r="V3442" s="47">
        <f t="shared" si="188"/>
        <v>20664.000000000004</v>
      </c>
      <c r="W3442" s="48"/>
      <c r="X3442" s="49">
        <v>2017</v>
      </c>
      <c r="Y3442" s="55" t="s">
        <v>12015</v>
      </c>
      <c r="Z3442" s="51">
        <f t="shared" si="189"/>
        <v>51.25</v>
      </c>
      <c r="AA3442" s="16">
        <f t="shared" si="190"/>
        <v>57.400000000000013</v>
      </c>
    </row>
    <row r="3443" spans="1:39" ht="20.25" x14ac:dyDescent="0.3">
      <c r="B3443" s="43" t="s">
        <v>3446</v>
      </c>
      <c r="C3443" s="14" t="s">
        <v>4521</v>
      </c>
      <c r="D3443" s="14" t="s">
        <v>10402</v>
      </c>
      <c r="E3443" s="14" t="s">
        <v>7472</v>
      </c>
      <c r="F3443" s="14" t="s">
        <v>10403</v>
      </c>
      <c r="G3443" s="14" t="s">
        <v>12004</v>
      </c>
      <c r="H3443" s="44" t="s">
        <v>3466</v>
      </c>
      <c r="I3443" s="45">
        <v>0</v>
      </c>
      <c r="J3443" s="14">
        <v>150000000</v>
      </c>
      <c r="K3443" s="14" t="s">
        <v>3458</v>
      </c>
      <c r="L3443" s="46" t="s">
        <v>5087</v>
      </c>
      <c r="M3443" s="14" t="s">
        <v>12072</v>
      </c>
      <c r="N3443" s="14" t="s">
        <v>3833</v>
      </c>
      <c r="O3443" s="14" t="s">
        <v>3489</v>
      </c>
      <c r="P3443" s="14" t="s">
        <v>12071</v>
      </c>
      <c r="Q3443" s="44" t="s">
        <v>8231</v>
      </c>
      <c r="R3443" s="44" t="s">
        <v>8209</v>
      </c>
      <c r="S3443" s="14">
        <v>1</v>
      </c>
      <c r="T3443" s="5">
        <v>12299.999999999998</v>
      </c>
      <c r="U3443" s="5">
        <f t="shared" si="187"/>
        <v>12299.999999999998</v>
      </c>
      <c r="V3443" s="47">
        <f t="shared" si="188"/>
        <v>13776</v>
      </c>
      <c r="W3443" s="48"/>
      <c r="X3443" s="49">
        <v>2017</v>
      </c>
      <c r="Y3443" s="55" t="s">
        <v>12015</v>
      </c>
      <c r="Z3443" s="51">
        <f t="shared" si="189"/>
        <v>34.166666666666664</v>
      </c>
      <c r="AA3443" s="16">
        <f t="shared" si="190"/>
        <v>38.266666666666666</v>
      </c>
    </row>
    <row r="3444" spans="1:39" ht="20.25" x14ac:dyDescent="0.3">
      <c r="B3444" s="43" t="s">
        <v>3447</v>
      </c>
      <c r="C3444" s="14" t="s">
        <v>4521</v>
      </c>
      <c r="D3444" s="14" t="s">
        <v>10404</v>
      </c>
      <c r="E3444" s="14" t="s">
        <v>10405</v>
      </c>
      <c r="F3444" s="14" t="s">
        <v>10406</v>
      </c>
      <c r="G3444" s="14" t="s">
        <v>12005</v>
      </c>
      <c r="H3444" s="44" t="s">
        <v>3466</v>
      </c>
      <c r="I3444" s="45">
        <v>0</v>
      </c>
      <c r="J3444" s="14">
        <v>150000000</v>
      </c>
      <c r="K3444" s="14" t="s">
        <v>3458</v>
      </c>
      <c r="L3444" s="46" t="s">
        <v>5087</v>
      </c>
      <c r="M3444" s="14" t="s">
        <v>12072</v>
      </c>
      <c r="N3444" s="14" t="s">
        <v>3833</v>
      </c>
      <c r="O3444" s="14" t="s">
        <v>3489</v>
      </c>
      <c r="P3444" s="14" t="s">
        <v>12071</v>
      </c>
      <c r="Q3444" s="44" t="s">
        <v>8231</v>
      </c>
      <c r="R3444" s="44" t="s">
        <v>8209</v>
      </c>
      <c r="S3444" s="14">
        <v>1</v>
      </c>
      <c r="T3444" s="5">
        <v>10281.775</v>
      </c>
      <c r="U3444" s="5">
        <f t="shared" si="187"/>
        <v>10281.775</v>
      </c>
      <c r="V3444" s="47">
        <f t="shared" si="188"/>
        <v>11515.588000000002</v>
      </c>
      <c r="W3444" s="48"/>
      <c r="X3444" s="49">
        <v>2017</v>
      </c>
      <c r="Y3444" s="55" t="s">
        <v>12015</v>
      </c>
      <c r="Z3444" s="51">
        <f t="shared" si="189"/>
        <v>28.560486111111111</v>
      </c>
      <c r="AA3444" s="16">
        <f t="shared" si="190"/>
        <v>31.987744444444449</v>
      </c>
    </row>
    <row r="3445" spans="1:39" ht="20.25" x14ac:dyDescent="0.3">
      <c r="B3445" s="43" t="s">
        <v>3448</v>
      </c>
      <c r="C3445" s="14" t="s">
        <v>4521</v>
      </c>
      <c r="D3445" s="14" t="s">
        <v>4878</v>
      </c>
      <c r="E3445" s="14" t="s">
        <v>4411</v>
      </c>
      <c r="F3445" s="14" t="s">
        <v>4742</v>
      </c>
      <c r="G3445" s="14" t="s">
        <v>12006</v>
      </c>
      <c r="H3445" s="44" t="s">
        <v>3466</v>
      </c>
      <c r="I3445" s="45">
        <v>0</v>
      </c>
      <c r="J3445" s="14">
        <v>150000000</v>
      </c>
      <c r="K3445" s="14" t="s">
        <v>3458</v>
      </c>
      <c r="L3445" s="46" t="s">
        <v>5087</v>
      </c>
      <c r="M3445" s="14" t="s">
        <v>12072</v>
      </c>
      <c r="N3445" s="14" t="s">
        <v>3833</v>
      </c>
      <c r="O3445" s="14" t="s">
        <v>3489</v>
      </c>
      <c r="P3445" s="14" t="s">
        <v>12071</v>
      </c>
      <c r="Q3445" s="44" t="s">
        <v>8224</v>
      </c>
      <c r="R3445" s="44" t="s">
        <v>8203</v>
      </c>
      <c r="S3445" s="14">
        <v>8</v>
      </c>
      <c r="T3445" s="5">
        <v>1056.7749999999999</v>
      </c>
      <c r="U3445" s="5">
        <f t="shared" si="187"/>
        <v>8454.1999999999989</v>
      </c>
      <c r="V3445" s="47">
        <f t="shared" si="188"/>
        <v>9468.7039999999997</v>
      </c>
      <c r="W3445" s="48"/>
      <c r="X3445" s="49">
        <v>2017</v>
      </c>
      <c r="Y3445" s="55" t="s">
        <v>12015</v>
      </c>
      <c r="Z3445" s="51">
        <f t="shared" si="189"/>
        <v>23.483888888888885</v>
      </c>
      <c r="AA3445" s="16">
        <f t="shared" si="190"/>
        <v>26.301955555555555</v>
      </c>
    </row>
    <row r="3446" spans="1:39" ht="20.25" x14ac:dyDescent="0.3">
      <c r="B3446" s="43" t="s">
        <v>3449</v>
      </c>
      <c r="C3446" s="14" t="s">
        <v>4521</v>
      </c>
      <c r="D3446" s="14" t="s">
        <v>4878</v>
      </c>
      <c r="E3446" s="14" t="s">
        <v>4411</v>
      </c>
      <c r="F3446" s="14" t="s">
        <v>4742</v>
      </c>
      <c r="G3446" s="14" t="s">
        <v>12007</v>
      </c>
      <c r="H3446" s="44" t="s">
        <v>3466</v>
      </c>
      <c r="I3446" s="45">
        <v>0</v>
      </c>
      <c r="J3446" s="14">
        <v>150000000</v>
      </c>
      <c r="K3446" s="14" t="s">
        <v>3458</v>
      </c>
      <c r="L3446" s="46" t="s">
        <v>5087</v>
      </c>
      <c r="M3446" s="14" t="s">
        <v>12072</v>
      </c>
      <c r="N3446" s="14" t="s">
        <v>3833</v>
      </c>
      <c r="O3446" s="14" t="s">
        <v>3489</v>
      </c>
      <c r="P3446" s="14" t="s">
        <v>12071</v>
      </c>
      <c r="Q3446" s="44" t="s">
        <v>8224</v>
      </c>
      <c r="R3446" s="44" t="s">
        <v>8203</v>
      </c>
      <c r="S3446" s="14">
        <v>8</v>
      </c>
      <c r="T3446" s="5">
        <v>973.74999999999989</v>
      </c>
      <c r="U3446" s="5">
        <f t="shared" si="187"/>
        <v>7789.9999999999991</v>
      </c>
      <c r="V3446" s="47">
        <f t="shared" si="188"/>
        <v>8724.7999999999993</v>
      </c>
      <c r="W3446" s="48"/>
      <c r="X3446" s="49">
        <v>2017</v>
      </c>
      <c r="Y3446" s="55" t="s">
        <v>12015</v>
      </c>
      <c r="Z3446" s="51">
        <f t="shared" si="189"/>
        <v>21.638888888888886</v>
      </c>
      <c r="AA3446" s="16">
        <f t="shared" si="190"/>
        <v>24.235555555555553</v>
      </c>
    </row>
    <row r="3447" spans="1:39" ht="20.25" x14ac:dyDescent="0.3">
      <c r="B3447" s="43" t="s">
        <v>3450</v>
      </c>
      <c r="C3447" s="14" t="s">
        <v>4521</v>
      </c>
      <c r="D3447" s="14" t="s">
        <v>10407</v>
      </c>
      <c r="E3447" s="14" t="s">
        <v>3781</v>
      </c>
      <c r="F3447" s="14" t="s">
        <v>10408</v>
      </c>
      <c r="G3447" s="14" t="s">
        <v>12008</v>
      </c>
      <c r="H3447" s="44" t="s">
        <v>3466</v>
      </c>
      <c r="I3447" s="45">
        <v>0</v>
      </c>
      <c r="J3447" s="14">
        <v>150000000</v>
      </c>
      <c r="K3447" s="14" t="s">
        <v>3458</v>
      </c>
      <c r="L3447" s="46" t="s">
        <v>5087</v>
      </c>
      <c r="M3447" s="14" t="s">
        <v>12072</v>
      </c>
      <c r="N3447" s="14" t="s">
        <v>3833</v>
      </c>
      <c r="O3447" s="14" t="s">
        <v>3489</v>
      </c>
      <c r="P3447" s="14" t="s">
        <v>12071</v>
      </c>
      <c r="Q3447" s="44" t="s">
        <v>8224</v>
      </c>
      <c r="R3447" s="44" t="s">
        <v>8203</v>
      </c>
      <c r="S3447" s="14">
        <v>1</v>
      </c>
      <c r="T3447" s="5">
        <v>576000</v>
      </c>
      <c r="U3447" s="5">
        <f t="shared" si="187"/>
        <v>576000</v>
      </c>
      <c r="V3447" s="47">
        <f t="shared" si="188"/>
        <v>645120.00000000012</v>
      </c>
      <c r="W3447" s="48"/>
      <c r="X3447" s="49">
        <v>2017</v>
      </c>
      <c r="Y3447" s="55" t="s">
        <v>12015</v>
      </c>
      <c r="Z3447" s="51">
        <f t="shared" si="189"/>
        <v>1600</v>
      </c>
      <c r="AA3447" s="16">
        <f t="shared" si="190"/>
        <v>1792.0000000000002</v>
      </c>
    </row>
    <row r="3448" spans="1:39" ht="20.25" x14ac:dyDescent="0.3">
      <c r="B3448" s="43" t="s">
        <v>3451</v>
      </c>
      <c r="C3448" s="14" t="s">
        <v>4521</v>
      </c>
      <c r="D3448" s="14" t="s">
        <v>10409</v>
      </c>
      <c r="E3448" s="14" t="s">
        <v>4518</v>
      </c>
      <c r="F3448" s="14" t="s">
        <v>10410</v>
      </c>
      <c r="G3448" s="14" t="s">
        <v>12009</v>
      </c>
      <c r="H3448" s="44" t="s">
        <v>3466</v>
      </c>
      <c r="I3448" s="45">
        <v>0</v>
      </c>
      <c r="J3448" s="14">
        <v>150000000</v>
      </c>
      <c r="K3448" s="14" t="s">
        <v>3458</v>
      </c>
      <c r="L3448" s="46" t="s">
        <v>5087</v>
      </c>
      <c r="M3448" s="14" t="s">
        <v>12072</v>
      </c>
      <c r="N3448" s="14" t="s">
        <v>3833</v>
      </c>
      <c r="O3448" s="14" t="s">
        <v>3489</v>
      </c>
      <c r="P3448" s="14" t="s">
        <v>12071</v>
      </c>
      <c r="Q3448" s="44" t="s">
        <v>8224</v>
      </c>
      <c r="R3448" s="44" t="s">
        <v>8203</v>
      </c>
      <c r="S3448" s="14">
        <v>1</v>
      </c>
      <c r="T3448" s="5">
        <v>8337117.5999999996</v>
      </c>
      <c r="U3448" s="5">
        <f t="shared" si="187"/>
        <v>8337117.5999999996</v>
      </c>
      <c r="V3448" s="47">
        <f t="shared" si="188"/>
        <v>9337571.7120000012</v>
      </c>
      <c r="W3448" s="48"/>
      <c r="X3448" s="49">
        <v>2017</v>
      </c>
      <c r="Y3448" s="55" t="s">
        <v>12015</v>
      </c>
      <c r="Z3448" s="51">
        <f t="shared" si="189"/>
        <v>23158.66</v>
      </c>
      <c r="AA3448" s="16">
        <f t="shared" si="190"/>
        <v>25937.699200000003</v>
      </c>
    </row>
    <row r="3449" spans="1:39" ht="20.25" x14ac:dyDescent="0.3">
      <c r="B3449" s="43" t="s">
        <v>3452</v>
      </c>
      <c r="C3449" s="14" t="s">
        <v>4521</v>
      </c>
      <c r="D3449" s="14" t="s">
        <v>10411</v>
      </c>
      <c r="E3449" s="14" t="s">
        <v>10412</v>
      </c>
      <c r="F3449" s="14" t="s">
        <v>10413</v>
      </c>
      <c r="G3449" s="14" t="s">
        <v>12010</v>
      </c>
      <c r="H3449" s="44" t="s">
        <v>3466</v>
      </c>
      <c r="I3449" s="45">
        <v>0</v>
      </c>
      <c r="J3449" s="14">
        <v>150000000</v>
      </c>
      <c r="K3449" s="14" t="s">
        <v>3458</v>
      </c>
      <c r="L3449" s="46" t="s">
        <v>5087</v>
      </c>
      <c r="M3449" s="14" t="s">
        <v>12072</v>
      </c>
      <c r="N3449" s="14" t="s">
        <v>3833</v>
      </c>
      <c r="O3449" s="14" t="s">
        <v>3489</v>
      </c>
      <c r="P3449" s="14" t="s">
        <v>12071</v>
      </c>
      <c r="Q3449" s="44" t="s">
        <v>8224</v>
      </c>
      <c r="R3449" s="44" t="s">
        <v>8203</v>
      </c>
      <c r="S3449" s="14">
        <v>1</v>
      </c>
      <c r="T3449" s="5">
        <v>8346022.2300000004</v>
      </c>
      <c r="U3449" s="5">
        <f t="shared" si="187"/>
        <v>8346022.2300000004</v>
      </c>
      <c r="V3449" s="47">
        <f t="shared" si="188"/>
        <v>9347544.8976000007</v>
      </c>
      <c r="W3449" s="48"/>
      <c r="X3449" s="49">
        <v>2017</v>
      </c>
      <c r="Y3449" s="55" t="s">
        <v>12015</v>
      </c>
      <c r="Z3449" s="51">
        <f t="shared" si="189"/>
        <v>23183.395083333333</v>
      </c>
      <c r="AA3449" s="16">
        <f t="shared" si="190"/>
        <v>25965.402493333335</v>
      </c>
    </row>
    <row r="3450" spans="1:39" ht="20.25" x14ac:dyDescent="0.3">
      <c r="B3450" s="43" t="s">
        <v>3453</v>
      </c>
      <c r="C3450" s="14" t="s">
        <v>4521</v>
      </c>
      <c r="D3450" s="14" t="s">
        <v>12185</v>
      </c>
      <c r="E3450" s="14" t="s">
        <v>7456</v>
      </c>
      <c r="F3450" s="14" t="s">
        <v>12186</v>
      </c>
      <c r="G3450" s="14" t="s">
        <v>12187</v>
      </c>
      <c r="H3450" s="44" t="s">
        <v>3466</v>
      </c>
      <c r="I3450" s="45">
        <v>0</v>
      </c>
      <c r="J3450" s="14">
        <v>150000000</v>
      </c>
      <c r="K3450" s="14" t="s">
        <v>3458</v>
      </c>
      <c r="L3450" s="46" t="s">
        <v>5087</v>
      </c>
      <c r="M3450" s="14" t="s">
        <v>12072</v>
      </c>
      <c r="N3450" s="14" t="s">
        <v>3833</v>
      </c>
      <c r="O3450" s="14" t="s">
        <v>3489</v>
      </c>
      <c r="P3450" s="14" t="s">
        <v>12071</v>
      </c>
      <c r="Q3450" s="44" t="s">
        <v>8224</v>
      </c>
      <c r="R3450" s="44" t="s">
        <v>8203</v>
      </c>
      <c r="S3450" s="14">
        <v>1</v>
      </c>
      <c r="T3450" s="5">
        <v>215500</v>
      </c>
      <c r="U3450" s="5">
        <f t="shared" si="187"/>
        <v>215500</v>
      </c>
      <c r="V3450" s="47">
        <f t="shared" si="188"/>
        <v>241360.00000000003</v>
      </c>
      <c r="W3450" s="48"/>
      <c r="X3450" s="49">
        <v>2017</v>
      </c>
      <c r="Y3450" s="55" t="s">
        <v>3461</v>
      </c>
      <c r="Z3450" s="51">
        <f>U3450/360</f>
        <v>598.61111111111109</v>
      </c>
      <c r="AA3450" s="16">
        <f>V3450/360</f>
        <v>670.44444444444457</v>
      </c>
    </row>
    <row r="3451" spans="1:39" ht="20.25" x14ac:dyDescent="0.3">
      <c r="B3451" s="43" t="s">
        <v>3454</v>
      </c>
      <c r="C3451" s="14" t="s">
        <v>4521</v>
      </c>
      <c r="D3451" s="14" t="s">
        <v>12244</v>
      </c>
      <c r="E3451" s="14" t="s">
        <v>12272</v>
      </c>
      <c r="F3451" s="14" t="s">
        <v>12273</v>
      </c>
      <c r="G3451" s="14" t="s">
        <v>12245</v>
      </c>
      <c r="H3451" s="44" t="s">
        <v>3466</v>
      </c>
      <c r="I3451" s="45">
        <v>0</v>
      </c>
      <c r="J3451" s="14">
        <v>150000000</v>
      </c>
      <c r="K3451" s="14" t="s">
        <v>3458</v>
      </c>
      <c r="L3451" s="46" t="s">
        <v>5087</v>
      </c>
      <c r="M3451" s="14" t="s">
        <v>12072</v>
      </c>
      <c r="N3451" s="14" t="s">
        <v>3833</v>
      </c>
      <c r="O3451" s="14" t="s">
        <v>3489</v>
      </c>
      <c r="P3451" s="14" t="s">
        <v>12071</v>
      </c>
      <c r="Q3451" s="44" t="s">
        <v>8224</v>
      </c>
      <c r="R3451" s="44" t="s">
        <v>8203</v>
      </c>
      <c r="S3451" s="14">
        <v>25</v>
      </c>
      <c r="T3451" s="5">
        <v>22900</v>
      </c>
      <c r="U3451" s="5">
        <f t="shared" ref="U3451:U3453" si="191">S3451*T3451</f>
        <v>572500</v>
      </c>
      <c r="V3451" s="47">
        <f t="shared" ref="V3451:V3453" si="192">U3451*1.12</f>
        <v>641200.00000000012</v>
      </c>
      <c r="W3451" s="48"/>
      <c r="X3451" s="49">
        <v>2017</v>
      </c>
      <c r="Y3451" s="55" t="s">
        <v>4952</v>
      </c>
      <c r="Z3451" s="51">
        <f t="shared" ref="Z3451:Z3453" si="193">U3451/360</f>
        <v>1590.2777777777778</v>
      </c>
      <c r="AA3451" s="16">
        <f t="shared" ref="AA3451:AA3453" si="194">V3451/360</f>
        <v>1781.1111111111115</v>
      </c>
    </row>
    <row r="3452" spans="1:39" ht="20.25" x14ac:dyDescent="0.3">
      <c r="B3452" s="43" t="s">
        <v>12243</v>
      </c>
      <c r="C3452" s="14" t="s">
        <v>4521</v>
      </c>
      <c r="D3452" s="14" t="s">
        <v>12264</v>
      </c>
      <c r="E3452" s="14" t="s">
        <v>7565</v>
      </c>
      <c r="F3452" s="14" t="s">
        <v>12265</v>
      </c>
      <c r="G3452" s="14" t="s">
        <v>12263</v>
      </c>
      <c r="H3452" s="44" t="s">
        <v>3466</v>
      </c>
      <c r="I3452" s="45">
        <v>0</v>
      </c>
      <c r="J3452" s="14">
        <v>150000000</v>
      </c>
      <c r="K3452" s="14" t="s">
        <v>3458</v>
      </c>
      <c r="L3452" s="46" t="s">
        <v>5087</v>
      </c>
      <c r="M3452" s="14" t="s">
        <v>12072</v>
      </c>
      <c r="N3452" s="14" t="s">
        <v>3833</v>
      </c>
      <c r="O3452" s="14" t="s">
        <v>3489</v>
      </c>
      <c r="P3452" s="14" t="s">
        <v>12071</v>
      </c>
      <c r="Q3452" s="44" t="s">
        <v>8224</v>
      </c>
      <c r="R3452" s="44" t="s">
        <v>8203</v>
      </c>
      <c r="S3452" s="14">
        <v>1</v>
      </c>
      <c r="T3452" s="5">
        <v>218800</v>
      </c>
      <c r="U3452" s="5">
        <f t="shared" si="191"/>
        <v>218800</v>
      </c>
      <c r="V3452" s="47">
        <f t="shared" si="192"/>
        <v>245056.00000000003</v>
      </c>
      <c r="W3452" s="48"/>
      <c r="X3452" s="49">
        <v>2017</v>
      </c>
      <c r="Y3452" s="55" t="s">
        <v>12015</v>
      </c>
      <c r="Z3452" s="51">
        <f t="shared" si="193"/>
        <v>607.77777777777783</v>
      </c>
      <c r="AA3452" s="16">
        <f t="shared" si="194"/>
        <v>680.71111111111122</v>
      </c>
    </row>
    <row r="3453" spans="1:39" ht="20.25" x14ac:dyDescent="0.3">
      <c r="B3453" s="43" t="s">
        <v>12261</v>
      </c>
      <c r="C3453" s="14" t="s">
        <v>4521</v>
      </c>
      <c r="D3453" s="14" t="s">
        <v>12267</v>
      </c>
      <c r="E3453" s="14" t="s">
        <v>12268</v>
      </c>
      <c r="F3453" s="14" t="s">
        <v>12269</v>
      </c>
      <c r="G3453" s="14" t="s">
        <v>12266</v>
      </c>
      <c r="H3453" s="44" t="s">
        <v>3466</v>
      </c>
      <c r="I3453" s="45">
        <v>0</v>
      </c>
      <c r="J3453" s="14">
        <v>150000000</v>
      </c>
      <c r="K3453" s="14" t="s">
        <v>3458</v>
      </c>
      <c r="L3453" s="46" t="s">
        <v>5087</v>
      </c>
      <c r="M3453" s="14" t="s">
        <v>12072</v>
      </c>
      <c r="N3453" s="14" t="s">
        <v>3833</v>
      </c>
      <c r="O3453" s="14" t="s">
        <v>3489</v>
      </c>
      <c r="P3453" s="14" t="s">
        <v>12071</v>
      </c>
      <c r="Q3453" s="44" t="s">
        <v>8224</v>
      </c>
      <c r="R3453" s="44" t="s">
        <v>8203</v>
      </c>
      <c r="S3453" s="14">
        <v>1</v>
      </c>
      <c r="T3453" s="5">
        <v>1237500</v>
      </c>
      <c r="U3453" s="5">
        <f t="shared" si="191"/>
        <v>1237500</v>
      </c>
      <c r="V3453" s="47">
        <f t="shared" si="192"/>
        <v>1386000.0000000002</v>
      </c>
      <c r="W3453" s="48"/>
      <c r="X3453" s="49">
        <v>2017</v>
      </c>
      <c r="Y3453" s="55" t="s">
        <v>12015</v>
      </c>
      <c r="Z3453" s="51">
        <f t="shared" si="193"/>
        <v>3437.5</v>
      </c>
      <c r="AA3453" s="16">
        <f t="shared" si="194"/>
        <v>3850.0000000000005</v>
      </c>
    </row>
    <row r="3454" spans="1:39" ht="20.25" x14ac:dyDescent="0.3">
      <c r="B3454" s="43" t="s">
        <v>12262</v>
      </c>
      <c r="C3454" s="14" t="s">
        <v>4521</v>
      </c>
      <c r="D3454" s="14" t="s">
        <v>10414</v>
      </c>
      <c r="E3454" s="14" t="s">
        <v>3781</v>
      </c>
      <c r="F3454" s="14" t="s">
        <v>10415</v>
      </c>
      <c r="G3454" s="14" t="s">
        <v>12011</v>
      </c>
      <c r="H3454" s="44" t="s">
        <v>3457</v>
      </c>
      <c r="I3454" s="45">
        <v>0</v>
      </c>
      <c r="J3454" s="14">
        <v>150000000</v>
      </c>
      <c r="K3454" s="14" t="s">
        <v>3458</v>
      </c>
      <c r="L3454" s="46" t="s">
        <v>5087</v>
      </c>
      <c r="M3454" s="14" t="s">
        <v>12072</v>
      </c>
      <c r="N3454" s="14" t="s">
        <v>3833</v>
      </c>
      <c r="O3454" s="14" t="s">
        <v>3489</v>
      </c>
      <c r="P3454" s="14" t="s">
        <v>12071</v>
      </c>
      <c r="Q3454" s="44" t="s">
        <v>8224</v>
      </c>
      <c r="R3454" s="44" t="s">
        <v>8203</v>
      </c>
      <c r="S3454" s="14">
        <v>1</v>
      </c>
      <c r="T3454" s="5">
        <v>52928636</v>
      </c>
      <c r="U3454" s="5">
        <f t="shared" si="187"/>
        <v>52928636</v>
      </c>
      <c r="V3454" s="47">
        <f t="shared" si="188"/>
        <v>59280072.320000008</v>
      </c>
      <c r="W3454" s="48"/>
      <c r="X3454" s="49">
        <v>2017</v>
      </c>
      <c r="Y3454" s="55" t="s">
        <v>12015</v>
      </c>
      <c r="Z3454" s="51">
        <f t="shared" si="189"/>
        <v>147023.98888888888</v>
      </c>
      <c r="AA3454" s="16">
        <f t="shared" si="190"/>
        <v>164666.86755555557</v>
      </c>
    </row>
    <row r="3455" spans="1:39" s="67" customFormat="1" ht="20.25" x14ac:dyDescent="0.3">
      <c r="A3455" s="24"/>
      <c r="B3455" s="58" t="s">
        <v>31</v>
      </c>
      <c r="C3455" s="59"/>
      <c r="D3455" s="60"/>
      <c r="E3455" s="61"/>
      <c r="F3455" s="61"/>
      <c r="G3455" s="61"/>
      <c r="H3455" s="61"/>
      <c r="I3455" s="61"/>
      <c r="J3455" s="14"/>
      <c r="K3455" s="14"/>
      <c r="L3455" s="61"/>
      <c r="M3455" s="61"/>
      <c r="N3455" s="61"/>
      <c r="O3455" s="61"/>
      <c r="P3455" s="14"/>
      <c r="Q3455" s="61"/>
      <c r="R3455" s="61"/>
      <c r="S3455" s="61"/>
      <c r="T3455" s="62"/>
      <c r="U3455" s="6">
        <f>SUM(U17:U3454)</f>
        <v>4932235434.195919</v>
      </c>
      <c r="V3455" s="6">
        <f>SUM(V17:V3454)</f>
        <v>5524103686.2994184</v>
      </c>
      <c r="W3455" s="63"/>
      <c r="X3455" s="64"/>
      <c r="Y3455" s="65"/>
      <c r="Z3455" s="51">
        <f t="shared" ref="Z3455:AA3494" si="195">U3455/360</f>
        <v>13700653.983877553</v>
      </c>
      <c r="AA3455" s="51">
        <f t="shared" si="195"/>
        <v>15344732.461942829</v>
      </c>
      <c r="AB3455" s="24"/>
      <c r="AC3455" s="66"/>
      <c r="AD3455" s="66"/>
      <c r="AE3455" s="24"/>
      <c r="AF3455" s="24"/>
      <c r="AG3455" s="24"/>
      <c r="AH3455" s="24"/>
      <c r="AI3455" s="24"/>
      <c r="AJ3455" s="24"/>
      <c r="AK3455" s="24"/>
      <c r="AL3455" s="24"/>
      <c r="AM3455" s="24"/>
    </row>
    <row r="3456" spans="1:39" ht="20.25" x14ac:dyDescent="0.3">
      <c r="B3456" s="37" t="s">
        <v>32</v>
      </c>
      <c r="C3456" s="38"/>
      <c r="D3456" s="38"/>
      <c r="E3456" s="38"/>
      <c r="F3456" s="38"/>
      <c r="G3456" s="38"/>
      <c r="H3456" s="38"/>
      <c r="I3456" s="38"/>
      <c r="J3456" s="14"/>
      <c r="K3456" s="14"/>
      <c r="L3456" s="38"/>
      <c r="M3456" s="38"/>
      <c r="N3456" s="38"/>
      <c r="O3456" s="38"/>
      <c r="P3456" s="14"/>
      <c r="Q3456" s="38" t="s">
        <v>12223</v>
      </c>
      <c r="R3456" s="38"/>
      <c r="S3456" s="38"/>
      <c r="T3456" s="4"/>
      <c r="U3456" s="4"/>
      <c r="V3456" s="39"/>
      <c r="W3456" s="40"/>
      <c r="X3456" s="41"/>
      <c r="Y3456" s="42"/>
      <c r="Z3456" s="51">
        <f t="shared" si="195"/>
        <v>0</v>
      </c>
      <c r="AA3456" s="16">
        <f t="shared" si="195"/>
        <v>0</v>
      </c>
    </row>
    <row r="3457" spans="2:30" ht="20.25" x14ac:dyDescent="0.3">
      <c r="B3457" s="68" t="s">
        <v>33</v>
      </c>
      <c r="C3457" s="14" t="s">
        <v>4521</v>
      </c>
      <c r="D3457" s="14" t="s">
        <v>8310</v>
      </c>
      <c r="E3457" s="14" t="s">
        <v>8942</v>
      </c>
      <c r="F3457" s="14" t="s">
        <v>8942</v>
      </c>
      <c r="G3457" s="14" t="s">
        <v>8311</v>
      </c>
      <c r="H3457" s="44" t="s">
        <v>3466</v>
      </c>
      <c r="I3457" s="45">
        <v>80</v>
      </c>
      <c r="J3457" s="14">
        <v>150000000</v>
      </c>
      <c r="K3457" s="14" t="s">
        <v>3458</v>
      </c>
      <c r="L3457" s="14" t="s">
        <v>3501</v>
      </c>
      <c r="M3457" s="14" t="s">
        <v>12072</v>
      </c>
      <c r="N3457" s="14" t="s">
        <v>12130</v>
      </c>
      <c r="O3457" s="14" t="s">
        <v>3882</v>
      </c>
      <c r="P3457" s="14" t="s">
        <v>12071</v>
      </c>
      <c r="Q3457" s="65" t="s">
        <v>12224</v>
      </c>
      <c r="R3457" s="65" t="s">
        <v>12223</v>
      </c>
      <c r="S3457" s="65"/>
      <c r="T3457" s="69"/>
      <c r="U3457" s="5">
        <v>245201</v>
      </c>
      <c r="V3457" s="47">
        <f>U3457*1.12</f>
        <v>274625.12000000005</v>
      </c>
      <c r="W3457" s="48"/>
      <c r="X3457" s="49">
        <v>2017</v>
      </c>
      <c r="Y3457" s="50" t="s">
        <v>3461</v>
      </c>
      <c r="Z3457" s="51">
        <f t="shared" si="195"/>
        <v>681.11388888888894</v>
      </c>
      <c r="AA3457" s="16">
        <f t="shared" si="195"/>
        <v>762.84755555555569</v>
      </c>
    </row>
    <row r="3458" spans="2:30" ht="20.25" x14ac:dyDescent="0.3">
      <c r="B3458" s="68" t="s">
        <v>34</v>
      </c>
      <c r="C3458" s="14" t="s">
        <v>4521</v>
      </c>
      <c r="D3458" s="14" t="s">
        <v>8312</v>
      </c>
      <c r="E3458" s="14" t="s">
        <v>8943</v>
      </c>
      <c r="F3458" s="14" t="s">
        <v>8943</v>
      </c>
      <c r="G3458" s="14" t="s">
        <v>8313</v>
      </c>
      <c r="H3458" s="44" t="s">
        <v>3457</v>
      </c>
      <c r="I3458" s="45">
        <v>80</v>
      </c>
      <c r="J3458" s="14">
        <v>150000000</v>
      </c>
      <c r="K3458" s="14" t="s">
        <v>3458</v>
      </c>
      <c r="L3458" s="14" t="s">
        <v>3501</v>
      </c>
      <c r="M3458" s="14" t="s">
        <v>12072</v>
      </c>
      <c r="N3458" s="14" t="s">
        <v>12130</v>
      </c>
      <c r="O3458" s="14" t="s">
        <v>3501</v>
      </c>
      <c r="P3458" s="14" t="s">
        <v>12071</v>
      </c>
      <c r="Q3458" s="65" t="s">
        <v>12224</v>
      </c>
      <c r="R3458" s="65" t="s">
        <v>12223</v>
      </c>
      <c r="S3458" s="65"/>
      <c r="T3458" s="69"/>
      <c r="U3458" s="5">
        <v>27816939</v>
      </c>
      <c r="V3458" s="47">
        <f t="shared" ref="V3458:V3520" si="196">U3458*1.12</f>
        <v>31154971.680000003</v>
      </c>
      <c r="W3458" s="48"/>
      <c r="X3458" s="49">
        <v>2017</v>
      </c>
      <c r="Y3458" s="50" t="s">
        <v>3461</v>
      </c>
      <c r="Z3458" s="51">
        <f t="shared" si="195"/>
        <v>77269.274999999994</v>
      </c>
      <c r="AA3458" s="16">
        <f t="shared" si="195"/>
        <v>86541.588000000003</v>
      </c>
    </row>
    <row r="3459" spans="2:30" ht="20.25" x14ac:dyDescent="0.3">
      <c r="B3459" s="68" t="s">
        <v>35</v>
      </c>
      <c r="C3459" s="14" t="s">
        <v>4521</v>
      </c>
      <c r="D3459" s="14" t="s">
        <v>8631</v>
      </c>
      <c r="E3459" s="14" t="s">
        <v>8632</v>
      </c>
      <c r="F3459" s="14" t="s">
        <v>8632</v>
      </c>
      <c r="G3459" s="14" t="s">
        <v>8633</v>
      </c>
      <c r="H3459" s="44" t="s">
        <v>3466</v>
      </c>
      <c r="I3459" s="45">
        <v>80</v>
      </c>
      <c r="J3459" s="14">
        <v>150000000</v>
      </c>
      <c r="K3459" s="14" t="s">
        <v>3458</v>
      </c>
      <c r="L3459" s="14" t="s">
        <v>3486</v>
      </c>
      <c r="M3459" s="14" t="s">
        <v>12072</v>
      </c>
      <c r="N3459" s="14" t="s">
        <v>12130</v>
      </c>
      <c r="O3459" s="14" t="s">
        <v>8634</v>
      </c>
      <c r="P3459" s="14" t="s">
        <v>12071</v>
      </c>
      <c r="Q3459" s="65" t="s">
        <v>12224</v>
      </c>
      <c r="R3459" s="65" t="s">
        <v>12223</v>
      </c>
      <c r="S3459" s="65"/>
      <c r="T3459" s="69"/>
      <c r="U3459" s="5">
        <v>6600661</v>
      </c>
      <c r="V3459" s="47">
        <f t="shared" si="196"/>
        <v>7392740.3200000003</v>
      </c>
      <c r="W3459" s="48"/>
      <c r="X3459" s="49">
        <v>2017</v>
      </c>
      <c r="Y3459" s="50" t="s">
        <v>8635</v>
      </c>
      <c r="Z3459" s="51">
        <f t="shared" si="195"/>
        <v>18335.169444444444</v>
      </c>
      <c r="AA3459" s="16">
        <f t="shared" si="195"/>
        <v>20535.389777777778</v>
      </c>
      <c r="AC3459" s="20">
        <f>6600.661*1000</f>
        <v>6600661</v>
      </c>
      <c r="AD3459" s="20">
        <f t="shared" ref="AD3459:AD3465" si="197">U3459-AC3459</f>
        <v>0</v>
      </c>
    </row>
    <row r="3460" spans="2:30" ht="20.25" x14ac:dyDescent="0.3">
      <c r="B3460" s="68" t="s">
        <v>8245</v>
      </c>
      <c r="C3460" s="14" t="s">
        <v>4521</v>
      </c>
      <c r="D3460" s="14" t="s">
        <v>8636</v>
      </c>
      <c r="E3460" s="14" t="s">
        <v>8637</v>
      </c>
      <c r="F3460" s="14" t="s">
        <v>8637</v>
      </c>
      <c r="G3460" s="14" t="s">
        <v>8638</v>
      </c>
      <c r="H3460" s="44" t="s">
        <v>3466</v>
      </c>
      <c r="I3460" s="45">
        <v>80</v>
      </c>
      <c r="J3460" s="14">
        <v>150000000</v>
      </c>
      <c r="K3460" s="14" t="s">
        <v>3458</v>
      </c>
      <c r="L3460" s="14" t="s">
        <v>3504</v>
      </c>
      <c r="M3460" s="14" t="s">
        <v>12072</v>
      </c>
      <c r="N3460" s="14" t="s">
        <v>12130</v>
      </c>
      <c r="O3460" s="14" t="s">
        <v>8639</v>
      </c>
      <c r="P3460" s="14" t="s">
        <v>12071</v>
      </c>
      <c r="Q3460" s="65" t="s">
        <v>12224</v>
      </c>
      <c r="R3460" s="65" t="s">
        <v>12223</v>
      </c>
      <c r="S3460" s="65"/>
      <c r="T3460" s="69"/>
      <c r="U3460" s="5">
        <v>5021000</v>
      </c>
      <c r="V3460" s="47">
        <f t="shared" si="196"/>
        <v>5623520.0000000009</v>
      </c>
      <c r="W3460" s="48"/>
      <c r="X3460" s="49">
        <v>2017</v>
      </c>
      <c r="Y3460" s="50" t="s">
        <v>8635</v>
      </c>
      <c r="Z3460" s="51">
        <f t="shared" si="195"/>
        <v>13947.222222222223</v>
      </c>
      <c r="AA3460" s="16">
        <f t="shared" si="195"/>
        <v>15620.888888888892</v>
      </c>
      <c r="AC3460" s="20">
        <f>5021*1000</f>
        <v>5021000</v>
      </c>
      <c r="AD3460" s="20">
        <f t="shared" si="197"/>
        <v>0</v>
      </c>
    </row>
    <row r="3461" spans="2:30" ht="20.25" x14ac:dyDescent="0.3">
      <c r="B3461" s="68" t="s">
        <v>8246</v>
      </c>
      <c r="C3461" s="14" t="s">
        <v>4521</v>
      </c>
      <c r="D3461" s="14" t="s">
        <v>8640</v>
      </c>
      <c r="E3461" s="14" t="s">
        <v>8641</v>
      </c>
      <c r="F3461" s="14" t="s">
        <v>8641</v>
      </c>
      <c r="G3461" s="14" t="s">
        <v>8642</v>
      </c>
      <c r="H3461" s="44" t="s">
        <v>3457</v>
      </c>
      <c r="I3461" s="45">
        <v>80</v>
      </c>
      <c r="J3461" s="14">
        <v>150000000</v>
      </c>
      <c r="K3461" s="14" t="s">
        <v>3458</v>
      </c>
      <c r="L3461" s="14" t="s">
        <v>3483</v>
      </c>
      <c r="M3461" s="14" t="s">
        <v>12072</v>
      </c>
      <c r="N3461" s="14" t="s">
        <v>12130</v>
      </c>
      <c r="O3461" s="14" t="s">
        <v>8643</v>
      </c>
      <c r="P3461" s="14" t="s">
        <v>12071</v>
      </c>
      <c r="Q3461" s="65" t="s">
        <v>12224</v>
      </c>
      <c r="R3461" s="65" t="s">
        <v>12223</v>
      </c>
      <c r="S3461" s="65"/>
      <c r="T3461" s="69"/>
      <c r="U3461" s="5">
        <v>26611443</v>
      </c>
      <c r="V3461" s="47">
        <f t="shared" si="196"/>
        <v>29804816.160000004</v>
      </c>
      <c r="W3461" s="48"/>
      <c r="X3461" s="49">
        <v>2017</v>
      </c>
      <c r="Y3461" s="50" t="s">
        <v>8635</v>
      </c>
      <c r="Z3461" s="51">
        <f t="shared" si="195"/>
        <v>73920.675000000003</v>
      </c>
      <c r="AA3461" s="16">
        <f t="shared" si="195"/>
        <v>82791.156000000017</v>
      </c>
      <c r="AC3461" s="20">
        <f>26611.443*1000</f>
        <v>26611443</v>
      </c>
      <c r="AD3461" s="20">
        <f t="shared" si="197"/>
        <v>0</v>
      </c>
    </row>
    <row r="3462" spans="2:30" ht="20.25" x14ac:dyDescent="0.3">
      <c r="B3462" s="68" t="s">
        <v>8247</v>
      </c>
      <c r="C3462" s="14" t="s">
        <v>4521</v>
      </c>
      <c r="D3462" s="14" t="s">
        <v>8644</v>
      </c>
      <c r="E3462" s="14" t="s">
        <v>8645</v>
      </c>
      <c r="F3462" s="14" t="s">
        <v>8645</v>
      </c>
      <c r="G3462" s="14" t="s">
        <v>8646</v>
      </c>
      <c r="H3462" s="44" t="s">
        <v>3466</v>
      </c>
      <c r="I3462" s="45">
        <v>80</v>
      </c>
      <c r="J3462" s="14">
        <v>150000000</v>
      </c>
      <c r="K3462" s="14" t="s">
        <v>3458</v>
      </c>
      <c r="L3462" s="14" t="s">
        <v>3504</v>
      </c>
      <c r="M3462" s="14" t="s">
        <v>12072</v>
      </c>
      <c r="N3462" s="14" t="s">
        <v>12130</v>
      </c>
      <c r="O3462" s="14" t="s">
        <v>8639</v>
      </c>
      <c r="P3462" s="14" t="s">
        <v>12071</v>
      </c>
      <c r="Q3462" s="65" t="s">
        <v>12224</v>
      </c>
      <c r="R3462" s="65" t="s">
        <v>12223</v>
      </c>
      <c r="S3462" s="65"/>
      <c r="T3462" s="69"/>
      <c r="U3462" s="5">
        <v>3541000</v>
      </c>
      <c r="V3462" s="47">
        <f t="shared" si="196"/>
        <v>3965920.0000000005</v>
      </c>
      <c r="W3462" s="48"/>
      <c r="X3462" s="49">
        <v>2017</v>
      </c>
      <c r="Y3462" s="50" t="s">
        <v>8635</v>
      </c>
      <c r="Z3462" s="51">
        <f t="shared" si="195"/>
        <v>9836.1111111111113</v>
      </c>
      <c r="AA3462" s="16">
        <f t="shared" si="195"/>
        <v>11016.444444444445</v>
      </c>
      <c r="AC3462" s="20">
        <f>3541*1000</f>
        <v>3541000</v>
      </c>
      <c r="AD3462" s="20">
        <f t="shared" si="197"/>
        <v>0</v>
      </c>
    </row>
    <row r="3463" spans="2:30" ht="20.25" x14ac:dyDescent="0.3">
      <c r="B3463" s="68" t="s">
        <v>8248</v>
      </c>
      <c r="C3463" s="14" t="s">
        <v>4521</v>
      </c>
      <c r="D3463" s="14" t="s">
        <v>8647</v>
      </c>
      <c r="E3463" s="14" t="s">
        <v>8648</v>
      </c>
      <c r="F3463" s="14" t="s">
        <v>8648</v>
      </c>
      <c r="G3463" s="14" t="s">
        <v>8649</v>
      </c>
      <c r="H3463" s="44" t="s">
        <v>3457</v>
      </c>
      <c r="I3463" s="45">
        <v>80</v>
      </c>
      <c r="J3463" s="14">
        <v>150000000</v>
      </c>
      <c r="K3463" s="14" t="s">
        <v>3458</v>
      </c>
      <c r="L3463" s="14" t="s">
        <v>3483</v>
      </c>
      <c r="M3463" s="14" t="s">
        <v>12072</v>
      </c>
      <c r="N3463" s="14" t="s">
        <v>12130</v>
      </c>
      <c r="O3463" s="14" t="s">
        <v>8650</v>
      </c>
      <c r="P3463" s="14" t="s">
        <v>12071</v>
      </c>
      <c r="Q3463" s="65" t="s">
        <v>12224</v>
      </c>
      <c r="R3463" s="65" t="s">
        <v>12223</v>
      </c>
      <c r="S3463" s="65"/>
      <c r="T3463" s="69"/>
      <c r="U3463" s="5">
        <v>12947186</v>
      </c>
      <c r="V3463" s="47">
        <f t="shared" si="196"/>
        <v>14500848.320000002</v>
      </c>
      <c r="W3463" s="48"/>
      <c r="X3463" s="49">
        <v>2017</v>
      </c>
      <c r="Y3463" s="50" t="s">
        <v>8635</v>
      </c>
      <c r="Z3463" s="51">
        <f t="shared" si="195"/>
        <v>35964.405555555553</v>
      </c>
      <c r="AA3463" s="16">
        <f t="shared" si="195"/>
        <v>40280.13422222223</v>
      </c>
      <c r="AC3463" s="20">
        <f>12947.186*1000</f>
        <v>12947186</v>
      </c>
      <c r="AD3463" s="20">
        <f t="shared" si="197"/>
        <v>0</v>
      </c>
    </row>
    <row r="3464" spans="2:30" ht="20.25" x14ac:dyDescent="0.3">
      <c r="B3464" s="68" t="s">
        <v>8249</v>
      </c>
      <c r="C3464" s="14" t="s">
        <v>4521</v>
      </c>
      <c r="D3464" s="14" t="s">
        <v>8651</v>
      </c>
      <c r="E3464" s="14" t="s">
        <v>8652</v>
      </c>
      <c r="F3464" s="14" t="s">
        <v>8652</v>
      </c>
      <c r="G3464" s="14" t="s">
        <v>8653</v>
      </c>
      <c r="H3464" s="44" t="s">
        <v>3457</v>
      </c>
      <c r="I3464" s="45">
        <v>80</v>
      </c>
      <c r="J3464" s="14">
        <v>150000000</v>
      </c>
      <c r="K3464" s="14" t="s">
        <v>3458</v>
      </c>
      <c r="L3464" s="14" t="s">
        <v>3483</v>
      </c>
      <c r="M3464" s="14" t="s">
        <v>12072</v>
      </c>
      <c r="N3464" s="14" t="s">
        <v>12130</v>
      </c>
      <c r="O3464" s="14" t="s">
        <v>8643</v>
      </c>
      <c r="P3464" s="14" t="s">
        <v>12071</v>
      </c>
      <c r="Q3464" s="65" t="s">
        <v>12224</v>
      </c>
      <c r="R3464" s="65" t="s">
        <v>12223</v>
      </c>
      <c r="S3464" s="65"/>
      <c r="T3464" s="69"/>
      <c r="U3464" s="5">
        <v>24237422</v>
      </c>
      <c r="V3464" s="47">
        <f t="shared" si="196"/>
        <v>27145912.640000004</v>
      </c>
      <c r="W3464" s="48"/>
      <c r="X3464" s="49">
        <v>2017</v>
      </c>
      <c r="Y3464" s="50" t="s">
        <v>8635</v>
      </c>
      <c r="Z3464" s="51">
        <f t="shared" si="195"/>
        <v>67326.172222222216</v>
      </c>
      <c r="AA3464" s="16">
        <f t="shared" si="195"/>
        <v>75405.312888888904</v>
      </c>
      <c r="AC3464" s="20">
        <f>24237.42198*1000</f>
        <v>24237421.98</v>
      </c>
      <c r="AD3464" s="20">
        <f t="shared" si="197"/>
        <v>1.9999999552965164E-2</v>
      </c>
    </row>
    <row r="3465" spans="2:30" ht="20.25" x14ac:dyDescent="0.3">
      <c r="B3465" s="68" t="s">
        <v>8250</v>
      </c>
      <c r="C3465" s="14" t="s">
        <v>4521</v>
      </c>
      <c r="D3465" s="14" t="s">
        <v>8654</v>
      </c>
      <c r="E3465" s="14" t="s">
        <v>8655</v>
      </c>
      <c r="F3465" s="14" t="s">
        <v>8655</v>
      </c>
      <c r="G3465" s="14" t="s">
        <v>8656</v>
      </c>
      <c r="H3465" s="44" t="s">
        <v>3457</v>
      </c>
      <c r="I3465" s="45">
        <v>80</v>
      </c>
      <c r="J3465" s="14">
        <v>150000000</v>
      </c>
      <c r="K3465" s="14" t="s">
        <v>3458</v>
      </c>
      <c r="L3465" s="14" t="s">
        <v>3483</v>
      </c>
      <c r="M3465" s="14" t="s">
        <v>12072</v>
      </c>
      <c r="N3465" s="14" t="s">
        <v>12130</v>
      </c>
      <c r="O3465" s="14" t="s">
        <v>8657</v>
      </c>
      <c r="P3465" s="14" t="s">
        <v>12071</v>
      </c>
      <c r="Q3465" s="65" t="s">
        <v>12224</v>
      </c>
      <c r="R3465" s="65" t="s">
        <v>12223</v>
      </c>
      <c r="S3465" s="65"/>
      <c r="T3465" s="69"/>
      <c r="U3465" s="5">
        <v>73936480</v>
      </c>
      <c r="V3465" s="47">
        <f t="shared" si="196"/>
        <v>82808857.600000009</v>
      </c>
      <c r="W3465" s="48"/>
      <c r="X3465" s="49">
        <v>2017</v>
      </c>
      <c r="Y3465" s="50" t="s">
        <v>8635</v>
      </c>
      <c r="Z3465" s="51">
        <f t="shared" si="195"/>
        <v>205379.11111111112</v>
      </c>
      <c r="AA3465" s="16">
        <f t="shared" si="195"/>
        <v>230024.60444444447</v>
      </c>
      <c r="AC3465" s="20">
        <f>73936.48*1000</f>
        <v>73936480</v>
      </c>
      <c r="AD3465" s="20">
        <f t="shared" si="197"/>
        <v>0</v>
      </c>
    </row>
    <row r="3466" spans="2:30" ht="20.25" x14ac:dyDescent="0.3">
      <c r="B3466" s="68" t="s">
        <v>8251</v>
      </c>
      <c r="C3466" s="14" t="s">
        <v>4521</v>
      </c>
      <c r="D3466" s="14" t="s">
        <v>8658</v>
      </c>
      <c r="E3466" s="14" t="s">
        <v>8659</v>
      </c>
      <c r="F3466" s="14" t="s">
        <v>8659</v>
      </c>
      <c r="G3466" s="14" t="s">
        <v>8660</v>
      </c>
      <c r="H3466" s="44" t="s">
        <v>3466</v>
      </c>
      <c r="I3466" s="45">
        <v>80</v>
      </c>
      <c r="J3466" s="14">
        <v>150000000</v>
      </c>
      <c r="K3466" s="14" t="s">
        <v>3458</v>
      </c>
      <c r="L3466" s="14" t="s">
        <v>3483</v>
      </c>
      <c r="M3466" s="14" t="s">
        <v>12072</v>
      </c>
      <c r="N3466" s="14" t="s">
        <v>12130</v>
      </c>
      <c r="O3466" s="14" t="s">
        <v>8650</v>
      </c>
      <c r="P3466" s="14" t="s">
        <v>12071</v>
      </c>
      <c r="Q3466" s="65" t="s">
        <v>12224</v>
      </c>
      <c r="R3466" s="65" t="s">
        <v>12223</v>
      </c>
      <c r="S3466" s="65"/>
      <c r="T3466" s="69"/>
      <c r="U3466" s="5">
        <v>1662669</v>
      </c>
      <c r="V3466" s="47">
        <f t="shared" si="196"/>
        <v>1862189.2800000003</v>
      </c>
      <c r="W3466" s="48"/>
      <c r="X3466" s="49">
        <v>2017</v>
      </c>
      <c r="Y3466" s="50" t="s">
        <v>8635</v>
      </c>
      <c r="Z3466" s="51">
        <f t="shared" si="195"/>
        <v>4618.5249999999996</v>
      </c>
      <c r="AA3466" s="16">
        <f t="shared" si="195"/>
        <v>5172.7480000000005</v>
      </c>
    </row>
    <row r="3467" spans="2:30" ht="20.25" x14ac:dyDescent="0.3">
      <c r="B3467" s="68" t="s">
        <v>8252</v>
      </c>
      <c r="C3467" s="14" t="s">
        <v>4521</v>
      </c>
      <c r="D3467" s="14" t="s">
        <v>8661</v>
      </c>
      <c r="E3467" s="14" t="s">
        <v>8662</v>
      </c>
      <c r="F3467" s="14" t="s">
        <v>8662</v>
      </c>
      <c r="G3467" s="14" t="s">
        <v>8663</v>
      </c>
      <c r="H3467" s="44" t="s">
        <v>3466</v>
      </c>
      <c r="I3467" s="45">
        <v>80</v>
      </c>
      <c r="J3467" s="14">
        <v>150000000</v>
      </c>
      <c r="K3467" s="14" t="s">
        <v>3458</v>
      </c>
      <c r="L3467" s="14" t="s">
        <v>3483</v>
      </c>
      <c r="M3467" s="14" t="s">
        <v>12072</v>
      </c>
      <c r="N3467" s="14" t="s">
        <v>12130</v>
      </c>
      <c r="O3467" s="14" t="s">
        <v>8664</v>
      </c>
      <c r="P3467" s="14" t="s">
        <v>12071</v>
      </c>
      <c r="Q3467" s="65" t="s">
        <v>12224</v>
      </c>
      <c r="R3467" s="65" t="s">
        <v>12223</v>
      </c>
      <c r="S3467" s="65"/>
      <c r="T3467" s="69"/>
      <c r="U3467" s="5">
        <v>7392431</v>
      </c>
      <c r="V3467" s="47">
        <f t="shared" si="196"/>
        <v>8279522.7200000007</v>
      </c>
      <c r="W3467" s="48"/>
      <c r="X3467" s="49">
        <v>2017</v>
      </c>
      <c r="Y3467" s="50" t="s">
        <v>8635</v>
      </c>
      <c r="Z3467" s="51">
        <f t="shared" si="195"/>
        <v>20534.530555555557</v>
      </c>
      <c r="AA3467" s="16">
        <f t="shared" si="195"/>
        <v>22998.674222222224</v>
      </c>
    </row>
    <row r="3468" spans="2:30" ht="20.25" x14ac:dyDescent="0.3">
      <c r="B3468" s="68" t="s">
        <v>8253</v>
      </c>
      <c r="C3468" s="14" t="s">
        <v>4521</v>
      </c>
      <c r="D3468" s="14" t="s">
        <v>8661</v>
      </c>
      <c r="E3468" s="14" t="s">
        <v>8662</v>
      </c>
      <c r="F3468" s="14" t="s">
        <v>8662</v>
      </c>
      <c r="G3468" s="14" t="s">
        <v>8665</v>
      </c>
      <c r="H3468" s="44" t="s">
        <v>3466</v>
      </c>
      <c r="I3468" s="45">
        <v>80</v>
      </c>
      <c r="J3468" s="14">
        <v>150000000</v>
      </c>
      <c r="K3468" s="14" t="s">
        <v>3458</v>
      </c>
      <c r="L3468" s="14" t="s">
        <v>3483</v>
      </c>
      <c r="M3468" s="14" t="s">
        <v>12072</v>
      </c>
      <c r="N3468" s="14" t="s">
        <v>12130</v>
      </c>
      <c r="O3468" s="14" t="s">
        <v>8634</v>
      </c>
      <c r="P3468" s="14" t="s">
        <v>12071</v>
      </c>
      <c r="Q3468" s="65" t="s">
        <v>12224</v>
      </c>
      <c r="R3468" s="65" t="s">
        <v>12223</v>
      </c>
      <c r="S3468" s="65"/>
      <c r="T3468" s="69"/>
      <c r="U3468" s="5">
        <v>887475</v>
      </c>
      <c r="V3468" s="47">
        <f t="shared" si="196"/>
        <v>993972.00000000012</v>
      </c>
      <c r="W3468" s="48"/>
      <c r="X3468" s="49">
        <v>2017</v>
      </c>
      <c r="Y3468" s="50" t="s">
        <v>8635</v>
      </c>
      <c r="Z3468" s="51">
        <f t="shared" si="195"/>
        <v>2465.2083333333335</v>
      </c>
      <c r="AA3468" s="16">
        <f t="shared" si="195"/>
        <v>2761.0333333333338</v>
      </c>
    </row>
    <row r="3469" spans="2:30" ht="20.25" x14ac:dyDescent="0.3">
      <c r="B3469" s="68" t="s">
        <v>8254</v>
      </c>
      <c r="C3469" s="14" t="s">
        <v>4521</v>
      </c>
      <c r="D3469" s="14" t="s">
        <v>8666</v>
      </c>
      <c r="E3469" s="14" t="s">
        <v>8667</v>
      </c>
      <c r="F3469" s="14" t="s">
        <v>8668</v>
      </c>
      <c r="G3469" s="14" t="s">
        <v>8669</v>
      </c>
      <c r="H3469" s="44" t="s">
        <v>3457</v>
      </c>
      <c r="I3469" s="45">
        <v>80</v>
      </c>
      <c r="J3469" s="14">
        <v>150000000</v>
      </c>
      <c r="K3469" s="14" t="s">
        <v>3458</v>
      </c>
      <c r="L3469" s="14" t="s">
        <v>3483</v>
      </c>
      <c r="M3469" s="14" t="s">
        <v>12072</v>
      </c>
      <c r="N3469" s="14" t="s">
        <v>12130</v>
      </c>
      <c r="O3469" s="14" t="s">
        <v>8670</v>
      </c>
      <c r="P3469" s="14" t="s">
        <v>12071</v>
      </c>
      <c r="Q3469" s="65" t="s">
        <v>12224</v>
      </c>
      <c r="R3469" s="65" t="s">
        <v>12223</v>
      </c>
      <c r="S3469" s="65"/>
      <c r="T3469" s="69"/>
      <c r="U3469" s="5">
        <v>36178456</v>
      </c>
      <c r="V3469" s="47">
        <f t="shared" si="196"/>
        <v>40519870.720000006</v>
      </c>
      <c r="W3469" s="48"/>
      <c r="X3469" s="49">
        <v>2017</v>
      </c>
      <c r="Y3469" s="50" t="s">
        <v>8635</v>
      </c>
      <c r="Z3469" s="51">
        <f t="shared" si="195"/>
        <v>100495.71111111112</v>
      </c>
      <c r="AA3469" s="16">
        <f t="shared" si="195"/>
        <v>112555.19644444446</v>
      </c>
    </row>
    <row r="3470" spans="2:30" ht="20.25" x14ac:dyDescent="0.3">
      <c r="B3470" s="68" t="s">
        <v>8255</v>
      </c>
      <c r="C3470" s="14" t="s">
        <v>4521</v>
      </c>
      <c r="D3470" s="14" t="s">
        <v>8671</v>
      </c>
      <c r="E3470" s="14" t="s">
        <v>8672</v>
      </c>
      <c r="F3470" s="14" t="s">
        <v>8673</v>
      </c>
      <c r="G3470" s="14" t="s">
        <v>8674</v>
      </c>
      <c r="H3470" s="44" t="s">
        <v>3466</v>
      </c>
      <c r="I3470" s="45">
        <v>80</v>
      </c>
      <c r="J3470" s="14">
        <v>150000000</v>
      </c>
      <c r="K3470" s="14" t="s">
        <v>3458</v>
      </c>
      <c r="L3470" s="14" t="s">
        <v>3468</v>
      </c>
      <c r="M3470" s="14" t="s">
        <v>12072</v>
      </c>
      <c r="N3470" s="14" t="s">
        <v>12130</v>
      </c>
      <c r="O3470" s="14" t="s">
        <v>8675</v>
      </c>
      <c r="P3470" s="14" t="s">
        <v>12071</v>
      </c>
      <c r="Q3470" s="65" t="s">
        <v>12224</v>
      </c>
      <c r="R3470" s="65" t="s">
        <v>12223</v>
      </c>
      <c r="S3470" s="65"/>
      <c r="T3470" s="69"/>
      <c r="U3470" s="5">
        <v>5717677</v>
      </c>
      <c r="V3470" s="47">
        <f t="shared" si="196"/>
        <v>6403798.2400000002</v>
      </c>
      <c r="W3470" s="48"/>
      <c r="X3470" s="49">
        <v>2017</v>
      </c>
      <c r="Y3470" s="50" t="s">
        <v>8635</v>
      </c>
      <c r="Z3470" s="51">
        <f t="shared" si="195"/>
        <v>15882.43611111111</v>
      </c>
      <c r="AA3470" s="16">
        <f t="shared" si="195"/>
        <v>17788.328444444443</v>
      </c>
    </row>
    <row r="3471" spans="2:30" ht="20.25" x14ac:dyDescent="0.3">
      <c r="B3471" s="68" t="s">
        <v>8256</v>
      </c>
      <c r="C3471" s="14" t="s">
        <v>4521</v>
      </c>
      <c r="D3471" s="14" t="s">
        <v>8929</v>
      </c>
      <c r="E3471" s="14" t="s">
        <v>8930</v>
      </c>
      <c r="F3471" s="14" t="s">
        <v>8931</v>
      </c>
      <c r="G3471" s="14" t="s">
        <v>8676</v>
      </c>
      <c r="H3471" s="44" t="s">
        <v>3457</v>
      </c>
      <c r="I3471" s="45">
        <v>80</v>
      </c>
      <c r="J3471" s="14">
        <v>150000000</v>
      </c>
      <c r="K3471" s="14" t="s">
        <v>3458</v>
      </c>
      <c r="L3471" s="14" t="s">
        <v>3504</v>
      </c>
      <c r="M3471" s="14" t="s">
        <v>12072</v>
      </c>
      <c r="N3471" s="14" t="s">
        <v>12130</v>
      </c>
      <c r="O3471" s="14" t="s">
        <v>8639</v>
      </c>
      <c r="P3471" s="14" t="s">
        <v>12071</v>
      </c>
      <c r="Q3471" s="65" t="s">
        <v>12224</v>
      </c>
      <c r="R3471" s="65" t="s">
        <v>12223</v>
      </c>
      <c r="S3471" s="65"/>
      <c r="T3471" s="69"/>
      <c r="U3471" s="5">
        <v>29505000</v>
      </c>
      <c r="V3471" s="47">
        <f t="shared" si="196"/>
        <v>33045600.000000004</v>
      </c>
      <c r="W3471" s="48"/>
      <c r="X3471" s="49">
        <v>2017</v>
      </c>
      <c r="Y3471" s="50" t="s">
        <v>8635</v>
      </c>
      <c r="Z3471" s="51">
        <f t="shared" si="195"/>
        <v>81958.333333333328</v>
      </c>
      <c r="AA3471" s="16">
        <f t="shared" si="195"/>
        <v>91793.333333333343</v>
      </c>
      <c r="AC3471" s="20">
        <f>29505*1000</f>
        <v>29505000</v>
      </c>
      <c r="AD3471" s="20">
        <f t="shared" ref="AD3471:AD3478" si="198">U3471-AC3471</f>
        <v>0</v>
      </c>
    </row>
    <row r="3472" spans="2:30" ht="20.25" x14ac:dyDescent="0.3">
      <c r="B3472" s="68" t="s">
        <v>8257</v>
      </c>
      <c r="C3472" s="14" t="s">
        <v>4521</v>
      </c>
      <c r="D3472" s="14" t="s">
        <v>8929</v>
      </c>
      <c r="E3472" s="14" t="s">
        <v>8930</v>
      </c>
      <c r="F3472" s="14" t="s">
        <v>8931</v>
      </c>
      <c r="G3472" s="14" t="s">
        <v>8677</v>
      </c>
      <c r="H3472" s="44" t="s">
        <v>3466</v>
      </c>
      <c r="I3472" s="45">
        <v>80</v>
      </c>
      <c r="J3472" s="14">
        <v>150000000</v>
      </c>
      <c r="K3472" s="14" t="s">
        <v>3458</v>
      </c>
      <c r="L3472" s="14" t="s">
        <v>3504</v>
      </c>
      <c r="M3472" s="14" t="s">
        <v>12072</v>
      </c>
      <c r="N3472" s="14" t="s">
        <v>12130</v>
      </c>
      <c r="O3472" s="14" t="s">
        <v>8639</v>
      </c>
      <c r="P3472" s="14" t="s">
        <v>12071</v>
      </c>
      <c r="Q3472" s="65" t="s">
        <v>12224</v>
      </c>
      <c r="R3472" s="65" t="s">
        <v>12223</v>
      </c>
      <c r="S3472" s="65"/>
      <c r="T3472" s="69"/>
      <c r="U3472" s="5">
        <v>7178803</v>
      </c>
      <c r="V3472" s="47">
        <f t="shared" si="196"/>
        <v>8040259.3600000003</v>
      </c>
      <c r="W3472" s="48"/>
      <c r="X3472" s="49">
        <v>2017</v>
      </c>
      <c r="Y3472" s="50" t="s">
        <v>8635</v>
      </c>
      <c r="Z3472" s="51">
        <f t="shared" si="195"/>
        <v>19941.119444444445</v>
      </c>
      <c r="AA3472" s="16">
        <f t="shared" si="195"/>
        <v>22334.053777777779</v>
      </c>
      <c r="AC3472" s="20">
        <f>7178.803*1000</f>
        <v>7178803</v>
      </c>
      <c r="AD3472" s="20">
        <f t="shared" si="198"/>
        <v>0</v>
      </c>
    </row>
    <row r="3473" spans="2:30" ht="20.25" x14ac:dyDescent="0.3">
      <c r="B3473" s="68" t="s">
        <v>8258</v>
      </c>
      <c r="C3473" s="14" t="s">
        <v>4521</v>
      </c>
      <c r="D3473" s="14" t="s">
        <v>8929</v>
      </c>
      <c r="E3473" s="14" t="s">
        <v>8930</v>
      </c>
      <c r="F3473" s="14" t="s">
        <v>8931</v>
      </c>
      <c r="G3473" s="14" t="s">
        <v>8678</v>
      </c>
      <c r="H3473" s="44" t="s">
        <v>3466</v>
      </c>
      <c r="I3473" s="45">
        <v>80</v>
      </c>
      <c r="J3473" s="14">
        <v>150000000</v>
      </c>
      <c r="K3473" s="14" t="s">
        <v>3458</v>
      </c>
      <c r="L3473" s="14" t="s">
        <v>3504</v>
      </c>
      <c r="M3473" s="14" t="s">
        <v>12072</v>
      </c>
      <c r="N3473" s="14" t="s">
        <v>12130</v>
      </c>
      <c r="O3473" s="14" t="s">
        <v>8639</v>
      </c>
      <c r="P3473" s="14" t="s">
        <v>12071</v>
      </c>
      <c r="Q3473" s="65" t="s">
        <v>12224</v>
      </c>
      <c r="R3473" s="65" t="s">
        <v>12223</v>
      </c>
      <c r="S3473" s="65"/>
      <c r="T3473" s="69"/>
      <c r="U3473" s="5">
        <v>3594580</v>
      </c>
      <c r="V3473" s="47">
        <f t="shared" si="196"/>
        <v>4025929.6000000006</v>
      </c>
      <c r="W3473" s="48"/>
      <c r="X3473" s="49">
        <v>2017</v>
      </c>
      <c r="Y3473" s="50" t="s">
        <v>8635</v>
      </c>
      <c r="Z3473" s="51">
        <f t="shared" si="195"/>
        <v>9984.9444444444453</v>
      </c>
      <c r="AA3473" s="16">
        <f t="shared" si="195"/>
        <v>11183.13777777778</v>
      </c>
      <c r="AC3473" s="20">
        <f>3594.58*1000</f>
        <v>3594580</v>
      </c>
      <c r="AD3473" s="20">
        <f t="shared" si="198"/>
        <v>0</v>
      </c>
    </row>
    <row r="3474" spans="2:30" ht="20.25" x14ac:dyDescent="0.3">
      <c r="B3474" s="68" t="s">
        <v>8259</v>
      </c>
      <c r="C3474" s="14" t="s">
        <v>4521</v>
      </c>
      <c r="D3474" s="14" t="s">
        <v>8679</v>
      </c>
      <c r="E3474" s="14" t="s">
        <v>8680</v>
      </c>
      <c r="F3474" s="14" t="s">
        <v>8680</v>
      </c>
      <c r="G3474" s="14" t="s">
        <v>8681</v>
      </c>
      <c r="H3474" s="44" t="s">
        <v>3457</v>
      </c>
      <c r="I3474" s="45">
        <v>80</v>
      </c>
      <c r="J3474" s="14">
        <v>150000000</v>
      </c>
      <c r="K3474" s="14" t="s">
        <v>3458</v>
      </c>
      <c r="L3474" s="14" t="s">
        <v>3504</v>
      </c>
      <c r="M3474" s="14" t="s">
        <v>12072</v>
      </c>
      <c r="N3474" s="14" t="s">
        <v>12130</v>
      </c>
      <c r="O3474" s="14" t="s">
        <v>8657</v>
      </c>
      <c r="P3474" s="14" t="s">
        <v>12071</v>
      </c>
      <c r="Q3474" s="65" t="s">
        <v>12224</v>
      </c>
      <c r="R3474" s="65" t="s">
        <v>12223</v>
      </c>
      <c r="S3474" s="65"/>
      <c r="T3474" s="69"/>
      <c r="U3474" s="5">
        <v>100172000</v>
      </c>
      <c r="V3474" s="47">
        <f t="shared" si="196"/>
        <v>112192640.00000001</v>
      </c>
      <c r="W3474" s="48"/>
      <c r="X3474" s="49">
        <v>2017</v>
      </c>
      <c r="Y3474" s="50" t="s">
        <v>8635</v>
      </c>
      <c r="Z3474" s="51">
        <f t="shared" si="195"/>
        <v>278255.55555555556</v>
      </c>
      <c r="AA3474" s="16">
        <f t="shared" si="195"/>
        <v>311646.22222222225</v>
      </c>
      <c r="AC3474" s="20">
        <f>100172*1000</f>
        <v>100172000</v>
      </c>
      <c r="AD3474" s="20">
        <f t="shared" si="198"/>
        <v>0</v>
      </c>
    </row>
    <row r="3475" spans="2:30" ht="20.25" x14ac:dyDescent="0.3">
      <c r="B3475" s="68" t="s">
        <v>8260</v>
      </c>
      <c r="C3475" s="14" t="s">
        <v>4521</v>
      </c>
      <c r="D3475" s="14" t="s">
        <v>8644</v>
      </c>
      <c r="E3475" s="14" t="s">
        <v>8645</v>
      </c>
      <c r="F3475" s="14" t="s">
        <v>8645</v>
      </c>
      <c r="G3475" s="14" t="s">
        <v>8682</v>
      </c>
      <c r="H3475" s="44" t="s">
        <v>3466</v>
      </c>
      <c r="I3475" s="45">
        <v>80</v>
      </c>
      <c r="J3475" s="14">
        <v>150000000</v>
      </c>
      <c r="K3475" s="14" t="s">
        <v>3458</v>
      </c>
      <c r="L3475" s="14" t="s">
        <v>3504</v>
      </c>
      <c r="M3475" s="14" t="s">
        <v>12072</v>
      </c>
      <c r="N3475" s="14" t="s">
        <v>12130</v>
      </c>
      <c r="O3475" s="14" t="s">
        <v>8683</v>
      </c>
      <c r="P3475" s="14" t="s">
        <v>12071</v>
      </c>
      <c r="Q3475" s="65" t="s">
        <v>12224</v>
      </c>
      <c r="R3475" s="65" t="s">
        <v>12223</v>
      </c>
      <c r="S3475" s="65"/>
      <c r="T3475" s="69"/>
      <c r="U3475" s="5">
        <v>5364648</v>
      </c>
      <c r="V3475" s="47">
        <f t="shared" si="196"/>
        <v>6008405.7600000007</v>
      </c>
      <c r="W3475" s="48"/>
      <c r="X3475" s="49">
        <v>2017</v>
      </c>
      <c r="Y3475" s="50" t="s">
        <v>8635</v>
      </c>
      <c r="Z3475" s="51">
        <f t="shared" si="195"/>
        <v>14901.8</v>
      </c>
      <c r="AA3475" s="16">
        <f t="shared" si="195"/>
        <v>16690.016000000003</v>
      </c>
      <c r="AC3475" s="20">
        <f>5364.64800000004*1000</f>
        <v>5364648.00000004</v>
      </c>
      <c r="AD3475" s="20">
        <f t="shared" si="198"/>
        <v>-4.0046870708465576E-8</v>
      </c>
    </row>
    <row r="3476" spans="2:30" ht="20.25" x14ac:dyDescent="0.3">
      <c r="B3476" s="68" t="s">
        <v>8261</v>
      </c>
      <c r="C3476" s="14" t="s">
        <v>4521</v>
      </c>
      <c r="D3476" s="14" t="s">
        <v>8929</v>
      </c>
      <c r="E3476" s="14" t="s">
        <v>8930</v>
      </c>
      <c r="F3476" s="14" t="s">
        <v>8931</v>
      </c>
      <c r="G3476" s="14" t="s">
        <v>8684</v>
      </c>
      <c r="H3476" s="44" t="s">
        <v>3466</v>
      </c>
      <c r="I3476" s="45">
        <v>80</v>
      </c>
      <c r="J3476" s="14">
        <v>150000000</v>
      </c>
      <c r="K3476" s="14" t="s">
        <v>3458</v>
      </c>
      <c r="L3476" s="14" t="s">
        <v>3504</v>
      </c>
      <c r="M3476" s="14" t="s">
        <v>12072</v>
      </c>
      <c r="N3476" s="14" t="s">
        <v>12130</v>
      </c>
      <c r="O3476" s="14" t="s">
        <v>8683</v>
      </c>
      <c r="P3476" s="14" t="s">
        <v>12071</v>
      </c>
      <c r="Q3476" s="65" t="s">
        <v>12224</v>
      </c>
      <c r="R3476" s="65" t="s">
        <v>12223</v>
      </c>
      <c r="S3476" s="65"/>
      <c r="T3476" s="69"/>
      <c r="U3476" s="5">
        <v>1651831</v>
      </c>
      <c r="V3476" s="47">
        <f t="shared" si="196"/>
        <v>1850050.7200000002</v>
      </c>
      <c r="W3476" s="48"/>
      <c r="X3476" s="49">
        <v>2017</v>
      </c>
      <c r="Y3476" s="50" t="s">
        <v>8635</v>
      </c>
      <c r="Z3476" s="51">
        <f t="shared" si="195"/>
        <v>4588.4194444444447</v>
      </c>
      <c r="AA3476" s="16">
        <f t="shared" si="195"/>
        <v>5139.0297777777787</v>
      </c>
      <c r="AC3476" s="20">
        <f>1651.831*1000</f>
        <v>1651831</v>
      </c>
      <c r="AD3476" s="20">
        <f t="shared" si="198"/>
        <v>0</v>
      </c>
    </row>
    <row r="3477" spans="2:30" ht="20.25" x14ac:dyDescent="0.3">
      <c r="B3477" s="68" t="s">
        <v>8262</v>
      </c>
      <c r="C3477" s="14" t="s">
        <v>4521</v>
      </c>
      <c r="D3477" s="14" t="s">
        <v>8651</v>
      </c>
      <c r="E3477" s="14" t="s">
        <v>8652</v>
      </c>
      <c r="F3477" s="14" t="s">
        <v>8652</v>
      </c>
      <c r="G3477" s="14" t="s">
        <v>8685</v>
      </c>
      <c r="H3477" s="44" t="s">
        <v>3466</v>
      </c>
      <c r="I3477" s="45">
        <v>80</v>
      </c>
      <c r="J3477" s="14">
        <v>150000000</v>
      </c>
      <c r="K3477" s="14" t="s">
        <v>3458</v>
      </c>
      <c r="L3477" s="14" t="s">
        <v>3483</v>
      </c>
      <c r="M3477" s="14" t="s">
        <v>12072</v>
      </c>
      <c r="N3477" s="14" t="s">
        <v>12130</v>
      </c>
      <c r="O3477" s="14" t="s">
        <v>5055</v>
      </c>
      <c r="P3477" s="14" t="s">
        <v>12071</v>
      </c>
      <c r="Q3477" s="65" t="s">
        <v>12224</v>
      </c>
      <c r="R3477" s="65" t="s">
        <v>12223</v>
      </c>
      <c r="S3477" s="65"/>
      <c r="T3477" s="69"/>
      <c r="U3477" s="5">
        <v>993091</v>
      </c>
      <c r="V3477" s="47">
        <f t="shared" si="196"/>
        <v>1112261.9200000002</v>
      </c>
      <c r="W3477" s="48"/>
      <c r="X3477" s="49">
        <v>2017</v>
      </c>
      <c r="Y3477" s="50" t="s">
        <v>8635</v>
      </c>
      <c r="Z3477" s="51">
        <f t="shared" si="195"/>
        <v>2758.5861111111112</v>
      </c>
      <c r="AA3477" s="16">
        <f t="shared" si="195"/>
        <v>3089.6164444444448</v>
      </c>
      <c r="AC3477" s="20">
        <f>993.091*1000</f>
        <v>993091</v>
      </c>
      <c r="AD3477" s="20">
        <f t="shared" si="198"/>
        <v>0</v>
      </c>
    </row>
    <row r="3478" spans="2:30" ht="20.25" x14ac:dyDescent="0.3">
      <c r="B3478" s="68" t="s">
        <v>8263</v>
      </c>
      <c r="C3478" s="14" t="s">
        <v>4521</v>
      </c>
      <c r="D3478" s="14" t="s">
        <v>8686</v>
      </c>
      <c r="E3478" s="14" t="s">
        <v>8687</v>
      </c>
      <c r="F3478" s="14" t="s">
        <v>8687</v>
      </c>
      <c r="G3478" s="14" t="s">
        <v>8688</v>
      </c>
      <c r="H3478" s="44" t="s">
        <v>3457</v>
      </c>
      <c r="I3478" s="45">
        <v>80</v>
      </c>
      <c r="J3478" s="14">
        <v>150000000</v>
      </c>
      <c r="K3478" s="14" t="s">
        <v>3458</v>
      </c>
      <c r="L3478" s="14" t="s">
        <v>3483</v>
      </c>
      <c r="M3478" s="14" t="s">
        <v>12072</v>
      </c>
      <c r="N3478" s="14" t="s">
        <v>12130</v>
      </c>
      <c r="O3478" s="14" t="s">
        <v>8689</v>
      </c>
      <c r="P3478" s="14" t="s">
        <v>12071</v>
      </c>
      <c r="Q3478" s="65" t="s">
        <v>12224</v>
      </c>
      <c r="R3478" s="65" t="s">
        <v>12223</v>
      </c>
      <c r="S3478" s="65"/>
      <c r="T3478" s="69"/>
      <c r="U3478" s="5">
        <v>35092171</v>
      </c>
      <c r="V3478" s="47">
        <f t="shared" si="196"/>
        <v>39303231.520000003</v>
      </c>
      <c r="W3478" s="48"/>
      <c r="X3478" s="49">
        <v>2017</v>
      </c>
      <c r="Y3478" s="50" t="s">
        <v>8635</v>
      </c>
      <c r="Z3478" s="51">
        <f t="shared" si="195"/>
        <v>97478.252777777772</v>
      </c>
      <c r="AA3478" s="16">
        <f t="shared" si="195"/>
        <v>109175.64311111112</v>
      </c>
      <c r="AC3478" s="20">
        <f>35092.17102*1000</f>
        <v>35092171.020000003</v>
      </c>
      <c r="AD3478" s="20">
        <f t="shared" si="198"/>
        <v>-2.0000003278255463E-2</v>
      </c>
    </row>
    <row r="3479" spans="2:30" ht="20.25" x14ac:dyDescent="0.3">
      <c r="B3479" s="68" t="s">
        <v>8264</v>
      </c>
      <c r="C3479" s="14" t="s">
        <v>4521</v>
      </c>
      <c r="D3479" s="14" t="s">
        <v>8651</v>
      </c>
      <c r="E3479" s="14" t="s">
        <v>8652</v>
      </c>
      <c r="F3479" s="14" t="s">
        <v>8652</v>
      </c>
      <c r="G3479" s="14" t="s">
        <v>8690</v>
      </c>
      <c r="H3479" s="44" t="s">
        <v>3466</v>
      </c>
      <c r="I3479" s="45">
        <v>80</v>
      </c>
      <c r="J3479" s="14">
        <v>150000000</v>
      </c>
      <c r="K3479" s="14" t="s">
        <v>3458</v>
      </c>
      <c r="L3479" s="14" t="s">
        <v>3483</v>
      </c>
      <c r="M3479" s="14" t="s">
        <v>12072</v>
      </c>
      <c r="N3479" s="14" t="s">
        <v>12130</v>
      </c>
      <c r="O3479" s="14" t="s">
        <v>8691</v>
      </c>
      <c r="P3479" s="14" t="s">
        <v>12071</v>
      </c>
      <c r="Q3479" s="65" t="s">
        <v>12224</v>
      </c>
      <c r="R3479" s="65" t="s">
        <v>12223</v>
      </c>
      <c r="S3479" s="65"/>
      <c r="T3479" s="69"/>
      <c r="U3479" s="5">
        <v>1366980</v>
      </c>
      <c r="V3479" s="47">
        <f t="shared" si="196"/>
        <v>1531017.6</v>
      </c>
      <c r="W3479" s="48"/>
      <c r="X3479" s="49">
        <v>2017</v>
      </c>
      <c r="Y3479" s="50" t="s">
        <v>8635</v>
      </c>
      <c r="Z3479" s="51">
        <f t="shared" si="195"/>
        <v>3797.1666666666665</v>
      </c>
      <c r="AA3479" s="16">
        <f t="shared" si="195"/>
        <v>4252.8266666666668</v>
      </c>
    </row>
    <row r="3480" spans="2:30" ht="20.25" x14ac:dyDescent="0.3">
      <c r="B3480" s="68" t="s">
        <v>8265</v>
      </c>
      <c r="C3480" s="14" t="s">
        <v>4521</v>
      </c>
      <c r="D3480" s="14" t="s">
        <v>8658</v>
      </c>
      <c r="E3480" s="14" t="s">
        <v>8659</v>
      </c>
      <c r="F3480" s="14" t="s">
        <v>8659</v>
      </c>
      <c r="G3480" s="14" t="s">
        <v>8692</v>
      </c>
      <c r="H3480" s="44" t="s">
        <v>3466</v>
      </c>
      <c r="I3480" s="45">
        <v>80</v>
      </c>
      <c r="J3480" s="14">
        <v>150000000</v>
      </c>
      <c r="K3480" s="14" t="s">
        <v>3458</v>
      </c>
      <c r="L3480" s="14" t="s">
        <v>3483</v>
      </c>
      <c r="M3480" s="14" t="s">
        <v>12072</v>
      </c>
      <c r="N3480" s="14" t="s">
        <v>12130</v>
      </c>
      <c r="O3480" s="14" t="s">
        <v>8650</v>
      </c>
      <c r="P3480" s="14" t="s">
        <v>12071</v>
      </c>
      <c r="Q3480" s="65" t="s">
        <v>12224</v>
      </c>
      <c r="R3480" s="65" t="s">
        <v>12223</v>
      </c>
      <c r="S3480" s="65"/>
      <c r="T3480" s="69"/>
      <c r="U3480" s="5">
        <v>2241495</v>
      </c>
      <c r="V3480" s="47">
        <f t="shared" si="196"/>
        <v>2510474.4000000004</v>
      </c>
      <c r="W3480" s="48"/>
      <c r="X3480" s="49">
        <v>2017</v>
      </c>
      <c r="Y3480" s="50" t="s">
        <v>8635</v>
      </c>
      <c r="Z3480" s="51">
        <f t="shared" si="195"/>
        <v>6226.375</v>
      </c>
      <c r="AA3480" s="16">
        <f t="shared" si="195"/>
        <v>6973.5400000000009</v>
      </c>
    </row>
    <row r="3481" spans="2:30" ht="20.25" x14ac:dyDescent="0.3">
      <c r="B3481" s="68" t="s">
        <v>8266</v>
      </c>
      <c r="C3481" s="14" t="s">
        <v>4521</v>
      </c>
      <c r="D3481" s="14" t="s">
        <v>8693</v>
      </c>
      <c r="E3481" s="14" t="s">
        <v>8694</v>
      </c>
      <c r="F3481" s="14" t="s">
        <v>8695</v>
      </c>
      <c r="G3481" s="14" t="s">
        <v>8696</v>
      </c>
      <c r="H3481" s="44" t="s">
        <v>3457</v>
      </c>
      <c r="I3481" s="45">
        <v>80</v>
      </c>
      <c r="J3481" s="14">
        <v>150000000</v>
      </c>
      <c r="K3481" s="14" t="s">
        <v>3458</v>
      </c>
      <c r="L3481" s="14" t="s">
        <v>3483</v>
      </c>
      <c r="M3481" s="14" t="s">
        <v>12072</v>
      </c>
      <c r="N3481" s="14" t="s">
        <v>12130</v>
      </c>
      <c r="O3481" s="14" t="s">
        <v>8664</v>
      </c>
      <c r="P3481" s="14" t="s">
        <v>12071</v>
      </c>
      <c r="Q3481" s="65" t="s">
        <v>12224</v>
      </c>
      <c r="R3481" s="65" t="s">
        <v>12223</v>
      </c>
      <c r="S3481" s="65"/>
      <c r="T3481" s="69"/>
      <c r="U3481" s="5">
        <v>21278820</v>
      </c>
      <c r="V3481" s="47">
        <f t="shared" si="196"/>
        <v>23832278.400000002</v>
      </c>
      <c r="W3481" s="48"/>
      <c r="X3481" s="49">
        <v>2017</v>
      </c>
      <c r="Y3481" s="50" t="s">
        <v>8635</v>
      </c>
      <c r="Z3481" s="51">
        <f t="shared" si="195"/>
        <v>59107.833333333336</v>
      </c>
      <c r="AA3481" s="16">
        <f t="shared" si="195"/>
        <v>66200.773333333345</v>
      </c>
    </row>
    <row r="3482" spans="2:30" ht="20.25" x14ac:dyDescent="0.3">
      <c r="B3482" s="68" t="s">
        <v>8267</v>
      </c>
      <c r="C3482" s="14" t="s">
        <v>4521</v>
      </c>
      <c r="D3482" s="14" t="s">
        <v>8658</v>
      </c>
      <c r="E3482" s="14" t="s">
        <v>8659</v>
      </c>
      <c r="F3482" s="14" t="s">
        <v>8659</v>
      </c>
      <c r="G3482" s="14" t="s">
        <v>8697</v>
      </c>
      <c r="H3482" s="44" t="s">
        <v>3466</v>
      </c>
      <c r="I3482" s="45">
        <v>80</v>
      </c>
      <c r="J3482" s="14">
        <v>150000000</v>
      </c>
      <c r="K3482" s="14" t="s">
        <v>3458</v>
      </c>
      <c r="L3482" s="14" t="s">
        <v>3483</v>
      </c>
      <c r="M3482" s="14" t="s">
        <v>12072</v>
      </c>
      <c r="N3482" s="14" t="s">
        <v>12130</v>
      </c>
      <c r="O3482" s="14" t="s">
        <v>8691</v>
      </c>
      <c r="P3482" s="14" t="s">
        <v>12071</v>
      </c>
      <c r="Q3482" s="65" t="s">
        <v>12224</v>
      </c>
      <c r="R3482" s="65" t="s">
        <v>12223</v>
      </c>
      <c r="S3482" s="65"/>
      <c r="T3482" s="69"/>
      <c r="U3482" s="5">
        <v>3732496</v>
      </c>
      <c r="V3482" s="47">
        <f t="shared" si="196"/>
        <v>4180395.5200000005</v>
      </c>
      <c r="W3482" s="48"/>
      <c r="X3482" s="49">
        <v>2017</v>
      </c>
      <c r="Y3482" s="50" t="s">
        <v>8635</v>
      </c>
      <c r="Z3482" s="51">
        <f t="shared" si="195"/>
        <v>10368.044444444444</v>
      </c>
      <c r="AA3482" s="16">
        <f t="shared" si="195"/>
        <v>11612.20977777778</v>
      </c>
    </row>
    <row r="3483" spans="2:30" ht="20.25" x14ac:dyDescent="0.3">
      <c r="B3483" s="68" t="s">
        <v>8268</v>
      </c>
      <c r="C3483" s="14" t="s">
        <v>4521</v>
      </c>
      <c r="D3483" s="14" t="s">
        <v>8703</v>
      </c>
      <c r="E3483" s="14" t="s">
        <v>8704</v>
      </c>
      <c r="F3483" s="14" t="s">
        <v>8704</v>
      </c>
      <c r="G3483" s="14" t="s">
        <v>8705</v>
      </c>
      <c r="H3483" s="44" t="s">
        <v>3457</v>
      </c>
      <c r="I3483" s="45">
        <v>80</v>
      </c>
      <c r="J3483" s="14">
        <v>150000000</v>
      </c>
      <c r="K3483" s="14" t="s">
        <v>3458</v>
      </c>
      <c r="L3483" s="14" t="s">
        <v>3471</v>
      </c>
      <c r="M3483" s="14" t="s">
        <v>12072</v>
      </c>
      <c r="N3483" s="14" t="s">
        <v>12130</v>
      </c>
      <c r="O3483" s="14" t="s">
        <v>8706</v>
      </c>
      <c r="P3483" s="14" t="s">
        <v>12071</v>
      </c>
      <c r="Q3483" s="65" t="s">
        <v>12224</v>
      </c>
      <c r="R3483" s="65" t="s">
        <v>12223</v>
      </c>
      <c r="S3483" s="65"/>
      <c r="T3483" s="69"/>
      <c r="U3483" s="5">
        <v>21840000</v>
      </c>
      <c r="V3483" s="47">
        <f t="shared" si="196"/>
        <v>24460800.000000004</v>
      </c>
      <c r="W3483" s="48"/>
      <c r="X3483" s="49">
        <v>2017</v>
      </c>
      <c r="Y3483" s="50" t="s">
        <v>4944</v>
      </c>
      <c r="Z3483" s="51">
        <f t="shared" si="195"/>
        <v>60666.666666666664</v>
      </c>
      <c r="AA3483" s="16">
        <f t="shared" si="195"/>
        <v>67946.666666666672</v>
      </c>
    </row>
    <row r="3484" spans="2:30" ht="20.25" x14ac:dyDescent="0.3">
      <c r="B3484" s="68" t="s">
        <v>8269</v>
      </c>
      <c r="C3484" s="14" t="s">
        <v>4521</v>
      </c>
      <c r="D3484" s="14" t="s">
        <v>8707</v>
      </c>
      <c r="E3484" s="14" t="s">
        <v>8708</v>
      </c>
      <c r="F3484" s="14" t="s">
        <v>8708</v>
      </c>
      <c r="G3484" s="14" t="s">
        <v>8709</v>
      </c>
      <c r="H3484" s="44" t="s">
        <v>3466</v>
      </c>
      <c r="I3484" s="45">
        <v>80</v>
      </c>
      <c r="J3484" s="14">
        <v>150000000</v>
      </c>
      <c r="K3484" s="14" t="s">
        <v>3458</v>
      </c>
      <c r="L3484" s="14" t="s">
        <v>3471</v>
      </c>
      <c r="M3484" s="14" t="s">
        <v>12072</v>
      </c>
      <c r="N3484" s="14" t="s">
        <v>12130</v>
      </c>
      <c r="O3484" s="14" t="s">
        <v>8706</v>
      </c>
      <c r="P3484" s="14" t="s">
        <v>12071</v>
      </c>
      <c r="Q3484" s="65" t="s">
        <v>12224</v>
      </c>
      <c r="R3484" s="65" t="s">
        <v>12223</v>
      </c>
      <c r="S3484" s="65"/>
      <c r="T3484" s="69"/>
      <c r="U3484" s="5">
        <v>438840</v>
      </c>
      <c r="V3484" s="47">
        <f t="shared" si="196"/>
        <v>491500.80000000005</v>
      </c>
      <c r="W3484" s="48"/>
      <c r="X3484" s="49">
        <v>2017</v>
      </c>
      <c r="Y3484" s="50" t="s">
        <v>4944</v>
      </c>
      <c r="Z3484" s="51">
        <f t="shared" si="195"/>
        <v>1219</v>
      </c>
      <c r="AA3484" s="16">
        <f t="shared" si="195"/>
        <v>1365.2800000000002</v>
      </c>
    </row>
    <row r="3485" spans="2:30" ht="20.25" x14ac:dyDescent="0.3">
      <c r="B3485" s="68" t="s">
        <v>8270</v>
      </c>
      <c r="C3485" s="14" t="s">
        <v>4521</v>
      </c>
      <c r="D3485" s="14" t="s">
        <v>8710</v>
      </c>
      <c r="E3485" s="14" t="s">
        <v>8711</v>
      </c>
      <c r="F3485" s="14" t="s">
        <v>8711</v>
      </c>
      <c r="G3485" s="14" t="s">
        <v>8712</v>
      </c>
      <c r="H3485" s="44" t="s">
        <v>3466</v>
      </c>
      <c r="I3485" s="45">
        <v>80</v>
      </c>
      <c r="J3485" s="14">
        <v>150000000</v>
      </c>
      <c r="K3485" s="14" t="s">
        <v>3458</v>
      </c>
      <c r="L3485" s="14" t="s">
        <v>3471</v>
      </c>
      <c r="M3485" s="14" t="s">
        <v>12072</v>
      </c>
      <c r="N3485" s="14" t="s">
        <v>12130</v>
      </c>
      <c r="O3485" s="14" t="s">
        <v>8706</v>
      </c>
      <c r="P3485" s="14" t="s">
        <v>12071</v>
      </c>
      <c r="Q3485" s="65" t="s">
        <v>12224</v>
      </c>
      <c r="R3485" s="65" t="s">
        <v>12223</v>
      </c>
      <c r="S3485" s="65"/>
      <c r="T3485" s="69"/>
      <c r="U3485" s="5">
        <v>432000</v>
      </c>
      <c r="V3485" s="47">
        <f t="shared" si="196"/>
        <v>483840.00000000006</v>
      </c>
      <c r="W3485" s="48"/>
      <c r="X3485" s="49">
        <v>2017</v>
      </c>
      <c r="Y3485" s="50" t="s">
        <v>4944</v>
      </c>
      <c r="Z3485" s="51">
        <f t="shared" si="195"/>
        <v>1200</v>
      </c>
      <c r="AA3485" s="16">
        <f t="shared" si="195"/>
        <v>1344.0000000000002</v>
      </c>
    </row>
    <row r="3486" spans="2:30" ht="20.25" x14ac:dyDescent="0.3">
      <c r="B3486" s="68" t="s">
        <v>8271</v>
      </c>
      <c r="C3486" s="14" t="s">
        <v>4521</v>
      </c>
      <c r="D3486" s="14" t="s">
        <v>8713</v>
      </c>
      <c r="E3486" s="14" t="s">
        <v>8714</v>
      </c>
      <c r="F3486" s="14" t="s">
        <v>8714</v>
      </c>
      <c r="G3486" s="14" t="s">
        <v>8715</v>
      </c>
      <c r="H3486" s="44" t="s">
        <v>3466</v>
      </c>
      <c r="I3486" s="45">
        <v>80</v>
      </c>
      <c r="J3486" s="14">
        <v>150000000</v>
      </c>
      <c r="K3486" s="14" t="s">
        <v>3458</v>
      </c>
      <c r="L3486" s="14" t="s">
        <v>3471</v>
      </c>
      <c r="M3486" s="14" t="s">
        <v>12072</v>
      </c>
      <c r="N3486" s="14" t="s">
        <v>12130</v>
      </c>
      <c r="O3486" s="14" t="s">
        <v>8706</v>
      </c>
      <c r="P3486" s="14" t="s">
        <v>12071</v>
      </c>
      <c r="Q3486" s="65" t="s">
        <v>12224</v>
      </c>
      <c r="R3486" s="65" t="s">
        <v>12223</v>
      </c>
      <c r="S3486" s="65"/>
      <c r="T3486" s="69"/>
      <c r="U3486" s="5">
        <v>605300</v>
      </c>
      <c r="V3486" s="47">
        <f t="shared" si="196"/>
        <v>677936.00000000012</v>
      </c>
      <c r="W3486" s="48"/>
      <c r="X3486" s="49">
        <v>2017</v>
      </c>
      <c r="Y3486" s="50" t="s">
        <v>4944</v>
      </c>
      <c r="Z3486" s="51">
        <f t="shared" si="195"/>
        <v>1681.3888888888889</v>
      </c>
      <c r="AA3486" s="16">
        <f t="shared" si="195"/>
        <v>1883.1555555555558</v>
      </c>
    </row>
    <row r="3487" spans="2:30" ht="20.25" x14ac:dyDescent="0.3">
      <c r="B3487" s="68" t="s">
        <v>8272</v>
      </c>
      <c r="C3487" s="14" t="s">
        <v>4521</v>
      </c>
      <c r="D3487" s="14" t="s">
        <v>8716</v>
      </c>
      <c r="E3487" s="14" t="s">
        <v>8718</v>
      </c>
      <c r="F3487" s="14" t="s">
        <v>8718</v>
      </c>
      <c r="G3487" s="14" t="s">
        <v>8717</v>
      </c>
      <c r="H3487" s="44" t="s">
        <v>3457</v>
      </c>
      <c r="I3487" s="45">
        <v>80</v>
      </c>
      <c r="J3487" s="14">
        <v>150000000</v>
      </c>
      <c r="K3487" s="14" t="s">
        <v>3458</v>
      </c>
      <c r="L3487" s="14" t="s">
        <v>3483</v>
      </c>
      <c r="M3487" s="14" t="s">
        <v>12072</v>
      </c>
      <c r="N3487" s="14" t="s">
        <v>12130</v>
      </c>
      <c r="O3487" s="14" t="s">
        <v>8706</v>
      </c>
      <c r="P3487" s="14" t="s">
        <v>12071</v>
      </c>
      <c r="Q3487" s="65" t="s">
        <v>12224</v>
      </c>
      <c r="R3487" s="65" t="s">
        <v>12223</v>
      </c>
      <c r="S3487" s="65"/>
      <c r="T3487" s="69"/>
      <c r="U3487" s="5">
        <v>64213012</v>
      </c>
      <c r="V3487" s="47">
        <f t="shared" si="196"/>
        <v>71918573.440000013</v>
      </c>
      <c r="W3487" s="48"/>
      <c r="X3487" s="49">
        <v>2017</v>
      </c>
      <c r="Y3487" s="50" t="s">
        <v>4944</v>
      </c>
      <c r="Z3487" s="51">
        <f t="shared" si="195"/>
        <v>178369.47777777776</v>
      </c>
      <c r="AA3487" s="16">
        <f t="shared" si="195"/>
        <v>199773.81511111115</v>
      </c>
    </row>
    <row r="3488" spans="2:30" ht="20.25" x14ac:dyDescent="0.3">
      <c r="B3488" s="68" t="s">
        <v>8273</v>
      </c>
      <c r="C3488" s="14" t="s">
        <v>4521</v>
      </c>
      <c r="D3488" s="14" t="s">
        <v>8716</v>
      </c>
      <c r="E3488" s="14" t="s">
        <v>8718</v>
      </c>
      <c r="F3488" s="14" t="s">
        <v>8718</v>
      </c>
      <c r="G3488" s="14" t="s">
        <v>8719</v>
      </c>
      <c r="H3488" s="44" t="s">
        <v>3466</v>
      </c>
      <c r="I3488" s="45">
        <v>80</v>
      </c>
      <c r="J3488" s="14">
        <v>150000000</v>
      </c>
      <c r="K3488" s="14" t="s">
        <v>3458</v>
      </c>
      <c r="L3488" s="14" t="s">
        <v>3471</v>
      </c>
      <c r="M3488" s="14" t="s">
        <v>12072</v>
      </c>
      <c r="N3488" s="14" t="s">
        <v>12130</v>
      </c>
      <c r="O3488" s="14" t="s">
        <v>8706</v>
      </c>
      <c r="P3488" s="14" t="s">
        <v>12071</v>
      </c>
      <c r="Q3488" s="65" t="s">
        <v>12224</v>
      </c>
      <c r="R3488" s="65" t="s">
        <v>12223</v>
      </c>
      <c r="S3488" s="65"/>
      <c r="T3488" s="69"/>
      <c r="U3488" s="5">
        <v>3760300</v>
      </c>
      <c r="V3488" s="47">
        <f t="shared" si="196"/>
        <v>4211536</v>
      </c>
      <c r="W3488" s="48"/>
      <c r="X3488" s="49">
        <v>2017</v>
      </c>
      <c r="Y3488" s="50" t="s">
        <v>4944</v>
      </c>
      <c r="Z3488" s="51">
        <f t="shared" si="195"/>
        <v>10445.277777777777</v>
      </c>
      <c r="AA3488" s="16">
        <f t="shared" si="195"/>
        <v>11698.711111111112</v>
      </c>
    </row>
    <row r="3489" spans="2:30" ht="20.25" x14ac:dyDescent="0.3">
      <c r="B3489" s="68" t="s">
        <v>8274</v>
      </c>
      <c r="C3489" s="14" t="s">
        <v>4521</v>
      </c>
      <c r="D3489" s="14" t="s">
        <v>8720</v>
      </c>
      <c r="E3489" s="14" t="s">
        <v>8721</v>
      </c>
      <c r="F3489" s="14" t="s">
        <v>8721</v>
      </c>
      <c r="G3489" s="14" t="s">
        <v>8722</v>
      </c>
      <c r="H3489" s="44" t="s">
        <v>3457</v>
      </c>
      <c r="I3489" s="45">
        <v>80</v>
      </c>
      <c r="J3489" s="14">
        <v>150000000</v>
      </c>
      <c r="K3489" s="14" t="s">
        <v>3458</v>
      </c>
      <c r="L3489" s="14" t="s">
        <v>3471</v>
      </c>
      <c r="M3489" s="14" t="s">
        <v>12072</v>
      </c>
      <c r="N3489" s="14" t="s">
        <v>12130</v>
      </c>
      <c r="O3489" s="14" t="s">
        <v>8706</v>
      </c>
      <c r="P3489" s="14" t="s">
        <v>12071</v>
      </c>
      <c r="Q3489" s="65" t="s">
        <v>12224</v>
      </c>
      <c r="R3489" s="65" t="s">
        <v>12223</v>
      </c>
      <c r="S3489" s="65"/>
      <c r="T3489" s="69"/>
      <c r="U3489" s="5">
        <v>21846407</v>
      </c>
      <c r="V3489" s="47">
        <f t="shared" si="196"/>
        <v>24467975.840000004</v>
      </c>
      <c r="W3489" s="48"/>
      <c r="X3489" s="49">
        <v>2017</v>
      </c>
      <c r="Y3489" s="50" t="s">
        <v>4944</v>
      </c>
      <c r="Z3489" s="51">
        <f t="shared" si="195"/>
        <v>60684.463888888888</v>
      </c>
      <c r="AA3489" s="16">
        <f t="shared" si="195"/>
        <v>67966.599555555571</v>
      </c>
      <c r="AC3489" s="20">
        <f>21846.407*1000</f>
        <v>21846407</v>
      </c>
      <c r="AD3489" s="20">
        <f>U3489-AC3489</f>
        <v>0</v>
      </c>
    </row>
    <row r="3490" spans="2:30" ht="20.25" x14ac:dyDescent="0.3">
      <c r="B3490" s="68" t="s">
        <v>8275</v>
      </c>
      <c r="C3490" s="14" t="s">
        <v>4521</v>
      </c>
      <c r="D3490" s="14" t="s">
        <v>8825</v>
      </c>
      <c r="E3490" s="14" t="s">
        <v>8944</v>
      </c>
      <c r="F3490" s="14" t="s">
        <v>8944</v>
      </c>
      <c r="G3490" s="14" t="s">
        <v>8826</v>
      </c>
      <c r="H3490" s="44" t="s">
        <v>3457</v>
      </c>
      <c r="I3490" s="45">
        <v>80</v>
      </c>
      <c r="J3490" s="14">
        <v>150000000</v>
      </c>
      <c r="K3490" s="14" t="s">
        <v>3458</v>
      </c>
      <c r="L3490" s="14" t="s">
        <v>3471</v>
      </c>
      <c r="M3490" s="14" t="s">
        <v>12072</v>
      </c>
      <c r="N3490" s="14" t="s">
        <v>12130</v>
      </c>
      <c r="O3490" s="14" t="s">
        <v>8827</v>
      </c>
      <c r="P3490" s="14" t="s">
        <v>12071</v>
      </c>
      <c r="Q3490" s="65" t="s">
        <v>12224</v>
      </c>
      <c r="R3490" s="65" t="s">
        <v>12223</v>
      </c>
      <c r="S3490" s="65"/>
      <c r="T3490" s="69"/>
      <c r="U3490" s="5">
        <v>12786348.221428573</v>
      </c>
      <c r="V3490" s="47">
        <f t="shared" si="196"/>
        <v>14320710.008000003</v>
      </c>
      <c r="W3490" s="48"/>
      <c r="X3490" s="49">
        <v>2017</v>
      </c>
      <c r="Y3490" s="50" t="s">
        <v>4952</v>
      </c>
      <c r="Z3490" s="51">
        <f t="shared" si="195"/>
        <v>35517.633948412702</v>
      </c>
      <c r="AA3490" s="16">
        <f t="shared" si="195"/>
        <v>39779.75002222223</v>
      </c>
    </row>
    <row r="3491" spans="2:30" ht="20.25" x14ac:dyDescent="0.3">
      <c r="B3491" s="68" t="s">
        <v>8276</v>
      </c>
      <c r="C3491" s="14" t="s">
        <v>4521</v>
      </c>
      <c r="D3491" s="14" t="s">
        <v>8828</v>
      </c>
      <c r="E3491" s="14" t="s">
        <v>8945</v>
      </c>
      <c r="F3491" s="14" t="s">
        <v>8945</v>
      </c>
      <c r="G3491" s="14"/>
      <c r="H3491" s="44" t="s">
        <v>3457</v>
      </c>
      <c r="I3491" s="45">
        <v>80</v>
      </c>
      <c r="J3491" s="14">
        <v>150000000</v>
      </c>
      <c r="K3491" s="14" t="s">
        <v>3458</v>
      </c>
      <c r="L3491" s="14" t="s">
        <v>3471</v>
      </c>
      <c r="M3491" s="14" t="s">
        <v>12072</v>
      </c>
      <c r="N3491" s="14" t="s">
        <v>12130</v>
      </c>
      <c r="O3491" s="14" t="s">
        <v>4951</v>
      </c>
      <c r="P3491" s="14" t="s">
        <v>12071</v>
      </c>
      <c r="Q3491" s="65" t="s">
        <v>12224</v>
      </c>
      <c r="R3491" s="65" t="s">
        <v>12223</v>
      </c>
      <c r="S3491" s="65"/>
      <c r="T3491" s="69"/>
      <c r="U3491" s="5">
        <v>43234500</v>
      </c>
      <c r="V3491" s="47">
        <f t="shared" si="196"/>
        <v>48422640.000000007</v>
      </c>
      <c r="W3491" s="48"/>
      <c r="X3491" s="49">
        <v>2017</v>
      </c>
      <c r="Y3491" s="50" t="s">
        <v>4952</v>
      </c>
      <c r="Z3491" s="51">
        <f t="shared" si="195"/>
        <v>120095.83333333333</v>
      </c>
      <c r="AA3491" s="16">
        <f t="shared" si="195"/>
        <v>134507.33333333334</v>
      </c>
    </row>
    <row r="3492" spans="2:30" ht="20.25" x14ac:dyDescent="0.3">
      <c r="B3492" s="68" t="s">
        <v>8277</v>
      </c>
      <c r="C3492" s="14" t="s">
        <v>4521</v>
      </c>
      <c r="D3492" s="14" t="s">
        <v>8651</v>
      </c>
      <c r="E3492" s="14" t="s">
        <v>8652</v>
      </c>
      <c r="F3492" s="14" t="s">
        <v>8652</v>
      </c>
      <c r="G3492" s="14" t="s">
        <v>8882</v>
      </c>
      <c r="H3492" s="44" t="s">
        <v>3466</v>
      </c>
      <c r="I3492" s="45">
        <v>80</v>
      </c>
      <c r="J3492" s="14">
        <v>150000000</v>
      </c>
      <c r="K3492" s="14" t="s">
        <v>3458</v>
      </c>
      <c r="L3492" s="14" t="s">
        <v>3486</v>
      </c>
      <c r="M3492" s="14" t="s">
        <v>12072</v>
      </c>
      <c r="N3492" s="14" t="s">
        <v>12130</v>
      </c>
      <c r="O3492" s="14" t="s">
        <v>5078</v>
      </c>
      <c r="P3492" s="14" t="s">
        <v>12071</v>
      </c>
      <c r="Q3492" s="65" t="s">
        <v>12224</v>
      </c>
      <c r="R3492" s="65" t="s">
        <v>12223</v>
      </c>
      <c r="S3492" s="65"/>
      <c r="T3492" s="69"/>
      <c r="U3492" s="5">
        <v>6664993</v>
      </c>
      <c r="V3492" s="47">
        <f t="shared" si="196"/>
        <v>7464792.1600000011</v>
      </c>
      <c r="W3492" s="48"/>
      <c r="X3492" s="49">
        <v>2017</v>
      </c>
      <c r="Y3492" s="50" t="s">
        <v>5516</v>
      </c>
      <c r="Z3492" s="51">
        <f t="shared" si="195"/>
        <v>18513.869444444445</v>
      </c>
      <c r="AA3492" s="16">
        <f t="shared" si="195"/>
        <v>20735.533777777782</v>
      </c>
    </row>
    <row r="3493" spans="2:30" ht="20.25" x14ac:dyDescent="0.3">
      <c r="B3493" s="68" t="s">
        <v>8278</v>
      </c>
      <c r="C3493" s="14" t="s">
        <v>4521</v>
      </c>
      <c r="D3493" s="14" t="s">
        <v>8651</v>
      </c>
      <c r="E3493" s="14" t="s">
        <v>8652</v>
      </c>
      <c r="F3493" s="14" t="s">
        <v>8652</v>
      </c>
      <c r="G3493" s="14" t="s">
        <v>8883</v>
      </c>
      <c r="H3493" s="44" t="s">
        <v>3466</v>
      </c>
      <c r="I3493" s="45">
        <v>80</v>
      </c>
      <c r="J3493" s="14">
        <v>150000000</v>
      </c>
      <c r="K3493" s="14" t="s">
        <v>3458</v>
      </c>
      <c r="L3493" s="14" t="s">
        <v>3486</v>
      </c>
      <c r="M3493" s="14" t="s">
        <v>12072</v>
      </c>
      <c r="N3493" s="14" t="s">
        <v>12130</v>
      </c>
      <c r="O3493" s="14" t="s">
        <v>8884</v>
      </c>
      <c r="P3493" s="14" t="s">
        <v>12071</v>
      </c>
      <c r="Q3493" s="65" t="s">
        <v>12224</v>
      </c>
      <c r="R3493" s="65" t="s">
        <v>12223</v>
      </c>
      <c r="S3493" s="65"/>
      <c r="T3493" s="69"/>
      <c r="U3493" s="5">
        <v>7042990</v>
      </c>
      <c r="V3493" s="47">
        <f t="shared" si="196"/>
        <v>7888148.8000000007</v>
      </c>
      <c r="W3493" s="48"/>
      <c r="X3493" s="49">
        <v>2017</v>
      </c>
      <c r="Y3493" s="50" t="s">
        <v>5516</v>
      </c>
      <c r="Z3493" s="51">
        <f t="shared" si="195"/>
        <v>19563.861111111109</v>
      </c>
      <c r="AA3493" s="16">
        <f t="shared" si="195"/>
        <v>21911.524444444447</v>
      </c>
    </row>
    <row r="3494" spans="2:30" ht="20.25" x14ac:dyDescent="0.3">
      <c r="B3494" s="68" t="s">
        <v>8279</v>
      </c>
      <c r="C3494" s="14" t="s">
        <v>4521</v>
      </c>
      <c r="D3494" s="14" t="s">
        <v>8651</v>
      </c>
      <c r="E3494" s="14" t="s">
        <v>8652</v>
      </c>
      <c r="F3494" s="14" t="s">
        <v>8652</v>
      </c>
      <c r="G3494" s="14" t="s">
        <v>8885</v>
      </c>
      <c r="H3494" s="44" t="s">
        <v>3457</v>
      </c>
      <c r="I3494" s="45">
        <v>80</v>
      </c>
      <c r="J3494" s="14">
        <v>150000000</v>
      </c>
      <c r="K3494" s="14" t="s">
        <v>3458</v>
      </c>
      <c r="L3494" s="14" t="s">
        <v>3486</v>
      </c>
      <c r="M3494" s="14" t="s">
        <v>12072</v>
      </c>
      <c r="N3494" s="14" t="s">
        <v>12130</v>
      </c>
      <c r="O3494" s="14" t="s">
        <v>8886</v>
      </c>
      <c r="P3494" s="14" t="s">
        <v>12071</v>
      </c>
      <c r="Q3494" s="65" t="s">
        <v>12224</v>
      </c>
      <c r="R3494" s="65" t="s">
        <v>12223</v>
      </c>
      <c r="S3494" s="65"/>
      <c r="T3494" s="69"/>
      <c r="U3494" s="5">
        <v>14122514</v>
      </c>
      <c r="V3494" s="47">
        <f t="shared" si="196"/>
        <v>15817215.680000002</v>
      </c>
      <c r="W3494" s="48"/>
      <c r="X3494" s="49">
        <v>2017</v>
      </c>
      <c r="Y3494" s="50" t="s">
        <v>5516</v>
      </c>
      <c r="Z3494" s="51">
        <f t="shared" si="195"/>
        <v>39229.205555555556</v>
      </c>
      <c r="AA3494" s="16">
        <f t="shared" si="195"/>
        <v>43936.710222222224</v>
      </c>
    </row>
    <row r="3495" spans="2:30" ht="20.25" x14ac:dyDescent="0.3">
      <c r="B3495" s="68" t="s">
        <v>8280</v>
      </c>
      <c r="C3495" s="14" t="s">
        <v>4521</v>
      </c>
      <c r="D3495" s="14" t="s">
        <v>8651</v>
      </c>
      <c r="E3495" s="14" t="s">
        <v>8652</v>
      </c>
      <c r="F3495" s="14" t="s">
        <v>8652</v>
      </c>
      <c r="G3495" s="14" t="s">
        <v>8887</v>
      </c>
      <c r="H3495" s="44" t="s">
        <v>3457</v>
      </c>
      <c r="I3495" s="45">
        <v>80</v>
      </c>
      <c r="J3495" s="14">
        <v>150000000</v>
      </c>
      <c r="K3495" s="14" t="s">
        <v>3458</v>
      </c>
      <c r="L3495" s="14" t="s">
        <v>3486</v>
      </c>
      <c r="M3495" s="14" t="s">
        <v>12072</v>
      </c>
      <c r="N3495" s="14" t="s">
        <v>12130</v>
      </c>
      <c r="O3495" s="14" t="s">
        <v>8888</v>
      </c>
      <c r="P3495" s="14" t="s">
        <v>12071</v>
      </c>
      <c r="Q3495" s="65" t="s">
        <v>12224</v>
      </c>
      <c r="R3495" s="65" t="s">
        <v>12223</v>
      </c>
      <c r="S3495" s="65"/>
      <c r="T3495" s="69"/>
      <c r="U3495" s="5">
        <v>10306745</v>
      </c>
      <c r="V3495" s="47">
        <f t="shared" si="196"/>
        <v>11543554.4</v>
      </c>
      <c r="W3495" s="48"/>
      <c r="X3495" s="49">
        <v>2017</v>
      </c>
      <c r="Y3495" s="50" t="s">
        <v>5516</v>
      </c>
      <c r="Z3495" s="51">
        <f t="shared" ref="Z3495:AA3561" si="199">U3495/360</f>
        <v>28629.847222222223</v>
      </c>
      <c r="AA3495" s="16">
        <f t="shared" si="199"/>
        <v>32065.428888888891</v>
      </c>
    </row>
    <row r="3496" spans="2:30" ht="20.25" x14ac:dyDescent="0.3">
      <c r="B3496" s="68" t="s">
        <v>8281</v>
      </c>
      <c r="C3496" s="14" t="s">
        <v>4521</v>
      </c>
      <c r="D3496" s="14" t="s">
        <v>8651</v>
      </c>
      <c r="E3496" s="14" t="s">
        <v>8652</v>
      </c>
      <c r="F3496" s="14" t="s">
        <v>8652</v>
      </c>
      <c r="G3496" s="14" t="s">
        <v>8889</v>
      </c>
      <c r="H3496" s="44" t="s">
        <v>3466</v>
      </c>
      <c r="I3496" s="45">
        <v>80</v>
      </c>
      <c r="J3496" s="14">
        <v>150000000</v>
      </c>
      <c r="K3496" s="14" t="s">
        <v>3458</v>
      </c>
      <c r="L3496" s="14" t="s">
        <v>3486</v>
      </c>
      <c r="M3496" s="14" t="s">
        <v>12072</v>
      </c>
      <c r="N3496" s="14" t="s">
        <v>12130</v>
      </c>
      <c r="O3496" s="14" t="s">
        <v>8884</v>
      </c>
      <c r="P3496" s="14" t="s">
        <v>12071</v>
      </c>
      <c r="Q3496" s="65" t="s">
        <v>12224</v>
      </c>
      <c r="R3496" s="65" t="s">
        <v>12223</v>
      </c>
      <c r="S3496" s="65"/>
      <c r="T3496" s="69"/>
      <c r="U3496" s="5">
        <v>3232014</v>
      </c>
      <c r="V3496" s="47">
        <f t="shared" si="196"/>
        <v>3619855.68</v>
      </c>
      <c r="W3496" s="48"/>
      <c r="X3496" s="49">
        <v>2017</v>
      </c>
      <c r="Y3496" s="50" t="s">
        <v>5516</v>
      </c>
      <c r="Z3496" s="51">
        <f t="shared" si="199"/>
        <v>8977.8166666666675</v>
      </c>
      <c r="AA3496" s="16">
        <f t="shared" si="199"/>
        <v>10055.154666666667</v>
      </c>
    </row>
    <row r="3497" spans="2:30" ht="20.25" x14ac:dyDescent="0.3">
      <c r="B3497" s="68" t="s">
        <v>8282</v>
      </c>
      <c r="C3497" s="14" t="s">
        <v>4521</v>
      </c>
      <c r="D3497" s="14" t="s">
        <v>8890</v>
      </c>
      <c r="E3497" s="14" t="s">
        <v>8946</v>
      </c>
      <c r="F3497" s="14" t="s">
        <v>8892</v>
      </c>
      <c r="G3497" s="14" t="s">
        <v>8891</v>
      </c>
      <c r="H3497" s="44" t="s">
        <v>3466</v>
      </c>
      <c r="I3497" s="45">
        <v>80</v>
      </c>
      <c r="J3497" s="14">
        <v>150000000</v>
      </c>
      <c r="K3497" s="14" t="s">
        <v>3458</v>
      </c>
      <c r="L3497" s="14" t="s">
        <v>8893</v>
      </c>
      <c r="M3497" s="14" t="s">
        <v>12072</v>
      </c>
      <c r="N3497" s="14" t="s">
        <v>12130</v>
      </c>
      <c r="O3497" s="14" t="s">
        <v>8894</v>
      </c>
      <c r="P3497" s="14" t="s">
        <v>12071</v>
      </c>
      <c r="Q3497" s="65" t="s">
        <v>12224</v>
      </c>
      <c r="R3497" s="65" t="s">
        <v>12223</v>
      </c>
      <c r="S3497" s="65"/>
      <c r="T3497" s="69"/>
      <c r="U3497" s="5">
        <v>4494420</v>
      </c>
      <c r="V3497" s="47">
        <f t="shared" si="196"/>
        <v>5033750.4000000004</v>
      </c>
      <c r="W3497" s="48"/>
      <c r="X3497" s="49">
        <v>2017</v>
      </c>
      <c r="Y3497" s="50" t="s">
        <v>5516</v>
      </c>
      <c r="Z3497" s="51">
        <f t="shared" si="199"/>
        <v>12484.5</v>
      </c>
      <c r="AA3497" s="16">
        <f t="shared" si="199"/>
        <v>13982.640000000001</v>
      </c>
    </row>
    <row r="3498" spans="2:30" ht="20.25" x14ac:dyDescent="0.3">
      <c r="B3498" s="68" t="s">
        <v>8283</v>
      </c>
      <c r="C3498" s="14" t="s">
        <v>4521</v>
      </c>
      <c r="D3498" s="14" t="s">
        <v>8895</v>
      </c>
      <c r="E3498" s="14" t="s">
        <v>8897</v>
      </c>
      <c r="F3498" s="14" t="s">
        <v>8897</v>
      </c>
      <c r="G3498" s="14" t="s">
        <v>8896</v>
      </c>
      <c r="H3498" s="44" t="s">
        <v>3466</v>
      </c>
      <c r="I3498" s="45">
        <v>80</v>
      </c>
      <c r="J3498" s="14">
        <v>150000000</v>
      </c>
      <c r="K3498" s="14" t="s">
        <v>3458</v>
      </c>
      <c r="L3498" s="14" t="s">
        <v>8893</v>
      </c>
      <c r="M3498" s="14" t="s">
        <v>12072</v>
      </c>
      <c r="N3498" s="14" t="s">
        <v>12130</v>
      </c>
      <c r="O3498" s="14" t="s">
        <v>8894</v>
      </c>
      <c r="P3498" s="14" t="s">
        <v>12071</v>
      </c>
      <c r="Q3498" s="65" t="s">
        <v>12224</v>
      </c>
      <c r="R3498" s="65" t="s">
        <v>12223</v>
      </c>
      <c r="S3498" s="65"/>
      <c r="T3498" s="69"/>
      <c r="U3498" s="5">
        <v>1285644</v>
      </c>
      <c r="V3498" s="47">
        <f t="shared" si="196"/>
        <v>1439921.28</v>
      </c>
      <c r="W3498" s="48"/>
      <c r="X3498" s="49">
        <v>2017</v>
      </c>
      <c r="Y3498" s="50" t="s">
        <v>5516</v>
      </c>
      <c r="Z3498" s="51">
        <f t="shared" si="199"/>
        <v>3571.2333333333331</v>
      </c>
      <c r="AA3498" s="16">
        <f t="shared" si="199"/>
        <v>3999.7813333333334</v>
      </c>
    </row>
    <row r="3499" spans="2:30" ht="20.25" x14ac:dyDescent="0.3">
      <c r="B3499" s="68" t="s">
        <v>8284</v>
      </c>
      <c r="C3499" s="14" t="s">
        <v>4521</v>
      </c>
      <c r="D3499" s="14" t="s">
        <v>8545</v>
      </c>
      <c r="E3499" s="14" t="s">
        <v>8546</v>
      </c>
      <c r="F3499" s="14" t="s">
        <v>8546</v>
      </c>
      <c r="G3499" s="14" t="s">
        <v>8934</v>
      </c>
      <c r="H3499" s="44" t="s">
        <v>3466</v>
      </c>
      <c r="I3499" s="45">
        <v>80</v>
      </c>
      <c r="J3499" s="14">
        <v>150000000</v>
      </c>
      <c r="K3499" s="14" t="s">
        <v>3458</v>
      </c>
      <c r="L3499" s="14" t="s">
        <v>8894</v>
      </c>
      <c r="M3499" s="14" t="s">
        <v>12072</v>
      </c>
      <c r="N3499" s="14" t="s">
        <v>12130</v>
      </c>
      <c r="O3499" s="14" t="s">
        <v>8898</v>
      </c>
      <c r="P3499" s="14" t="s">
        <v>12071</v>
      </c>
      <c r="Q3499" s="65" t="s">
        <v>12224</v>
      </c>
      <c r="R3499" s="65" t="s">
        <v>12223</v>
      </c>
      <c r="S3499" s="65"/>
      <c r="T3499" s="69"/>
      <c r="U3499" s="5">
        <v>900000</v>
      </c>
      <c r="V3499" s="47">
        <f t="shared" si="196"/>
        <v>1008000.0000000001</v>
      </c>
      <c r="W3499" s="48"/>
      <c r="X3499" s="49">
        <v>2017</v>
      </c>
      <c r="Y3499" s="50" t="s">
        <v>5516</v>
      </c>
      <c r="Z3499" s="51">
        <f t="shared" si="199"/>
        <v>2500</v>
      </c>
      <c r="AA3499" s="16">
        <f t="shared" si="199"/>
        <v>2800.0000000000005</v>
      </c>
    </row>
    <row r="3500" spans="2:30" ht="20.25" x14ac:dyDescent="0.3">
      <c r="B3500" s="68" t="s">
        <v>8285</v>
      </c>
      <c r="C3500" s="14" t="s">
        <v>4521</v>
      </c>
      <c r="D3500" s="14" t="s">
        <v>8545</v>
      </c>
      <c r="E3500" s="14" t="s">
        <v>8546</v>
      </c>
      <c r="F3500" s="14" t="s">
        <v>8546</v>
      </c>
      <c r="G3500" s="14" t="s">
        <v>8933</v>
      </c>
      <c r="H3500" s="44" t="s">
        <v>3466</v>
      </c>
      <c r="I3500" s="45">
        <v>80</v>
      </c>
      <c r="J3500" s="14">
        <v>150000000</v>
      </c>
      <c r="K3500" s="14" t="s">
        <v>3458</v>
      </c>
      <c r="L3500" s="14" t="s">
        <v>8899</v>
      </c>
      <c r="M3500" s="14" t="s">
        <v>12072</v>
      </c>
      <c r="N3500" s="14" t="s">
        <v>12130</v>
      </c>
      <c r="O3500" s="14" t="s">
        <v>8900</v>
      </c>
      <c r="P3500" s="14" t="s">
        <v>12071</v>
      </c>
      <c r="Q3500" s="65" t="s">
        <v>12224</v>
      </c>
      <c r="R3500" s="65" t="s">
        <v>12223</v>
      </c>
      <c r="S3500" s="65"/>
      <c r="T3500" s="69"/>
      <c r="U3500" s="5">
        <v>7923291</v>
      </c>
      <c r="V3500" s="47">
        <f t="shared" si="196"/>
        <v>8874085.9199999999</v>
      </c>
      <c r="W3500" s="48"/>
      <c r="X3500" s="49">
        <v>2017</v>
      </c>
      <c r="Y3500" s="50" t="s">
        <v>5516</v>
      </c>
      <c r="Z3500" s="51">
        <f t="shared" si="199"/>
        <v>22009.141666666666</v>
      </c>
      <c r="AA3500" s="16">
        <f t="shared" si="199"/>
        <v>24650.238666666668</v>
      </c>
    </row>
    <row r="3501" spans="2:30" ht="20.25" x14ac:dyDescent="0.3">
      <c r="B3501" s="68" t="s">
        <v>8286</v>
      </c>
      <c r="C3501" s="14" t="s">
        <v>4521</v>
      </c>
      <c r="D3501" s="14" t="s">
        <v>8545</v>
      </c>
      <c r="E3501" s="14" t="s">
        <v>8546</v>
      </c>
      <c r="F3501" s="14" t="s">
        <v>8546</v>
      </c>
      <c r="G3501" s="14" t="s">
        <v>8901</v>
      </c>
      <c r="H3501" s="44" t="s">
        <v>3457</v>
      </c>
      <c r="I3501" s="45">
        <v>80</v>
      </c>
      <c r="J3501" s="14">
        <v>150000000</v>
      </c>
      <c r="K3501" s="14" t="s">
        <v>3458</v>
      </c>
      <c r="L3501" s="14" t="s">
        <v>8899</v>
      </c>
      <c r="M3501" s="14" t="s">
        <v>12072</v>
      </c>
      <c r="N3501" s="14" t="s">
        <v>12130</v>
      </c>
      <c r="O3501" s="14" t="s">
        <v>8900</v>
      </c>
      <c r="P3501" s="14" t="s">
        <v>12071</v>
      </c>
      <c r="Q3501" s="65" t="s">
        <v>12224</v>
      </c>
      <c r="R3501" s="65" t="s">
        <v>12223</v>
      </c>
      <c r="S3501" s="65"/>
      <c r="T3501" s="69"/>
      <c r="U3501" s="5">
        <v>8750000</v>
      </c>
      <c r="V3501" s="47">
        <f t="shared" si="196"/>
        <v>9800000.0000000019</v>
      </c>
      <c r="W3501" s="48"/>
      <c r="X3501" s="49">
        <v>2017</v>
      </c>
      <c r="Y3501" s="50" t="s">
        <v>5516</v>
      </c>
      <c r="Z3501" s="51">
        <f t="shared" si="199"/>
        <v>24305.555555555555</v>
      </c>
      <c r="AA3501" s="16">
        <f t="shared" si="199"/>
        <v>27222.222222222226</v>
      </c>
    </row>
    <row r="3502" spans="2:30" ht="20.25" x14ac:dyDescent="0.3">
      <c r="B3502" s="68" t="s">
        <v>8287</v>
      </c>
      <c r="C3502" s="14" t="s">
        <v>4521</v>
      </c>
      <c r="D3502" s="14" t="s">
        <v>8545</v>
      </c>
      <c r="E3502" s="14" t="s">
        <v>8546</v>
      </c>
      <c r="F3502" s="14" t="s">
        <v>8546</v>
      </c>
      <c r="G3502" s="14" t="s">
        <v>8932</v>
      </c>
      <c r="H3502" s="44" t="s">
        <v>3457</v>
      </c>
      <c r="I3502" s="45">
        <v>80</v>
      </c>
      <c r="J3502" s="14">
        <v>150000000</v>
      </c>
      <c r="K3502" s="14" t="s">
        <v>3458</v>
      </c>
      <c r="L3502" s="14" t="s">
        <v>8894</v>
      </c>
      <c r="M3502" s="14" t="s">
        <v>12072</v>
      </c>
      <c r="N3502" s="14" t="s">
        <v>12130</v>
      </c>
      <c r="O3502" s="14" t="s">
        <v>8902</v>
      </c>
      <c r="P3502" s="14" t="s">
        <v>12071</v>
      </c>
      <c r="Q3502" s="65" t="s">
        <v>12224</v>
      </c>
      <c r="R3502" s="65" t="s">
        <v>12223</v>
      </c>
      <c r="S3502" s="65"/>
      <c r="T3502" s="69"/>
      <c r="U3502" s="5">
        <v>24000000</v>
      </c>
      <c r="V3502" s="47">
        <f t="shared" si="196"/>
        <v>26880000.000000004</v>
      </c>
      <c r="W3502" s="48"/>
      <c r="X3502" s="49">
        <v>2017</v>
      </c>
      <c r="Y3502" s="50" t="s">
        <v>5516</v>
      </c>
      <c r="Z3502" s="51">
        <f t="shared" si="199"/>
        <v>66666.666666666672</v>
      </c>
      <c r="AA3502" s="16">
        <f t="shared" si="199"/>
        <v>74666.666666666672</v>
      </c>
    </row>
    <row r="3503" spans="2:30" ht="20.25" x14ac:dyDescent="0.3">
      <c r="B3503" s="68" t="s">
        <v>8288</v>
      </c>
      <c r="C3503" s="14" t="s">
        <v>4521</v>
      </c>
      <c r="D3503" s="14" t="s">
        <v>8903</v>
      </c>
      <c r="E3503" s="14" t="s">
        <v>8947</v>
      </c>
      <c r="F3503" s="14" t="s">
        <v>8947</v>
      </c>
      <c r="G3503" s="14" t="s">
        <v>8904</v>
      </c>
      <c r="H3503" s="44" t="s">
        <v>3466</v>
      </c>
      <c r="I3503" s="45">
        <v>80</v>
      </c>
      <c r="J3503" s="14">
        <v>150000000</v>
      </c>
      <c r="K3503" s="14" t="s">
        <v>3458</v>
      </c>
      <c r="L3503" s="14" t="s">
        <v>8886</v>
      </c>
      <c r="M3503" s="14" t="s">
        <v>12072</v>
      </c>
      <c r="N3503" s="14" t="s">
        <v>12130</v>
      </c>
      <c r="O3503" s="14" t="s">
        <v>5078</v>
      </c>
      <c r="P3503" s="14" t="s">
        <v>12071</v>
      </c>
      <c r="Q3503" s="65" t="s">
        <v>12224</v>
      </c>
      <c r="R3503" s="65" t="s">
        <v>12223</v>
      </c>
      <c r="S3503" s="65"/>
      <c r="T3503" s="69"/>
      <c r="U3503" s="5">
        <v>2300000</v>
      </c>
      <c r="V3503" s="47">
        <f t="shared" si="196"/>
        <v>2576000.0000000005</v>
      </c>
      <c r="W3503" s="48"/>
      <c r="X3503" s="49">
        <v>2017</v>
      </c>
      <c r="Y3503" s="50" t="s">
        <v>5516</v>
      </c>
      <c r="Z3503" s="51">
        <f t="shared" si="199"/>
        <v>6388.8888888888887</v>
      </c>
      <c r="AA3503" s="16">
        <f t="shared" si="199"/>
        <v>7155.5555555555566</v>
      </c>
    </row>
    <row r="3504" spans="2:30" ht="20.25" x14ac:dyDescent="0.3">
      <c r="B3504" s="68" t="s">
        <v>8289</v>
      </c>
      <c r="C3504" s="14" t="s">
        <v>4521</v>
      </c>
      <c r="D3504" s="14" t="s">
        <v>8542</v>
      </c>
      <c r="E3504" s="14" t="s">
        <v>8543</v>
      </c>
      <c r="F3504" s="14" t="s">
        <v>8543</v>
      </c>
      <c r="G3504" s="54" t="s">
        <v>12258</v>
      </c>
      <c r="H3504" s="44" t="s">
        <v>3457</v>
      </c>
      <c r="I3504" s="45">
        <v>80</v>
      </c>
      <c r="J3504" s="14">
        <v>150000000</v>
      </c>
      <c r="K3504" s="14" t="s">
        <v>3458</v>
      </c>
      <c r="L3504" s="46">
        <v>42736</v>
      </c>
      <c r="M3504" s="14" t="s">
        <v>12072</v>
      </c>
      <c r="N3504" s="14" t="s">
        <v>12130</v>
      </c>
      <c r="O3504" s="14" t="s">
        <v>8544</v>
      </c>
      <c r="P3504" s="14" t="s">
        <v>12071</v>
      </c>
      <c r="Q3504" s="65" t="s">
        <v>12224</v>
      </c>
      <c r="R3504" s="65" t="s">
        <v>12223</v>
      </c>
      <c r="S3504" s="65"/>
      <c r="T3504" s="69"/>
      <c r="U3504" s="15">
        <v>57400000</v>
      </c>
      <c r="V3504" s="47">
        <f t="shared" si="196"/>
        <v>64288000.000000007</v>
      </c>
      <c r="W3504" s="48" t="s">
        <v>28</v>
      </c>
      <c r="X3504" s="49">
        <v>2017</v>
      </c>
      <c r="Y3504" s="50" t="s">
        <v>3829</v>
      </c>
      <c r="Z3504" s="51">
        <f t="shared" si="199"/>
        <v>159444.44444444444</v>
      </c>
      <c r="AA3504" s="16">
        <f t="shared" si="199"/>
        <v>178577.77777777781</v>
      </c>
    </row>
    <row r="3505" spans="2:30" ht="20.25" x14ac:dyDescent="0.3">
      <c r="B3505" s="68" t="s">
        <v>8290</v>
      </c>
      <c r="C3505" s="14" t="s">
        <v>4521</v>
      </c>
      <c r="D3505" s="14" t="s">
        <v>8545</v>
      </c>
      <c r="E3505" s="14" t="s">
        <v>8546</v>
      </c>
      <c r="F3505" s="14" t="s">
        <v>8546</v>
      </c>
      <c r="G3505" s="14" t="s">
        <v>8935</v>
      </c>
      <c r="H3505" s="44" t="s">
        <v>3457</v>
      </c>
      <c r="I3505" s="45">
        <v>80</v>
      </c>
      <c r="J3505" s="14">
        <v>150000000</v>
      </c>
      <c r="K3505" s="14" t="s">
        <v>3458</v>
      </c>
      <c r="L3505" s="14" t="s">
        <v>8894</v>
      </c>
      <c r="M3505" s="14" t="s">
        <v>12072</v>
      </c>
      <c r="N3505" s="46" t="s">
        <v>12184</v>
      </c>
      <c r="O3505" s="46" t="s">
        <v>12183</v>
      </c>
      <c r="P3505" s="14" t="s">
        <v>12071</v>
      </c>
      <c r="Q3505" s="65" t="s">
        <v>12224</v>
      </c>
      <c r="R3505" s="65" t="s">
        <v>12223</v>
      </c>
      <c r="S3505" s="65"/>
      <c r="T3505" s="69"/>
      <c r="U3505" s="5">
        <v>34920000</v>
      </c>
      <c r="V3505" s="47">
        <f t="shared" si="196"/>
        <v>39110400</v>
      </c>
      <c r="W3505" s="48"/>
      <c r="X3505" s="49">
        <v>2017</v>
      </c>
      <c r="Y3505" s="50" t="s">
        <v>3829</v>
      </c>
      <c r="Z3505" s="51">
        <f t="shared" si="199"/>
        <v>97000</v>
      </c>
      <c r="AA3505" s="16">
        <f t="shared" si="199"/>
        <v>108640</v>
      </c>
      <c r="AC3505" s="20">
        <f>34920*1000</f>
        <v>34920000</v>
      </c>
      <c r="AD3505" s="20">
        <f>U3505-AC3505</f>
        <v>0</v>
      </c>
    </row>
    <row r="3506" spans="2:30" ht="20.25" x14ac:dyDescent="0.3">
      <c r="B3506" s="68" t="s">
        <v>8291</v>
      </c>
      <c r="C3506" s="14" t="s">
        <v>4521</v>
      </c>
      <c r="D3506" s="14" t="s">
        <v>8545</v>
      </c>
      <c r="E3506" s="14" t="s">
        <v>8546</v>
      </c>
      <c r="F3506" s="14" t="s">
        <v>8546</v>
      </c>
      <c r="G3506" s="14" t="s">
        <v>8547</v>
      </c>
      <c r="H3506" s="44" t="s">
        <v>3457</v>
      </c>
      <c r="I3506" s="45">
        <v>80</v>
      </c>
      <c r="J3506" s="14">
        <v>150000000</v>
      </c>
      <c r="K3506" s="14" t="s">
        <v>3458</v>
      </c>
      <c r="L3506" s="14" t="s">
        <v>8894</v>
      </c>
      <c r="M3506" s="14" t="s">
        <v>12072</v>
      </c>
      <c r="N3506" s="14" t="s">
        <v>12130</v>
      </c>
      <c r="O3506" s="14" t="s">
        <v>8548</v>
      </c>
      <c r="P3506" s="14" t="s">
        <v>12071</v>
      </c>
      <c r="Q3506" s="65" t="s">
        <v>12224</v>
      </c>
      <c r="R3506" s="65" t="s">
        <v>12223</v>
      </c>
      <c r="S3506" s="65"/>
      <c r="T3506" s="69"/>
      <c r="U3506" s="5">
        <v>109824120</v>
      </c>
      <c r="V3506" s="47">
        <f t="shared" si="196"/>
        <v>123003014.40000001</v>
      </c>
      <c r="W3506" s="48"/>
      <c r="X3506" s="49">
        <v>2017</v>
      </c>
      <c r="Y3506" s="50" t="s">
        <v>3829</v>
      </c>
      <c r="Z3506" s="51">
        <f t="shared" si="199"/>
        <v>305067</v>
      </c>
      <c r="AA3506" s="16">
        <f t="shared" si="199"/>
        <v>341675.04000000004</v>
      </c>
      <c r="AC3506" s="20">
        <f>109824.12*1000</f>
        <v>109824120</v>
      </c>
      <c r="AD3506" s="20">
        <f>U3506-AC3506</f>
        <v>0</v>
      </c>
    </row>
    <row r="3507" spans="2:30" ht="20.25" x14ac:dyDescent="0.3">
      <c r="B3507" s="68" t="s">
        <v>8292</v>
      </c>
      <c r="C3507" s="14" t="s">
        <v>4521</v>
      </c>
      <c r="D3507" s="14" t="s">
        <v>8549</v>
      </c>
      <c r="E3507" s="14" t="s">
        <v>8551</v>
      </c>
      <c r="F3507" s="14" t="s">
        <v>8551</v>
      </c>
      <c r="G3507" s="14" t="s">
        <v>8550</v>
      </c>
      <c r="H3507" s="44" t="s">
        <v>3457</v>
      </c>
      <c r="I3507" s="45">
        <v>80</v>
      </c>
      <c r="J3507" s="14">
        <v>150000000</v>
      </c>
      <c r="K3507" s="14" t="s">
        <v>3458</v>
      </c>
      <c r="L3507" s="14" t="s">
        <v>8894</v>
      </c>
      <c r="M3507" s="14" t="s">
        <v>12072</v>
      </c>
      <c r="N3507" s="14" t="s">
        <v>12130</v>
      </c>
      <c r="O3507" s="14" t="s">
        <v>8552</v>
      </c>
      <c r="P3507" s="14" t="s">
        <v>12071</v>
      </c>
      <c r="Q3507" s="65" t="s">
        <v>12224</v>
      </c>
      <c r="R3507" s="65" t="s">
        <v>12223</v>
      </c>
      <c r="S3507" s="65"/>
      <c r="T3507" s="69"/>
      <c r="U3507" s="5">
        <v>20700000</v>
      </c>
      <c r="V3507" s="47">
        <f t="shared" si="196"/>
        <v>23184000.000000004</v>
      </c>
      <c r="W3507" s="48"/>
      <c r="X3507" s="49">
        <v>2017</v>
      </c>
      <c r="Y3507" s="50" t="s">
        <v>3829</v>
      </c>
      <c r="Z3507" s="51">
        <f t="shared" si="199"/>
        <v>57500</v>
      </c>
      <c r="AA3507" s="16">
        <f t="shared" si="199"/>
        <v>64400.000000000007</v>
      </c>
    </row>
    <row r="3508" spans="2:30" ht="20.25" x14ac:dyDescent="0.3">
      <c r="B3508" s="68" t="s">
        <v>8293</v>
      </c>
      <c r="C3508" s="14" t="s">
        <v>4521</v>
      </c>
      <c r="D3508" s="14" t="s">
        <v>8549</v>
      </c>
      <c r="E3508" s="14" t="s">
        <v>8551</v>
      </c>
      <c r="F3508" s="14" t="s">
        <v>8551</v>
      </c>
      <c r="G3508" s="14" t="s">
        <v>8553</v>
      </c>
      <c r="H3508" s="44" t="s">
        <v>3466</v>
      </c>
      <c r="I3508" s="45">
        <v>80</v>
      </c>
      <c r="J3508" s="14">
        <v>150000000</v>
      </c>
      <c r="K3508" s="14" t="s">
        <v>3458</v>
      </c>
      <c r="L3508" s="14" t="s">
        <v>8894</v>
      </c>
      <c r="M3508" s="14" t="s">
        <v>12072</v>
      </c>
      <c r="N3508" s="14" t="s">
        <v>12130</v>
      </c>
      <c r="O3508" s="14" t="s">
        <v>8554</v>
      </c>
      <c r="P3508" s="14" t="s">
        <v>12071</v>
      </c>
      <c r="Q3508" s="65" t="s">
        <v>12224</v>
      </c>
      <c r="R3508" s="65" t="s">
        <v>12223</v>
      </c>
      <c r="S3508" s="65"/>
      <c r="T3508" s="69"/>
      <c r="U3508" s="15">
        <v>5328000</v>
      </c>
      <c r="V3508" s="47">
        <f t="shared" si="196"/>
        <v>5967360.0000000009</v>
      </c>
      <c r="W3508" s="48"/>
      <c r="X3508" s="49">
        <v>2017</v>
      </c>
      <c r="Y3508" s="50" t="s">
        <v>3829</v>
      </c>
      <c r="Z3508" s="51">
        <f t="shared" si="199"/>
        <v>14800</v>
      </c>
      <c r="AA3508" s="16">
        <f t="shared" si="199"/>
        <v>16576.000000000004</v>
      </c>
    </row>
    <row r="3509" spans="2:30" ht="20.25" x14ac:dyDescent="0.3">
      <c r="B3509" s="68" t="s">
        <v>8294</v>
      </c>
      <c r="C3509" s="14" t="s">
        <v>4521</v>
      </c>
      <c r="D3509" s="14" t="s">
        <v>8545</v>
      </c>
      <c r="E3509" s="14" t="s">
        <v>8546</v>
      </c>
      <c r="F3509" s="14" t="s">
        <v>8546</v>
      </c>
      <c r="G3509" s="14" t="s">
        <v>8555</v>
      </c>
      <c r="H3509" s="44" t="s">
        <v>3457</v>
      </c>
      <c r="I3509" s="45">
        <v>80</v>
      </c>
      <c r="J3509" s="14">
        <v>150000000</v>
      </c>
      <c r="K3509" s="14" t="s">
        <v>3458</v>
      </c>
      <c r="L3509" s="14" t="s">
        <v>8894</v>
      </c>
      <c r="M3509" s="14" t="s">
        <v>12072</v>
      </c>
      <c r="N3509" s="14" t="s">
        <v>12130</v>
      </c>
      <c r="O3509" s="14" t="s">
        <v>8552</v>
      </c>
      <c r="P3509" s="14" t="s">
        <v>12071</v>
      </c>
      <c r="Q3509" s="65" t="s">
        <v>12224</v>
      </c>
      <c r="R3509" s="65" t="s">
        <v>12223</v>
      </c>
      <c r="S3509" s="65"/>
      <c r="T3509" s="69"/>
      <c r="U3509" s="5">
        <v>28800000</v>
      </c>
      <c r="V3509" s="47">
        <f t="shared" si="196"/>
        <v>32256000.000000004</v>
      </c>
      <c r="W3509" s="48"/>
      <c r="X3509" s="49">
        <v>2017</v>
      </c>
      <c r="Y3509" s="50" t="s">
        <v>3829</v>
      </c>
      <c r="Z3509" s="51">
        <f t="shared" si="199"/>
        <v>80000</v>
      </c>
      <c r="AA3509" s="16">
        <f t="shared" si="199"/>
        <v>89600.000000000015</v>
      </c>
    </row>
    <row r="3510" spans="2:30" ht="20.25" x14ac:dyDescent="0.3">
      <c r="B3510" s="68" t="s">
        <v>8295</v>
      </c>
      <c r="C3510" s="14" t="s">
        <v>4521</v>
      </c>
      <c r="D3510" s="14" t="s">
        <v>8545</v>
      </c>
      <c r="E3510" s="14" t="s">
        <v>8546</v>
      </c>
      <c r="F3510" s="14" t="s">
        <v>8546</v>
      </c>
      <c r="G3510" s="14" t="s">
        <v>8556</v>
      </c>
      <c r="H3510" s="44" t="s">
        <v>3457</v>
      </c>
      <c r="I3510" s="45">
        <v>80</v>
      </c>
      <c r="J3510" s="14">
        <v>150000000</v>
      </c>
      <c r="K3510" s="14" t="s">
        <v>3458</v>
      </c>
      <c r="L3510" s="14" t="s">
        <v>8894</v>
      </c>
      <c r="M3510" s="14" t="s">
        <v>12072</v>
      </c>
      <c r="N3510" s="14" t="s">
        <v>12130</v>
      </c>
      <c r="O3510" s="14" t="s">
        <v>8554</v>
      </c>
      <c r="P3510" s="14" t="s">
        <v>12071</v>
      </c>
      <c r="Q3510" s="65" t="s">
        <v>12224</v>
      </c>
      <c r="R3510" s="65" t="s">
        <v>12223</v>
      </c>
      <c r="S3510" s="65"/>
      <c r="T3510" s="69"/>
      <c r="U3510" s="5">
        <v>15000000</v>
      </c>
      <c r="V3510" s="47">
        <f t="shared" si="196"/>
        <v>16800000</v>
      </c>
      <c r="W3510" s="48"/>
      <c r="X3510" s="49">
        <v>2017</v>
      </c>
      <c r="Y3510" s="50" t="s">
        <v>3829</v>
      </c>
      <c r="Z3510" s="51">
        <f t="shared" si="199"/>
        <v>41666.666666666664</v>
      </c>
      <c r="AA3510" s="16">
        <f t="shared" si="199"/>
        <v>46666.666666666664</v>
      </c>
    </row>
    <row r="3511" spans="2:30" ht="20.25" x14ac:dyDescent="0.3">
      <c r="B3511" s="68" t="s">
        <v>8296</v>
      </c>
      <c r="C3511" s="14" t="s">
        <v>4521</v>
      </c>
      <c r="D3511" s="14" t="s">
        <v>8545</v>
      </c>
      <c r="E3511" s="14" t="s">
        <v>8546</v>
      </c>
      <c r="F3511" s="14" t="s">
        <v>8546</v>
      </c>
      <c r="G3511" s="14" t="s">
        <v>8557</v>
      </c>
      <c r="H3511" s="44" t="s">
        <v>3457</v>
      </c>
      <c r="I3511" s="45">
        <v>80</v>
      </c>
      <c r="J3511" s="14">
        <v>150000000</v>
      </c>
      <c r="K3511" s="14" t="s">
        <v>3458</v>
      </c>
      <c r="L3511" s="14" t="s">
        <v>8894</v>
      </c>
      <c r="M3511" s="14" t="s">
        <v>12072</v>
      </c>
      <c r="N3511" s="14" t="s">
        <v>12130</v>
      </c>
      <c r="O3511" s="14" t="s">
        <v>8554</v>
      </c>
      <c r="P3511" s="14" t="s">
        <v>12071</v>
      </c>
      <c r="Q3511" s="65" t="s">
        <v>12224</v>
      </c>
      <c r="R3511" s="65" t="s">
        <v>12223</v>
      </c>
      <c r="S3511" s="65"/>
      <c r="T3511" s="69"/>
      <c r="U3511" s="5">
        <v>30000000</v>
      </c>
      <c r="V3511" s="47">
        <f t="shared" si="196"/>
        <v>33600000</v>
      </c>
      <c r="W3511" s="48"/>
      <c r="X3511" s="49">
        <v>2017</v>
      </c>
      <c r="Y3511" s="50" t="s">
        <v>3829</v>
      </c>
      <c r="Z3511" s="51">
        <f t="shared" si="199"/>
        <v>83333.333333333328</v>
      </c>
      <c r="AA3511" s="16">
        <f t="shared" si="199"/>
        <v>93333.333333333328</v>
      </c>
    </row>
    <row r="3512" spans="2:30" ht="20.25" x14ac:dyDescent="0.3">
      <c r="B3512" s="68" t="s">
        <v>8297</v>
      </c>
      <c r="C3512" s="14" t="s">
        <v>4521</v>
      </c>
      <c r="D3512" s="14" t="s">
        <v>8549</v>
      </c>
      <c r="E3512" s="14" t="s">
        <v>8551</v>
      </c>
      <c r="F3512" s="14" t="s">
        <v>8551</v>
      </c>
      <c r="G3512" s="14" t="s">
        <v>8558</v>
      </c>
      <c r="H3512" s="44" t="s">
        <v>3457</v>
      </c>
      <c r="I3512" s="45">
        <v>80</v>
      </c>
      <c r="J3512" s="14">
        <v>150000000</v>
      </c>
      <c r="K3512" s="14" t="s">
        <v>3458</v>
      </c>
      <c r="L3512" s="14" t="s">
        <v>8894</v>
      </c>
      <c r="M3512" s="14" t="s">
        <v>12072</v>
      </c>
      <c r="N3512" s="14" t="s">
        <v>12130</v>
      </c>
      <c r="O3512" s="14" t="s">
        <v>8554</v>
      </c>
      <c r="P3512" s="14" t="s">
        <v>12071</v>
      </c>
      <c r="Q3512" s="65" t="s">
        <v>12224</v>
      </c>
      <c r="R3512" s="65" t="s">
        <v>12223</v>
      </c>
      <c r="S3512" s="65"/>
      <c r="T3512" s="69"/>
      <c r="U3512" s="5">
        <v>18886263</v>
      </c>
      <c r="V3512" s="47">
        <f t="shared" si="196"/>
        <v>21152614.560000002</v>
      </c>
      <c r="W3512" s="48"/>
      <c r="X3512" s="49">
        <v>2017</v>
      </c>
      <c r="Y3512" s="50" t="s">
        <v>3829</v>
      </c>
      <c r="Z3512" s="51">
        <f t="shared" si="199"/>
        <v>52461.841666666667</v>
      </c>
      <c r="AA3512" s="16">
        <f t="shared" si="199"/>
        <v>58757.262666666677</v>
      </c>
    </row>
    <row r="3513" spans="2:30" ht="20.25" x14ac:dyDescent="0.3">
      <c r="B3513" s="68" t="s">
        <v>8298</v>
      </c>
      <c r="C3513" s="14" t="s">
        <v>4521</v>
      </c>
      <c r="D3513" s="14" t="s">
        <v>8559</v>
      </c>
      <c r="E3513" s="14" t="s">
        <v>8948</v>
      </c>
      <c r="F3513" s="14" t="s">
        <v>8948</v>
      </c>
      <c r="G3513" s="14" t="s">
        <v>8560</v>
      </c>
      <c r="H3513" s="44" t="s">
        <v>3457</v>
      </c>
      <c r="I3513" s="45">
        <v>80</v>
      </c>
      <c r="J3513" s="14">
        <v>150000000</v>
      </c>
      <c r="K3513" s="14" t="s">
        <v>3458</v>
      </c>
      <c r="L3513" s="14" t="s">
        <v>8894</v>
      </c>
      <c r="M3513" s="14" t="s">
        <v>12072</v>
      </c>
      <c r="N3513" s="14" t="s">
        <v>12130</v>
      </c>
      <c r="O3513" s="14" t="s">
        <v>8552</v>
      </c>
      <c r="P3513" s="14" t="s">
        <v>12071</v>
      </c>
      <c r="Q3513" s="65" t="s">
        <v>12224</v>
      </c>
      <c r="R3513" s="65" t="s">
        <v>12223</v>
      </c>
      <c r="S3513" s="65"/>
      <c r="T3513" s="69"/>
      <c r="U3513" s="5">
        <v>72000000</v>
      </c>
      <c r="V3513" s="47">
        <f t="shared" si="196"/>
        <v>80640000.000000015</v>
      </c>
      <c r="W3513" s="48"/>
      <c r="X3513" s="49">
        <v>2017</v>
      </c>
      <c r="Y3513" s="50" t="s">
        <v>3829</v>
      </c>
      <c r="Z3513" s="51">
        <f t="shared" si="199"/>
        <v>200000</v>
      </c>
      <c r="AA3513" s="16">
        <f t="shared" si="199"/>
        <v>224000.00000000003</v>
      </c>
    </row>
    <row r="3514" spans="2:30" ht="20.25" x14ac:dyDescent="0.3">
      <c r="B3514" s="68" t="s">
        <v>8299</v>
      </c>
      <c r="C3514" s="14" t="s">
        <v>4521</v>
      </c>
      <c r="D3514" s="14" t="s">
        <v>8559</v>
      </c>
      <c r="E3514" s="14" t="s">
        <v>8948</v>
      </c>
      <c r="F3514" s="14" t="s">
        <v>8948</v>
      </c>
      <c r="G3514" s="14" t="s">
        <v>8561</v>
      </c>
      <c r="H3514" s="44" t="s">
        <v>3457</v>
      </c>
      <c r="I3514" s="45">
        <v>80</v>
      </c>
      <c r="J3514" s="14">
        <v>150000000</v>
      </c>
      <c r="K3514" s="14" t="s">
        <v>3458</v>
      </c>
      <c r="L3514" s="14" t="s">
        <v>8894</v>
      </c>
      <c r="M3514" s="14" t="s">
        <v>12072</v>
      </c>
      <c r="N3514" s="14" t="s">
        <v>12130</v>
      </c>
      <c r="O3514" s="14" t="s">
        <v>8552</v>
      </c>
      <c r="P3514" s="14" t="s">
        <v>12071</v>
      </c>
      <c r="Q3514" s="65" t="s">
        <v>12224</v>
      </c>
      <c r="R3514" s="65" t="s">
        <v>12223</v>
      </c>
      <c r="S3514" s="65"/>
      <c r="T3514" s="69"/>
      <c r="U3514" s="5">
        <v>80000000</v>
      </c>
      <c r="V3514" s="47">
        <f t="shared" si="196"/>
        <v>89600000.000000015</v>
      </c>
      <c r="W3514" s="48"/>
      <c r="X3514" s="49">
        <v>2017</v>
      </c>
      <c r="Y3514" s="50" t="s">
        <v>3829</v>
      </c>
      <c r="Z3514" s="51">
        <f t="shared" si="199"/>
        <v>222222.22222222222</v>
      </c>
      <c r="AA3514" s="16">
        <f t="shared" si="199"/>
        <v>248888.88888888893</v>
      </c>
    </row>
    <row r="3515" spans="2:30" ht="20.25" x14ac:dyDescent="0.3">
      <c r="B3515" s="68" t="s">
        <v>8300</v>
      </c>
      <c r="C3515" s="14" t="s">
        <v>4521</v>
      </c>
      <c r="D3515" s="14" t="s">
        <v>8559</v>
      </c>
      <c r="E3515" s="14" t="s">
        <v>8948</v>
      </c>
      <c r="F3515" s="14" t="s">
        <v>8948</v>
      </c>
      <c r="G3515" s="14" t="s">
        <v>8562</v>
      </c>
      <c r="H3515" s="44" t="s">
        <v>3466</v>
      </c>
      <c r="I3515" s="45">
        <v>80</v>
      </c>
      <c r="J3515" s="14">
        <v>150000000</v>
      </c>
      <c r="K3515" s="14" t="s">
        <v>3458</v>
      </c>
      <c r="L3515" s="14" t="s">
        <v>8894</v>
      </c>
      <c r="M3515" s="14" t="s">
        <v>12072</v>
      </c>
      <c r="N3515" s="14" t="s">
        <v>12130</v>
      </c>
      <c r="O3515" s="14" t="s">
        <v>8563</v>
      </c>
      <c r="P3515" s="14" t="s">
        <v>12071</v>
      </c>
      <c r="Q3515" s="65" t="s">
        <v>12224</v>
      </c>
      <c r="R3515" s="65" t="s">
        <v>12223</v>
      </c>
      <c r="S3515" s="65"/>
      <c r="T3515" s="69"/>
      <c r="U3515" s="5">
        <v>4000000</v>
      </c>
      <c r="V3515" s="47">
        <f t="shared" si="196"/>
        <v>4480000</v>
      </c>
      <c r="W3515" s="48"/>
      <c r="X3515" s="49">
        <v>2017</v>
      </c>
      <c r="Y3515" s="50" t="s">
        <v>3829</v>
      </c>
      <c r="Z3515" s="51">
        <f t="shared" si="199"/>
        <v>11111.111111111111</v>
      </c>
      <c r="AA3515" s="16">
        <f t="shared" si="199"/>
        <v>12444.444444444445</v>
      </c>
    </row>
    <row r="3516" spans="2:30" ht="20.25" x14ac:dyDescent="0.3">
      <c r="B3516" s="68" t="s">
        <v>8301</v>
      </c>
      <c r="C3516" s="14" t="s">
        <v>4521</v>
      </c>
      <c r="D3516" s="14" t="s">
        <v>8542</v>
      </c>
      <c r="E3516" s="14" t="s">
        <v>8543</v>
      </c>
      <c r="F3516" s="14" t="s">
        <v>8543</v>
      </c>
      <c r="G3516" s="14" t="s">
        <v>8570</v>
      </c>
      <c r="H3516" s="44" t="s">
        <v>3457</v>
      </c>
      <c r="I3516" s="45">
        <v>80</v>
      </c>
      <c r="J3516" s="14">
        <v>150000000</v>
      </c>
      <c r="K3516" s="14" t="s">
        <v>3458</v>
      </c>
      <c r="L3516" s="14" t="s">
        <v>8894</v>
      </c>
      <c r="M3516" s="14" t="s">
        <v>12072</v>
      </c>
      <c r="N3516" s="14" t="s">
        <v>12130</v>
      </c>
      <c r="O3516" s="14" t="s">
        <v>8544</v>
      </c>
      <c r="P3516" s="14" t="s">
        <v>12071</v>
      </c>
      <c r="Q3516" s="65" t="s">
        <v>12224</v>
      </c>
      <c r="R3516" s="65" t="s">
        <v>12223</v>
      </c>
      <c r="S3516" s="65"/>
      <c r="T3516" s="69"/>
      <c r="U3516" s="5">
        <v>23428900</v>
      </c>
      <c r="V3516" s="47">
        <f t="shared" si="196"/>
        <v>26240368.000000004</v>
      </c>
      <c r="W3516" s="48"/>
      <c r="X3516" s="49">
        <v>2017</v>
      </c>
      <c r="Y3516" s="50" t="s">
        <v>3829</v>
      </c>
      <c r="Z3516" s="51">
        <f t="shared" si="199"/>
        <v>65080.277777777781</v>
      </c>
      <c r="AA3516" s="16">
        <f t="shared" si="199"/>
        <v>72889.911111111127</v>
      </c>
    </row>
    <row r="3517" spans="2:30" ht="20.25" x14ac:dyDescent="0.3">
      <c r="B3517" s="68" t="s">
        <v>8302</v>
      </c>
      <c r="C3517" s="14" t="s">
        <v>4521</v>
      </c>
      <c r="D3517" s="14" t="s">
        <v>8542</v>
      </c>
      <c r="E3517" s="14" t="s">
        <v>8543</v>
      </c>
      <c r="F3517" s="14" t="s">
        <v>8543</v>
      </c>
      <c r="G3517" s="14" t="s">
        <v>8571</v>
      </c>
      <c r="H3517" s="44" t="s">
        <v>3457</v>
      </c>
      <c r="I3517" s="45">
        <v>80</v>
      </c>
      <c r="J3517" s="14">
        <v>150000000</v>
      </c>
      <c r="K3517" s="14" t="s">
        <v>3458</v>
      </c>
      <c r="L3517" s="14" t="s">
        <v>8894</v>
      </c>
      <c r="M3517" s="14" t="s">
        <v>12072</v>
      </c>
      <c r="N3517" s="14" t="s">
        <v>12130</v>
      </c>
      <c r="O3517" s="14" t="s">
        <v>8544</v>
      </c>
      <c r="P3517" s="14" t="s">
        <v>12071</v>
      </c>
      <c r="Q3517" s="65" t="s">
        <v>12224</v>
      </c>
      <c r="R3517" s="65" t="s">
        <v>12223</v>
      </c>
      <c r="S3517" s="65"/>
      <c r="T3517" s="69"/>
      <c r="U3517" s="5">
        <v>153563854</v>
      </c>
      <c r="V3517" s="47">
        <f t="shared" si="196"/>
        <v>171991516.48000002</v>
      </c>
      <c r="W3517" s="48"/>
      <c r="X3517" s="49">
        <v>2017</v>
      </c>
      <c r="Y3517" s="50" t="s">
        <v>3829</v>
      </c>
      <c r="Z3517" s="51">
        <f t="shared" si="199"/>
        <v>426566.26111111109</v>
      </c>
      <c r="AA3517" s="16">
        <f t="shared" si="199"/>
        <v>477754.21244444448</v>
      </c>
    </row>
    <row r="3518" spans="2:30" ht="20.25" x14ac:dyDescent="0.3">
      <c r="B3518" s="68" t="s">
        <v>8303</v>
      </c>
      <c r="C3518" s="14" t="s">
        <v>4521</v>
      </c>
      <c r="D3518" s="14" t="s">
        <v>8619</v>
      </c>
      <c r="E3518" s="14" t="s">
        <v>8949</v>
      </c>
      <c r="F3518" s="14" t="s">
        <v>8949</v>
      </c>
      <c r="G3518" s="14" t="s">
        <v>8937</v>
      </c>
      <c r="H3518" s="44" t="s">
        <v>3457</v>
      </c>
      <c r="I3518" s="45">
        <v>80</v>
      </c>
      <c r="J3518" s="14">
        <v>150000000</v>
      </c>
      <c r="K3518" s="14" t="s">
        <v>3458</v>
      </c>
      <c r="L3518" s="14" t="s">
        <v>8894</v>
      </c>
      <c r="M3518" s="14" t="s">
        <v>12072</v>
      </c>
      <c r="N3518" s="14" t="s">
        <v>12130</v>
      </c>
      <c r="O3518" s="14" t="s">
        <v>8618</v>
      </c>
      <c r="P3518" s="14" t="s">
        <v>12071</v>
      </c>
      <c r="Q3518" s="65" t="s">
        <v>12224</v>
      </c>
      <c r="R3518" s="65" t="s">
        <v>12223</v>
      </c>
      <c r="S3518" s="65"/>
      <c r="T3518" s="69"/>
      <c r="U3518" s="5">
        <v>689700000</v>
      </c>
      <c r="V3518" s="47">
        <f t="shared" si="196"/>
        <v>772464000.00000012</v>
      </c>
      <c r="W3518" s="48"/>
      <c r="X3518" s="49">
        <v>2017</v>
      </c>
      <c r="Y3518" s="50" t="s">
        <v>3849</v>
      </c>
      <c r="Z3518" s="51">
        <f t="shared" si="199"/>
        <v>1915833.3333333333</v>
      </c>
      <c r="AA3518" s="51">
        <f t="shared" si="199"/>
        <v>2145733.3333333335</v>
      </c>
      <c r="AB3518" s="25"/>
      <c r="AC3518" s="53"/>
    </row>
    <row r="3519" spans="2:30" ht="20.25" x14ac:dyDescent="0.3">
      <c r="B3519" s="68" t="s">
        <v>8304</v>
      </c>
      <c r="C3519" s="14" t="s">
        <v>4521</v>
      </c>
      <c r="D3519" s="14" t="s">
        <v>8619</v>
      </c>
      <c r="E3519" s="14" t="s">
        <v>8949</v>
      </c>
      <c r="F3519" s="14" t="s">
        <v>8949</v>
      </c>
      <c r="G3519" s="14" t="s">
        <v>8938</v>
      </c>
      <c r="H3519" s="44" t="s">
        <v>3457</v>
      </c>
      <c r="I3519" s="45">
        <v>80</v>
      </c>
      <c r="J3519" s="14">
        <v>150000000</v>
      </c>
      <c r="K3519" s="14" t="s">
        <v>3458</v>
      </c>
      <c r="L3519" s="14" t="s">
        <v>8894</v>
      </c>
      <c r="M3519" s="14" t="s">
        <v>12072</v>
      </c>
      <c r="N3519" s="14" t="s">
        <v>12130</v>
      </c>
      <c r="O3519" s="14" t="s">
        <v>8618</v>
      </c>
      <c r="P3519" s="14" t="s">
        <v>12071</v>
      </c>
      <c r="Q3519" s="65" t="s">
        <v>12224</v>
      </c>
      <c r="R3519" s="65" t="s">
        <v>12223</v>
      </c>
      <c r="S3519" s="65"/>
      <c r="T3519" s="69"/>
      <c r="U3519" s="15">
        <v>148500000</v>
      </c>
      <c r="V3519" s="47">
        <f t="shared" si="196"/>
        <v>166320000.00000003</v>
      </c>
      <c r="W3519" s="48"/>
      <c r="X3519" s="49">
        <v>2017</v>
      </c>
      <c r="Y3519" s="50" t="s">
        <v>3849</v>
      </c>
      <c r="Z3519" s="51">
        <f t="shared" si="199"/>
        <v>412500</v>
      </c>
      <c r="AA3519" s="16">
        <f t="shared" si="199"/>
        <v>462000.00000000006</v>
      </c>
      <c r="AC3519" s="53"/>
    </row>
    <row r="3520" spans="2:30" ht="20.25" x14ac:dyDescent="0.3">
      <c r="B3520" s="68" t="s">
        <v>8305</v>
      </c>
      <c r="C3520" s="14" t="s">
        <v>4521</v>
      </c>
      <c r="D3520" s="14" t="s">
        <v>8620</v>
      </c>
      <c r="E3520" s="14" t="s">
        <v>8950</v>
      </c>
      <c r="F3520" s="14" t="s">
        <v>8950</v>
      </c>
      <c r="G3520" s="14" t="s">
        <v>8939</v>
      </c>
      <c r="H3520" s="44" t="s">
        <v>3457</v>
      </c>
      <c r="I3520" s="45">
        <v>80</v>
      </c>
      <c r="J3520" s="14">
        <v>150000000</v>
      </c>
      <c r="K3520" s="14" t="s">
        <v>3458</v>
      </c>
      <c r="L3520" s="14" t="s">
        <v>8894</v>
      </c>
      <c r="M3520" s="14" t="s">
        <v>12072</v>
      </c>
      <c r="N3520" s="14" t="s">
        <v>12130</v>
      </c>
      <c r="O3520" s="14" t="s">
        <v>8621</v>
      </c>
      <c r="P3520" s="14" t="s">
        <v>12071</v>
      </c>
      <c r="Q3520" s="65" t="s">
        <v>12224</v>
      </c>
      <c r="R3520" s="65" t="s">
        <v>12223</v>
      </c>
      <c r="S3520" s="65"/>
      <c r="T3520" s="69"/>
      <c r="U3520" s="5">
        <v>18726480</v>
      </c>
      <c r="V3520" s="47">
        <f t="shared" si="196"/>
        <v>20973657.600000001</v>
      </c>
      <c r="W3520" s="48"/>
      <c r="X3520" s="49">
        <v>2017</v>
      </c>
      <c r="Y3520" s="50" t="s">
        <v>3849</v>
      </c>
      <c r="Z3520" s="51">
        <f t="shared" si="199"/>
        <v>52018</v>
      </c>
      <c r="AA3520" s="16">
        <f t="shared" si="199"/>
        <v>58260.160000000003</v>
      </c>
      <c r="AB3520" s="25"/>
      <c r="AC3520" s="53"/>
    </row>
    <row r="3521" spans="1:39" ht="20.25" x14ac:dyDescent="0.3">
      <c r="B3521" s="68" t="s">
        <v>8306</v>
      </c>
      <c r="C3521" s="14" t="s">
        <v>4521</v>
      </c>
      <c r="D3521" s="14" t="s">
        <v>8622</v>
      </c>
      <c r="E3521" s="14" t="s">
        <v>8951</v>
      </c>
      <c r="F3521" s="14" t="s">
        <v>8951</v>
      </c>
      <c r="G3521" s="14" t="s">
        <v>8940</v>
      </c>
      <c r="H3521" s="44" t="s">
        <v>3457</v>
      </c>
      <c r="I3521" s="45">
        <v>80</v>
      </c>
      <c r="J3521" s="14">
        <v>150000000</v>
      </c>
      <c r="K3521" s="14" t="s">
        <v>3458</v>
      </c>
      <c r="L3521" s="14" t="s">
        <v>8894</v>
      </c>
      <c r="M3521" s="14" t="s">
        <v>12072</v>
      </c>
      <c r="N3521" s="14" t="s">
        <v>12130</v>
      </c>
      <c r="O3521" s="14" t="s">
        <v>8623</v>
      </c>
      <c r="P3521" s="14" t="s">
        <v>12071</v>
      </c>
      <c r="Q3521" s="65" t="s">
        <v>12224</v>
      </c>
      <c r="R3521" s="65" t="s">
        <v>12223</v>
      </c>
      <c r="S3521" s="65"/>
      <c r="T3521" s="69"/>
      <c r="U3521" s="5">
        <v>535788612</v>
      </c>
      <c r="V3521" s="47">
        <f>U3521*1.12</f>
        <v>600083245.44000006</v>
      </c>
      <c r="W3521" s="48"/>
      <c r="X3521" s="49">
        <v>2017</v>
      </c>
      <c r="Y3521" s="50" t="s">
        <v>3849</v>
      </c>
      <c r="Z3521" s="51">
        <f t="shared" si="199"/>
        <v>1488301.7</v>
      </c>
      <c r="AA3521" s="51">
        <f t="shared" si="199"/>
        <v>1666897.9040000001</v>
      </c>
    </row>
    <row r="3522" spans="1:39" ht="20.25" x14ac:dyDescent="0.3">
      <c r="B3522" s="68" t="s">
        <v>8307</v>
      </c>
      <c r="C3522" s="14" t="s">
        <v>4521</v>
      </c>
      <c r="D3522" s="14" t="s">
        <v>8731</v>
      </c>
      <c r="E3522" s="14" t="s">
        <v>8732</v>
      </c>
      <c r="F3522" s="14" t="s">
        <v>8733</v>
      </c>
      <c r="G3522" s="14" t="s">
        <v>8941</v>
      </c>
      <c r="H3522" s="44" t="s">
        <v>3466</v>
      </c>
      <c r="I3522" s="45">
        <v>80</v>
      </c>
      <c r="J3522" s="14">
        <v>150000000</v>
      </c>
      <c r="K3522" s="14" t="s">
        <v>3458</v>
      </c>
      <c r="L3522" s="14" t="s">
        <v>8894</v>
      </c>
      <c r="M3522" s="14" t="s">
        <v>12072</v>
      </c>
      <c r="N3522" s="14" t="s">
        <v>12130</v>
      </c>
      <c r="O3522" s="14" t="s">
        <v>8749</v>
      </c>
      <c r="P3522" s="14" t="s">
        <v>12071</v>
      </c>
      <c r="Q3522" s="65" t="s">
        <v>12224</v>
      </c>
      <c r="R3522" s="65" t="s">
        <v>12223</v>
      </c>
      <c r="S3522" s="65"/>
      <c r="T3522" s="69"/>
      <c r="U3522" s="5">
        <v>3111300</v>
      </c>
      <c r="V3522" s="47">
        <f>U3522*1.12</f>
        <v>3484656.0000000005</v>
      </c>
      <c r="W3522" s="48"/>
      <c r="X3522" s="49">
        <v>2017</v>
      </c>
      <c r="Y3522" s="50" t="s">
        <v>4944</v>
      </c>
      <c r="Z3522" s="51">
        <f t="shared" si="199"/>
        <v>8642.5</v>
      </c>
      <c r="AA3522" s="16">
        <f t="shared" si="199"/>
        <v>9679.6000000000022</v>
      </c>
      <c r="AC3522" s="20">
        <f>3111.3*1000</f>
        <v>3111300</v>
      </c>
      <c r="AD3522" s="20">
        <f>U3522-AC3522</f>
        <v>0</v>
      </c>
    </row>
    <row r="3523" spans="1:39" ht="20.25" x14ac:dyDescent="0.3">
      <c r="B3523" s="68" t="s">
        <v>8308</v>
      </c>
      <c r="C3523" s="14" t="s">
        <v>4521</v>
      </c>
      <c r="D3523" s="14" t="s">
        <v>8952</v>
      </c>
      <c r="E3523" s="14" t="s">
        <v>8751</v>
      </c>
      <c r="F3523" s="14" t="s">
        <v>8751</v>
      </c>
      <c r="G3523" s="14" t="s">
        <v>8750</v>
      </c>
      <c r="H3523" s="44" t="s">
        <v>3466</v>
      </c>
      <c r="I3523" s="45">
        <v>80</v>
      </c>
      <c r="J3523" s="14">
        <v>150000000</v>
      </c>
      <c r="K3523" s="14" t="s">
        <v>3458</v>
      </c>
      <c r="L3523" s="14" t="s">
        <v>8894</v>
      </c>
      <c r="M3523" s="14" t="s">
        <v>12072</v>
      </c>
      <c r="N3523" s="14" t="s">
        <v>12130</v>
      </c>
      <c r="O3523" s="14" t="s">
        <v>8752</v>
      </c>
      <c r="P3523" s="14" t="s">
        <v>12071</v>
      </c>
      <c r="Q3523" s="65" t="s">
        <v>12224</v>
      </c>
      <c r="R3523" s="65" t="s">
        <v>12223</v>
      </c>
      <c r="S3523" s="65"/>
      <c r="T3523" s="69"/>
      <c r="U3523" s="5">
        <v>1102500</v>
      </c>
      <c r="V3523" s="47">
        <f>U3523*1.12</f>
        <v>1234800.0000000002</v>
      </c>
      <c r="W3523" s="48"/>
      <c r="X3523" s="49">
        <v>2017</v>
      </c>
      <c r="Y3523" s="50" t="s">
        <v>4944</v>
      </c>
      <c r="Z3523" s="51">
        <f t="shared" si="199"/>
        <v>3062.5</v>
      </c>
      <c r="AA3523" s="16">
        <f t="shared" si="199"/>
        <v>3430.0000000000005</v>
      </c>
    </row>
    <row r="3524" spans="1:39" ht="20.25" x14ac:dyDescent="0.3">
      <c r="B3524" s="68" t="s">
        <v>8309</v>
      </c>
      <c r="C3524" s="14" t="s">
        <v>4521</v>
      </c>
      <c r="D3524" s="14" t="s">
        <v>8916</v>
      </c>
      <c r="E3524" s="14" t="s">
        <v>8917</v>
      </c>
      <c r="F3524" s="14" t="s">
        <v>8917</v>
      </c>
      <c r="G3524" s="14" t="s">
        <v>8936</v>
      </c>
      <c r="H3524" s="44" t="s">
        <v>3466</v>
      </c>
      <c r="I3524" s="45">
        <v>80</v>
      </c>
      <c r="J3524" s="14">
        <v>150000000</v>
      </c>
      <c r="K3524" s="14" t="s">
        <v>3458</v>
      </c>
      <c r="L3524" s="14" t="s">
        <v>5077</v>
      </c>
      <c r="M3524" s="14" t="s">
        <v>12072</v>
      </c>
      <c r="N3524" s="14" t="s">
        <v>12130</v>
      </c>
      <c r="O3524" s="14" t="s">
        <v>5156</v>
      </c>
      <c r="P3524" s="14" t="s">
        <v>12071</v>
      </c>
      <c r="Q3524" s="65" t="s">
        <v>12224</v>
      </c>
      <c r="R3524" s="65" t="s">
        <v>12223</v>
      </c>
      <c r="S3524" s="65"/>
      <c r="T3524" s="69"/>
      <c r="U3524" s="5">
        <v>4250000</v>
      </c>
      <c r="V3524" s="47">
        <f>U3524*1.12</f>
        <v>4760000</v>
      </c>
      <c r="W3524" s="48"/>
      <c r="X3524" s="49">
        <v>2017</v>
      </c>
      <c r="Y3524" s="50" t="s">
        <v>5516</v>
      </c>
      <c r="Z3524" s="51">
        <f t="shared" si="199"/>
        <v>11805.555555555555</v>
      </c>
      <c r="AA3524" s="16">
        <f t="shared" si="199"/>
        <v>13222.222222222223</v>
      </c>
    </row>
    <row r="3525" spans="1:39" ht="20.25" x14ac:dyDescent="0.3">
      <c r="B3525" s="68" t="s">
        <v>12048</v>
      </c>
      <c r="C3525" s="14" t="s">
        <v>4521</v>
      </c>
      <c r="D3525" s="14" t="s">
        <v>8731</v>
      </c>
      <c r="E3525" s="14" t="s">
        <v>8732</v>
      </c>
      <c r="F3525" s="14" t="s">
        <v>8733</v>
      </c>
      <c r="G3525" s="14" t="s">
        <v>8734</v>
      </c>
      <c r="H3525" s="44" t="s">
        <v>3466</v>
      </c>
      <c r="I3525" s="45">
        <v>80</v>
      </c>
      <c r="J3525" s="14">
        <v>150000000</v>
      </c>
      <c r="K3525" s="14" t="s">
        <v>3458</v>
      </c>
      <c r="L3525" s="14" t="s">
        <v>3471</v>
      </c>
      <c r="M3525" s="14" t="s">
        <v>12072</v>
      </c>
      <c r="N3525" s="14" t="s">
        <v>12130</v>
      </c>
      <c r="O3525" s="14" t="s">
        <v>8706</v>
      </c>
      <c r="P3525" s="14" t="s">
        <v>12071</v>
      </c>
      <c r="Q3525" s="65" t="s">
        <v>12224</v>
      </c>
      <c r="R3525" s="65" t="s">
        <v>12223</v>
      </c>
      <c r="S3525" s="65"/>
      <c r="T3525" s="69"/>
      <c r="U3525" s="5">
        <v>3861000</v>
      </c>
      <c r="V3525" s="47">
        <v>4324320</v>
      </c>
      <c r="W3525" s="48"/>
      <c r="X3525" s="49">
        <v>2017</v>
      </c>
      <c r="Y3525" s="50" t="s">
        <v>4944</v>
      </c>
      <c r="Z3525" s="51">
        <f t="shared" si="199"/>
        <v>10725</v>
      </c>
      <c r="AA3525" s="16">
        <f t="shared" si="199"/>
        <v>12012</v>
      </c>
    </row>
    <row r="3526" spans="1:39" ht="20.25" x14ac:dyDescent="0.3">
      <c r="B3526" s="68" t="s">
        <v>12049</v>
      </c>
      <c r="C3526" s="14" t="s">
        <v>4521</v>
      </c>
      <c r="D3526" s="14" t="s">
        <v>8735</v>
      </c>
      <c r="E3526" s="14" t="s">
        <v>8736</v>
      </c>
      <c r="F3526" s="14" t="s">
        <v>8736</v>
      </c>
      <c r="G3526" s="14" t="s">
        <v>8737</v>
      </c>
      <c r="H3526" s="44" t="s">
        <v>3466</v>
      </c>
      <c r="I3526" s="45">
        <v>80</v>
      </c>
      <c r="J3526" s="14">
        <v>150000000</v>
      </c>
      <c r="K3526" s="14" t="s">
        <v>3458</v>
      </c>
      <c r="L3526" s="14" t="s">
        <v>3504</v>
      </c>
      <c r="M3526" s="14" t="s">
        <v>12072</v>
      </c>
      <c r="N3526" s="14" t="s">
        <v>12130</v>
      </c>
      <c r="O3526" s="14" t="s">
        <v>8726</v>
      </c>
      <c r="P3526" s="14" t="s">
        <v>12071</v>
      </c>
      <c r="Q3526" s="65" t="s">
        <v>12224</v>
      </c>
      <c r="R3526" s="65" t="s">
        <v>12223</v>
      </c>
      <c r="S3526" s="65"/>
      <c r="T3526" s="69"/>
      <c r="U3526" s="5">
        <v>7856006.04</v>
      </c>
      <c r="V3526" s="47">
        <v>8798726.7648000009</v>
      </c>
      <c r="W3526" s="48"/>
      <c r="X3526" s="49">
        <v>2017</v>
      </c>
      <c r="Y3526" s="50" t="s">
        <v>4944</v>
      </c>
      <c r="Z3526" s="51">
        <f t="shared" si="199"/>
        <v>21822.239000000001</v>
      </c>
      <c r="AA3526" s="16">
        <f t="shared" si="199"/>
        <v>24440.907680000004</v>
      </c>
    </row>
    <row r="3527" spans="1:39" ht="20.25" x14ac:dyDescent="0.3">
      <c r="B3527" s="68" t="s">
        <v>12050</v>
      </c>
      <c r="C3527" s="14" t="s">
        <v>4521</v>
      </c>
      <c r="D3527" s="14" t="s">
        <v>8747</v>
      </c>
      <c r="E3527" s="14" t="s">
        <v>8956</v>
      </c>
      <c r="F3527" s="14" t="s">
        <v>8956</v>
      </c>
      <c r="G3527" s="14" t="s">
        <v>8748</v>
      </c>
      <c r="H3527" s="44" t="s">
        <v>3466</v>
      </c>
      <c r="I3527" s="45">
        <v>80</v>
      </c>
      <c r="J3527" s="14">
        <v>150000000</v>
      </c>
      <c r="K3527" s="14" t="s">
        <v>3458</v>
      </c>
      <c r="L3527" s="14" t="s">
        <v>3688</v>
      </c>
      <c r="M3527" s="14" t="s">
        <v>12072</v>
      </c>
      <c r="N3527" s="14" t="s">
        <v>12130</v>
      </c>
      <c r="O3527" s="14" t="s">
        <v>8746</v>
      </c>
      <c r="P3527" s="14" t="s">
        <v>12071</v>
      </c>
      <c r="Q3527" s="65" t="s">
        <v>12224</v>
      </c>
      <c r="R3527" s="65" t="s">
        <v>12223</v>
      </c>
      <c r="S3527" s="65"/>
      <c r="T3527" s="69"/>
      <c r="U3527" s="5">
        <v>4158454</v>
      </c>
      <c r="V3527" s="47">
        <v>4657468.4800000004</v>
      </c>
      <c r="W3527" s="48"/>
      <c r="X3527" s="49">
        <v>2017</v>
      </c>
      <c r="Y3527" s="50" t="s">
        <v>4944</v>
      </c>
      <c r="Z3527" s="51">
        <f t="shared" si="199"/>
        <v>11551.261111111111</v>
      </c>
      <c r="AA3527" s="16">
        <f t="shared" si="199"/>
        <v>12937.412444444446</v>
      </c>
    </row>
    <row r="3528" spans="1:39" ht="20.25" x14ac:dyDescent="0.3">
      <c r="B3528" s="68" t="s">
        <v>12051</v>
      </c>
      <c r="C3528" s="14" t="s">
        <v>4521</v>
      </c>
      <c r="D3528" s="14" t="s">
        <v>8666</v>
      </c>
      <c r="E3528" s="14" t="s">
        <v>8667</v>
      </c>
      <c r="F3528" s="14" t="s">
        <v>8668</v>
      </c>
      <c r="G3528" s="14" t="s">
        <v>12026</v>
      </c>
      <c r="H3528" s="44" t="s">
        <v>3457</v>
      </c>
      <c r="I3528" s="45">
        <v>80</v>
      </c>
      <c r="J3528" s="14">
        <v>150000000</v>
      </c>
      <c r="K3528" s="14" t="s">
        <v>3458</v>
      </c>
      <c r="L3528" s="14" t="s">
        <v>3468</v>
      </c>
      <c r="M3528" s="14" t="s">
        <v>12072</v>
      </c>
      <c r="N3528" s="14" t="s">
        <v>12130</v>
      </c>
      <c r="O3528" s="14" t="s">
        <v>8488</v>
      </c>
      <c r="P3528" s="14" t="s">
        <v>12071</v>
      </c>
      <c r="Q3528" s="65" t="s">
        <v>12224</v>
      </c>
      <c r="R3528" s="65" t="s">
        <v>12223</v>
      </c>
      <c r="S3528" s="65"/>
      <c r="T3528" s="69"/>
      <c r="U3528" s="5">
        <v>8649430</v>
      </c>
      <c r="V3528" s="47">
        <v>9687361.6000000015</v>
      </c>
      <c r="W3528" s="48"/>
      <c r="X3528" s="49">
        <v>2017</v>
      </c>
      <c r="Y3528" s="50" t="s">
        <v>12015</v>
      </c>
      <c r="Z3528" s="51">
        <f t="shared" si="199"/>
        <v>24026.194444444445</v>
      </c>
      <c r="AA3528" s="16">
        <f t="shared" si="199"/>
        <v>26909.337777777782</v>
      </c>
    </row>
    <row r="3529" spans="1:39" ht="20.25" x14ac:dyDescent="0.3">
      <c r="B3529" s="68" t="s">
        <v>12052</v>
      </c>
      <c r="C3529" s="14" t="s">
        <v>4521</v>
      </c>
      <c r="D3529" s="14" t="s">
        <v>8518</v>
      </c>
      <c r="E3529" s="14" t="s">
        <v>9006</v>
      </c>
      <c r="F3529" s="14" t="s">
        <v>8519</v>
      </c>
      <c r="G3529" s="14" t="s">
        <v>12030</v>
      </c>
      <c r="H3529" s="44" t="s">
        <v>3466</v>
      </c>
      <c r="I3529" s="45">
        <v>80</v>
      </c>
      <c r="J3529" s="14">
        <v>150000000</v>
      </c>
      <c r="K3529" s="14" t="s">
        <v>3458</v>
      </c>
      <c r="L3529" s="14" t="s">
        <v>3471</v>
      </c>
      <c r="M3529" s="14" t="s">
        <v>12072</v>
      </c>
      <c r="N3529" s="14" t="s">
        <v>12130</v>
      </c>
      <c r="O3529" s="14" t="s">
        <v>3492</v>
      </c>
      <c r="P3529" s="14" t="s">
        <v>12071</v>
      </c>
      <c r="Q3529" s="65" t="s">
        <v>12224</v>
      </c>
      <c r="R3529" s="65" t="s">
        <v>12223</v>
      </c>
      <c r="S3529" s="65"/>
      <c r="T3529" s="69"/>
      <c r="U3529" s="5">
        <v>1723773</v>
      </c>
      <c r="V3529" s="47">
        <v>1930625.7600000002</v>
      </c>
      <c r="W3529" s="48"/>
      <c r="X3529" s="49">
        <v>2017</v>
      </c>
      <c r="Y3529" s="50" t="s">
        <v>12015</v>
      </c>
      <c r="Z3529" s="51">
        <f t="shared" si="199"/>
        <v>4788.2583333333332</v>
      </c>
      <c r="AA3529" s="16">
        <f t="shared" si="199"/>
        <v>5362.8493333333336</v>
      </c>
    </row>
    <row r="3530" spans="1:39" ht="20.25" x14ac:dyDescent="0.3">
      <c r="B3530" s="68" t="s">
        <v>12053</v>
      </c>
      <c r="C3530" s="14" t="s">
        <v>4521</v>
      </c>
      <c r="D3530" s="14" t="s">
        <v>12031</v>
      </c>
      <c r="E3530" s="14" t="s">
        <v>12032</v>
      </c>
      <c r="F3530" s="14" t="s">
        <v>12032</v>
      </c>
      <c r="G3530" s="14" t="s">
        <v>12033</v>
      </c>
      <c r="H3530" s="44" t="s">
        <v>3457</v>
      </c>
      <c r="I3530" s="45">
        <v>80</v>
      </c>
      <c r="J3530" s="14">
        <v>150000000</v>
      </c>
      <c r="K3530" s="14" t="s">
        <v>3458</v>
      </c>
      <c r="L3530" s="14" t="s">
        <v>3483</v>
      </c>
      <c r="M3530" s="14" t="s">
        <v>12072</v>
      </c>
      <c r="N3530" s="14" t="s">
        <v>12130</v>
      </c>
      <c r="O3530" s="14" t="s">
        <v>3492</v>
      </c>
      <c r="P3530" s="14" t="s">
        <v>12071</v>
      </c>
      <c r="Q3530" s="65" t="s">
        <v>12224</v>
      </c>
      <c r="R3530" s="65" t="s">
        <v>12223</v>
      </c>
      <c r="S3530" s="65"/>
      <c r="T3530" s="69"/>
      <c r="U3530" s="5">
        <v>9255800</v>
      </c>
      <c r="V3530" s="47">
        <v>10366496.000000002</v>
      </c>
      <c r="W3530" s="48"/>
      <c r="X3530" s="49">
        <v>2017</v>
      </c>
      <c r="Y3530" s="50" t="s">
        <v>12015</v>
      </c>
      <c r="Z3530" s="51">
        <f t="shared" si="199"/>
        <v>25710.555555555555</v>
      </c>
      <c r="AA3530" s="16">
        <f t="shared" si="199"/>
        <v>28795.822222222228</v>
      </c>
    </row>
    <row r="3531" spans="1:39" ht="20.25" x14ac:dyDescent="0.3">
      <c r="B3531" s="68" t="s">
        <v>12054</v>
      </c>
      <c r="C3531" s="14" t="s">
        <v>4521</v>
      </c>
      <c r="D3531" s="14" t="s">
        <v>12045</v>
      </c>
      <c r="E3531" s="14" t="s">
        <v>12046</v>
      </c>
      <c r="F3531" s="14" t="s">
        <v>12046</v>
      </c>
      <c r="G3531" s="14" t="s">
        <v>12047</v>
      </c>
      <c r="H3531" s="44" t="s">
        <v>3466</v>
      </c>
      <c r="I3531" s="45">
        <v>80</v>
      </c>
      <c r="J3531" s="14">
        <v>150000000</v>
      </c>
      <c r="K3531" s="14" t="s">
        <v>3458</v>
      </c>
      <c r="L3531" s="14" t="s">
        <v>3688</v>
      </c>
      <c r="M3531" s="14" t="s">
        <v>12072</v>
      </c>
      <c r="N3531" s="14" t="s">
        <v>12130</v>
      </c>
      <c r="O3531" s="14" t="s">
        <v>3882</v>
      </c>
      <c r="P3531" s="14" t="s">
        <v>12071</v>
      </c>
      <c r="Q3531" s="65" t="s">
        <v>12224</v>
      </c>
      <c r="R3531" s="65" t="s">
        <v>12223</v>
      </c>
      <c r="S3531" s="65"/>
      <c r="T3531" s="69"/>
      <c r="U3531" s="5">
        <v>2000000</v>
      </c>
      <c r="V3531" s="47">
        <v>2240000</v>
      </c>
      <c r="W3531" s="48"/>
      <c r="X3531" s="49">
        <v>2017</v>
      </c>
      <c r="Y3531" s="50" t="s">
        <v>12015</v>
      </c>
      <c r="Z3531" s="51">
        <f t="shared" si="199"/>
        <v>5555.5555555555557</v>
      </c>
      <c r="AA3531" s="16">
        <f t="shared" si="199"/>
        <v>6222.2222222222226</v>
      </c>
    </row>
    <row r="3532" spans="1:39" ht="20.25" x14ac:dyDescent="0.3">
      <c r="B3532" s="68" t="s">
        <v>12246</v>
      </c>
      <c r="C3532" s="14" t="s">
        <v>4521</v>
      </c>
      <c r="D3532" s="14" t="s">
        <v>8895</v>
      </c>
      <c r="E3532" s="14" t="s">
        <v>8897</v>
      </c>
      <c r="F3532" s="14" t="s">
        <v>8897</v>
      </c>
      <c r="G3532" s="14" t="s">
        <v>12248</v>
      </c>
      <c r="H3532" s="44" t="s">
        <v>3457</v>
      </c>
      <c r="I3532" s="45">
        <v>80</v>
      </c>
      <c r="J3532" s="14">
        <v>150000000</v>
      </c>
      <c r="K3532" s="14" t="s">
        <v>3458</v>
      </c>
      <c r="L3532" s="14" t="s">
        <v>3483</v>
      </c>
      <c r="M3532" s="14" t="s">
        <v>12072</v>
      </c>
      <c r="N3532" s="14" t="s">
        <v>12130</v>
      </c>
      <c r="O3532" s="14" t="s">
        <v>3492</v>
      </c>
      <c r="P3532" s="14" t="s">
        <v>12071</v>
      </c>
      <c r="Q3532" s="65" t="s">
        <v>12224</v>
      </c>
      <c r="R3532" s="65" t="s">
        <v>12223</v>
      </c>
      <c r="S3532" s="65"/>
      <c r="T3532" s="69"/>
      <c r="U3532" s="5">
        <f>V3532/1.12</f>
        <v>541438844.99999988</v>
      </c>
      <c r="V3532" s="47">
        <v>606411506.39999998</v>
      </c>
      <c r="W3532" s="48"/>
      <c r="X3532" s="49">
        <v>2017</v>
      </c>
      <c r="Y3532" s="50" t="s">
        <v>3849</v>
      </c>
      <c r="Z3532" s="51">
        <f t="shared" ref="Z3532:Z3534" si="200">U3532/360</f>
        <v>1503996.7916666663</v>
      </c>
      <c r="AA3532" s="16">
        <f t="shared" ref="AA3532:AA3534" si="201">V3532/360</f>
        <v>1684476.4066666665</v>
      </c>
    </row>
    <row r="3533" spans="1:39" ht="20.25" x14ac:dyDescent="0.3">
      <c r="B3533" s="68" t="s">
        <v>12247</v>
      </c>
      <c r="C3533" s="14" t="s">
        <v>4521</v>
      </c>
      <c r="D3533" s="14" t="s">
        <v>8895</v>
      </c>
      <c r="E3533" s="14" t="s">
        <v>8897</v>
      </c>
      <c r="F3533" s="14" t="s">
        <v>8897</v>
      </c>
      <c r="G3533" s="14" t="s">
        <v>12249</v>
      </c>
      <c r="H3533" s="44" t="s">
        <v>3457</v>
      </c>
      <c r="I3533" s="45">
        <v>80</v>
      </c>
      <c r="J3533" s="14">
        <v>150000000</v>
      </c>
      <c r="K3533" s="14" t="s">
        <v>3458</v>
      </c>
      <c r="L3533" s="14" t="s">
        <v>3688</v>
      </c>
      <c r="M3533" s="14" t="s">
        <v>12072</v>
      </c>
      <c r="N3533" s="14" t="s">
        <v>12130</v>
      </c>
      <c r="O3533" s="14" t="s">
        <v>3882</v>
      </c>
      <c r="P3533" s="14" t="s">
        <v>12071</v>
      </c>
      <c r="Q3533" s="65" t="s">
        <v>12224</v>
      </c>
      <c r="R3533" s="65" t="s">
        <v>12223</v>
      </c>
      <c r="S3533" s="65"/>
      <c r="T3533" s="69"/>
      <c r="U3533" s="5">
        <f>V3533/1.12</f>
        <v>285272362</v>
      </c>
      <c r="V3533" s="47">
        <v>319505045.44000006</v>
      </c>
      <c r="W3533" s="48"/>
      <c r="X3533" s="49">
        <v>2017</v>
      </c>
      <c r="Y3533" s="50" t="s">
        <v>3849</v>
      </c>
      <c r="Z3533" s="51">
        <f t="shared" ref="Z3533" si="202">U3533/360</f>
        <v>792423.22777777782</v>
      </c>
      <c r="AA3533" s="16">
        <f t="shared" ref="AA3533" si="203">V3533/360</f>
        <v>887514.01511111122</v>
      </c>
    </row>
    <row r="3534" spans="1:39" ht="20.25" x14ac:dyDescent="0.3">
      <c r="B3534" s="68" t="s">
        <v>12250</v>
      </c>
      <c r="C3534" s="14" t="s">
        <v>4521</v>
      </c>
      <c r="D3534" s="14" t="s">
        <v>8895</v>
      </c>
      <c r="E3534" s="14" t="s">
        <v>8897</v>
      </c>
      <c r="F3534" s="14" t="s">
        <v>8897</v>
      </c>
      <c r="G3534" s="14" t="s">
        <v>12251</v>
      </c>
      <c r="H3534" s="44" t="s">
        <v>3457</v>
      </c>
      <c r="I3534" s="45">
        <v>80</v>
      </c>
      <c r="J3534" s="14">
        <v>150000000</v>
      </c>
      <c r="K3534" s="14" t="s">
        <v>3458</v>
      </c>
      <c r="L3534" s="14" t="s">
        <v>3688</v>
      </c>
      <c r="M3534" s="14" t="s">
        <v>12072</v>
      </c>
      <c r="N3534" s="14" t="s">
        <v>12130</v>
      </c>
      <c r="O3534" s="14" t="s">
        <v>3882</v>
      </c>
      <c r="P3534" s="14" t="s">
        <v>12071</v>
      </c>
      <c r="Q3534" s="65" t="s">
        <v>12224</v>
      </c>
      <c r="R3534" s="65" t="s">
        <v>12223</v>
      </c>
      <c r="S3534" s="65"/>
      <c r="T3534" s="69"/>
      <c r="U3534" s="5">
        <v>47346714</v>
      </c>
      <c r="V3534" s="47">
        <f>U3534*1.12</f>
        <v>53028319.680000007</v>
      </c>
      <c r="W3534" s="48"/>
      <c r="X3534" s="49">
        <v>2017</v>
      </c>
      <c r="Y3534" s="50" t="s">
        <v>3849</v>
      </c>
      <c r="Z3534" s="51">
        <f t="shared" si="200"/>
        <v>131518.65</v>
      </c>
      <c r="AA3534" s="16">
        <f t="shared" si="201"/>
        <v>147300.88800000001</v>
      </c>
    </row>
    <row r="3535" spans="1:39" s="67" customFormat="1" ht="20.25" x14ac:dyDescent="0.3">
      <c r="A3535" s="24"/>
      <c r="B3535" s="58" t="s">
        <v>36</v>
      </c>
      <c r="C3535" s="59"/>
      <c r="D3535" s="60"/>
      <c r="E3535" s="61"/>
      <c r="F3535" s="61"/>
      <c r="G3535" s="61"/>
      <c r="H3535" s="61"/>
      <c r="I3535" s="61"/>
      <c r="J3535" s="14"/>
      <c r="K3535" s="14"/>
      <c r="L3535" s="61"/>
      <c r="M3535" s="61"/>
      <c r="N3535" s="14" t="s">
        <v>12130</v>
      </c>
      <c r="O3535" s="61"/>
      <c r="P3535" s="14"/>
      <c r="Q3535" s="65" t="s">
        <v>12224</v>
      </c>
      <c r="R3535" s="65" t="s">
        <v>12223</v>
      </c>
      <c r="S3535" s="65"/>
      <c r="T3535" s="69"/>
      <c r="U3535" s="6">
        <f>SUM(U3457:U3534)</f>
        <v>3671739686.2614288</v>
      </c>
      <c r="V3535" s="6">
        <f>SUM(V3457:V3534)</f>
        <v>4112348448.6128001</v>
      </c>
      <c r="W3535" s="70"/>
      <c r="X3535" s="64"/>
      <c r="Y3535" s="65"/>
      <c r="Z3535" s="51">
        <f t="shared" si="199"/>
        <v>10199276.906281747</v>
      </c>
      <c r="AA3535" s="51">
        <f t="shared" si="199"/>
        <v>11423190.135035556</v>
      </c>
      <c r="AB3535" s="24"/>
      <c r="AC3535" s="66"/>
      <c r="AD3535" s="66"/>
      <c r="AE3535" s="24"/>
      <c r="AF3535" s="24"/>
      <c r="AG3535" s="24"/>
      <c r="AH3535" s="24"/>
      <c r="AI3535" s="24"/>
      <c r="AJ3535" s="24"/>
      <c r="AK3535" s="24"/>
      <c r="AL3535" s="24"/>
      <c r="AM3535" s="24"/>
    </row>
    <row r="3536" spans="1:39" ht="20.25" x14ac:dyDescent="0.3">
      <c r="B3536" s="37" t="s">
        <v>37</v>
      </c>
      <c r="C3536" s="38"/>
      <c r="D3536" s="38"/>
      <c r="E3536" s="38"/>
      <c r="F3536" s="38"/>
      <c r="G3536" s="38"/>
      <c r="H3536" s="38"/>
      <c r="I3536" s="38"/>
      <c r="J3536" s="14"/>
      <c r="K3536" s="14"/>
      <c r="L3536" s="38"/>
      <c r="M3536" s="38"/>
      <c r="N3536" s="14"/>
      <c r="O3536" s="38"/>
      <c r="P3536" s="14"/>
      <c r="Q3536" s="65" t="s">
        <v>12224</v>
      </c>
      <c r="R3536" s="65" t="s">
        <v>12223</v>
      </c>
      <c r="S3536" s="65"/>
      <c r="T3536" s="69"/>
      <c r="U3536" s="4"/>
      <c r="V3536" s="39"/>
      <c r="W3536" s="40"/>
      <c r="X3536" s="41"/>
      <c r="Y3536" s="42"/>
      <c r="Z3536" s="51">
        <f t="shared" si="199"/>
        <v>0</v>
      </c>
      <c r="AA3536" s="16">
        <f t="shared" si="199"/>
        <v>0</v>
      </c>
    </row>
    <row r="3537" spans="2:27" ht="20.25" x14ac:dyDescent="0.3">
      <c r="B3537" s="68" t="s">
        <v>38</v>
      </c>
      <c r="C3537" s="14" t="s">
        <v>4521</v>
      </c>
      <c r="D3537" s="14" t="s">
        <v>8478</v>
      </c>
      <c r="E3537" s="14" t="s">
        <v>8479</v>
      </c>
      <c r="F3537" s="14" t="s">
        <v>8479</v>
      </c>
      <c r="G3537" s="14" t="s">
        <v>8479</v>
      </c>
      <c r="H3537" s="44" t="s">
        <v>3457</v>
      </c>
      <c r="I3537" s="45">
        <v>100</v>
      </c>
      <c r="J3537" s="14">
        <v>150000000</v>
      </c>
      <c r="K3537" s="14" t="s">
        <v>3458</v>
      </c>
      <c r="L3537" s="14" t="s">
        <v>8894</v>
      </c>
      <c r="M3537" s="14" t="s">
        <v>12072</v>
      </c>
      <c r="N3537" s="14" t="s">
        <v>12130</v>
      </c>
      <c r="O3537" s="14" t="s">
        <v>3501</v>
      </c>
      <c r="P3537" s="14" t="s">
        <v>12071</v>
      </c>
      <c r="Q3537" s="65" t="s">
        <v>12224</v>
      </c>
      <c r="R3537" s="65" t="s">
        <v>12223</v>
      </c>
      <c r="S3537" s="65"/>
      <c r="T3537" s="69"/>
      <c r="U3537" s="5">
        <v>14850000</v>
      </c>
      <c r="V3537" s="47">
        <v>16632000.000000002</v>
      </c>
      <c r="W3537" s="48"/>
      <c r="X3537" s="49">
        <v>2017</v>
      </c>
      <c r="Y3537" s="50" t="s">
        <v>3461</v>
      </c>
      <c r="Z3537" s="51">
        <f t="shared" si="199"/>
        <v>41250</v>
      </c>
      <c r="AA3537" s="16">
        <f t="shared" si="199"/>
        <v>46200.000000000007</v>
      </c>
    </row>
    <row r="3538" spans="2:27" ht="20.25" x14ac:dyDescent="0.3">
      <c r="B3538" s="68" t="s">
        <v>39</v>
      </c>
      <c r="C3538" s="14" t="s">
        <v>4521</v>
      </c>
      <c r="D3538" s="14" t="s">
        <v>8480</v>
      </c>
      <c r="E3538" s="14" t="s">
        <v>8481</v>
      </c>
      <c r="F3538" s="14" t="s">
        <v>8481</v>
      </c>
      <c r="G3538" s="14" t="s">
        <v>8482</v>
      </c>
      <c r="H3538" s="44" t="s">
        <v>3457</v>
      </c>
      <c r="I3538" s="45">
        <v>100</v>
      </c>
      <c r="J3538" s="14">
        <v>150000000</v>
      </c>
      <c r="K3538" s="14" t="s">
        <v>3458</v>
      </c>
      <c r="L3538" s="14" t="s">
        <v>8894</v>
      </c>
      <c r="M3538" s="14" t="s">
        <v>12072</v>
      </c>
      <c r="N3538" s="14" t="s">
        <v>12130</v>
      </c>
      <c r="O3538" s="14" t="s">
        <v>3501</v>
      </c>
      <c r="P3538" s="14" t="s">
        <v>12071</v>
      </c>
      <c r="Q3538" s="65" t="s">
        <v>12224</v>
      </c>
      <c r="R3538" s="65" t="s">
        <v>12223</v>
      </c>
      <c r="S3538" s="65"/>
      <c r="T3538" s="69"/>
      <c r="U3538" s="5">
        <v>7984600</v>
      </c>
      <c r="V3538" s="47">
        <f>U3538*1.12</f>
        <v>8942752</v>
      </c>
      <c r="W3538" s="48"/>
      <c r="X3538" s="49">
        <v>2017</v>
      </c>
      <c r="Y3538" s="50" t="s">
        <v>3461</v>
      </c>
      <c r="Z3538" s="51">
        <f t="shared" si="199"/>
        <v>22179.444444444445</v>
      </c>
      <c r="AA3538" s="16">
        <f t="shared" si="199"/>
        <v>24840.977777777778</v>
      </c>
    </row>
    <row r="3539" spans="2:27" ht="20.25" x14ac:dyDescent="0.3">
      <c r="B3539" s="68" t="s">
        <v>40</v>
      </c>
      <c r="C3539" s="14" t="s">
        <v>4521</v>
      </c>
      <c r="D3539" s="14" t="s">
        <v>8483</v>
      </c>
      <c r="E3539" s="14" t="s">
        <v>8484</v>
      </c>
      <c r="F3539" s="14" t="s">
        <v>8484</v>
      </c>
      <c r="G3539" s="14" t="s">
        <v>8485</v>
      </c>
      <c r="H3539" s="44" t="s">
        <v>3457</v>
      </c>
      <c r="I3539" s="45">
        <v>100</v>
      </c>
      <c r="J3539" s="14">
        <v>150000000</v>
      </c>
      <c r="K3539" s="14" t="s">
        <v>3458</v>
      </c>
      <c r="L3539" s="14" t="s">
        <v>8894</v>
      </c>
      <c r="M3539" s="14" t="s">
        <v>12072</v>
      </c>
      <c r="N3539" s="14" t="s">
        <v>12130</v>
      </c>
      <c r="O3539" s="14" t="s">
        <v>3501</v>
      </c>
      <c r="P3539" s="14" t="s">
        <v>12071</v>
      </c>
      <c r="Q3539" s="65" t="s">
        <v>12224</v>
      </c>
      <c r="R3539" s="65" t="s">
        <v>12223</v>
      </c>
      <c r="S3539" s="65"/>
      <c r="T3539" s="69"/>
      <c r="U3539" s="5">
        <v>55834212.599999987</v>
      </c>
      <c r="V3539" s="47">
        <f>U3539*1.12</f>
        <v>62534318.111999989</v>
      </c>
      <c r="W3539" s="48"/>
      <c r="X3539" s="49">
        <v>2017</v>
      </c>
      <c r="Y3539" s="50" t="s">
        <v>3461</v>
      </c>
      <c r="Z3539" s="51">
        <f t="shared" si="199"/>
        <v>155095.03499999997</v>
      </c>
      <c r="AA3539" s="16">
        <f t="shared" si="199"/>
        <v>173706.43919999996</v>
      </c>
    </row>
    <row r="3540" spans="2:27" ht="20.25" x14ac:dyDescent="0.3">
      <c r="B3540" s="68" t="s">
        <v>8317</v>
      </c>
      <c r="C3540" s="14" t="s">
        <v>4521</v>
      </c>
      <c r="D3540" s="14" t="s">
        <v>8486</v>
      </c>
      <c r="E3540" s="14" t="s">
        <v>9002</v>
      </c>
      <c r="F3540" s="14" t="s">
        <v>9002</v>
      </c>
      <c r="G3540" s="14" t="s">
        <v>8487</v>
      </c>
      <c r="H3540" s="44" t="s">
        <v>3466</v>
      </c>
      <c r="I3540" s="45">
        <v>100</v>
      </c>
      <c r="J3540" s="14">
        <v>150000000</v>
      </c>
      <c r="K3540" s="14" t="s">
        <v>3458</v>
      </c>
      <c r="L3540" s="14" t="s">
        <v>8894</v>
      </c>
      <c r="M3540" s="14" t="s">
        <v>12072</v>
      </c>
      <c r="N3540" s="14" t="s">
        <v>12130</v>
      </c>
      <c r="O3540" s="14" t="s">
        <v>8488</v>
      </c>
      <c r="P3540" s="14" t="s">
        <v>12071</v>
      </c>
      <c r="Q3540" s="65" t="s">
        <v>12224</v>
      </c>
      <c r="R3540" s="65" t="s">
        <v>12223</v>
      </c>
      <c r="S3540" s="65"/>
      <c r="T3540" s="69"/>
      <c r="U3540" s="5">
        <v>1580000.0000000005</v>
      </c>
      <c r="V3540" s="47">
        <f t="shared" ref="V3540:V3553" si="204">U3540*1.12</f>
        <v>1769600.0000000007</v>
      </c>
      <c r="W3540" s="48"/>
      <c r="X3540" s="49">
        <v>2017</v>
      </c>
      <c r="Y3540" s="50" t="s">
        <v>3461</v>
      </c>
      <c r="Z3540" s="51">
        <f t="shared" si="199"/>
        <v>4388.8888888888905</v>
      </c>
      <c r="AA3540" s="16">
        <f t="shared" si="199"/>
        <v>4915.5555555555575</v>
      </c>
    </row>
    <row r="3541" spans="2:27" ht="20.25" x14ac:dyDescent="0.3">
      <c r="B3541" s="68" t="s">
        <v>8318</v>
      </c>
      <c r="C3541" s="14" t="s">
        <v>4521</v>
      </c>
      <c r="D3541" s="14" t="s">
        <v>8489</v>
      </c>
      <c r="E3541" s="14" t="s">
        <v>8490</v>
      </c>
      <c r="F3541" s="14" t="s">
        <v>8490</v>
      </c>
      <c r="G3541" s="14" t="s">
        <v>8491</v>
      </c>
      <c r="H3541" s="44" t="s">
        <v>3466</v>
      </c>
      <c r="I3541" s="45">
        <v>100</v>
      </c>
      <c r="J3541" s="14">
        <v>150000000</v>
      </c>
      <c r="K3541" s="14" t="s">
        <v>3458</v>
      </c>
      <c r="L3541" s="14" t="s">
        <v>8894</v>
      </c>
      <c r="M3541" s="14" t="s">
        <v>12072</v>
      </c>
      <c r="N3541" s="14" t="s">
        <v>12130</v>
      </c>
      <c r="O3541" s="14" t="s">
        <v>3501</v>
      </c>
      <c r="P3541" s="14" t="s">
        <v>12071</v>
      </c>
      <c r="Q3541" s="65" t="s">
        <v>12224</v>
      </c>
      <c r="R3541" s="65" t="s">
        <v>12223</v>
      </c>
      <c r="S3541" s="65"/>
      <c r="T3541" s="69"/>
      <c r="U3541" s="5">
        <v>4171749.999999993</v>
      </c>
      <c r="V3541" s="47">
        <f t="shared" si="204"/>
        <v>4672359.9999999925</v>
      </c>
      <c r="W3541" s="48"/>
      <c r="X3541" s="49">
        <v>2017</v>
      </c>
      <c r="Y3541" s="50" t="s">
        <v>3461</v>
      </c>
      <c r="Z3541" s="51">
        <f t="shared" si="199"/>
        <v>11588.194444444425</v>
      </c>
      <c r="AA3541" s="16">
        <f t="shared" si="199"/>
        <v>12978.777777777757</v>
      </c>
    </row>
    <row r="3542" spans="2:27" ht="20.25" x14ac:dyDescent="0.3">
      <c r="B3542" s="68" t="s">
        <v>8319</v>
      </c>
      <c r="C3542" s="14" t="s">
        <v>4521</v>
      </c>
      <c r="D3542" s="14" t="s">
        <v>8492</v>
      </c>
      <c r="E3542" s="14" t="s">
        <v>8493</v>
      </c>
      <c r="F3542" s="14" t="s">
        <v>9003</v>
      </c>
      <c r="G3542" s="14" t="s">
        <v>8493</v>
      </c>
      <c r="H3542" s="44" t="s">
        <v>3457</v>
      </c>
      <c r="I3542" s="45">
        <v>100</v>
      </c>
      <c r="J3542" s="14">
        <v>150000000</v>
      </c>
      <c r="K3542" s="14" t="s">
        <v>3458</v>
      </c>
      <c r="L3542" s="14" t="s">
        <v>8894</v>
      </c>
      <c r="M3542" s="14" t="s">
        <v>12072</v>
      </c>
      <c r="N3542" s="14" t="s">
        <v>12130</v>
      </c>
      <c r="O3542" s="14" t="s">
        <v>3501</v>
      </c>
      <c r="P3542" s="14" t="s">
        <v>12071</v>
      </c>
      <c r="Q3542" s="65" t="s">
        <v>12224</v>
      </c>
      <c r="R3542" s="65" t="s">
        <v>12223</v>
      </c>
      <c r="S3542" s="65"/>
      <c r="T3542" s="69"/>
      <c r="U3542" s="5">
        <v>12000000</v>
      </c>
      <c r="V3542" s="47">
        <f t="shared" si="204"/>
        <v>13440000.000000002</v>
      </c>
      <c r="W3542" s="48"/>
      <c r="X3542" s="49">
        <v>2017</v>
      </c>
      <c r="Y3542" s="50" t="s">
        <v>3461</v>
      </c>
      <c r="Z3542" s="51">
        <f t="shared" si="199"/>
        <v>33333.333333333336</v>
      </c>
      <c r="AA3542" s="16">
        <f t="shared" si="199"/>
        <v>37333.333333333336</v>
      </c>
    </row>
    <row r="3543" spans="2:27" ht="20.25" x14ac:dyDescent="0.3">
      <c r="B3543" s="68" t="s">
        <v>8320</v>
      </c>
      <c r="C3543" s="14" t="s">
        <v>4521</v>
      </c>
      <c r="D3543" s="14" t="s">
        <v>8494</v>
      </c>
      <c r="E3543" s="14" t="s">
        <v>8495</v>
      </c>
      <c r="F3543" s="14" t="s">
        <v>9004</v>
      </c>
      <c r="G3543" s="14" t="s">
        <v>8495</v>
      </c>
      <c r="H3543" s="44" t="s">
        <v>3466</v>
      </c>
      <c r="I3543" s="45">
        <v>100</v>
      </c>
      <c r="J3543" s="14">
        <v>150000000</v>
      </c>
      <c r="K3543" s="14" t="s">
        <v>3458</v>
      </c>
      <c r="L3543" s="14" t="s">
        <v>8894</v>
      </c>
      <c r="M3543" s="14" t="s">
        <v>12072</v>
      </c>
      <c r="N3543" s="14" t="s">
        <v>12130</v>
      </c>
      <c r="O3543" s="46" t="s">
        <v>12183</v>
      </c>
      <c r="P3543" s="14" t="s">
        <v>12071</v>
      </c>
      <c r="Q3543" s="65" t="s">
        <v>12224</v>
      </c>
      <c r="R3543" s="65" t="s">
        <v>12223</v>
      </c>
      <c r="S3543" s="65"/>
      <c r="T3543" s="69"/>
      <c r="U3543" s="5">
        <v>315000</v>
      </c>
      <c r="V3543" s="47">
        <f t="shared" si="204"/>
        <v>352800.00000000006</v>
      </c>
      <c r="W3543" s="48"/>
      <c r="X3543" s="49">
        <v>2017</v>
      </c>
      <c r="Y3543" s="50" t="s">
        <v>3461</v>
      </c>
      <c r="Z3543" s="51">
        <f t="shared" si="199"/>
        <v>875</v>
      </c>
      <c r="AA3543" s="16">
        <f t="shared" si="199"/>
        <v>980.00000000000011</v>
      </c>
    </row>
    <row r="3544" spans="2:27" ht="20.25" x14ac:dyDescent="0.3">
      <c r="B3544" s="68" t="s">
        <v>8321</v>
      </c>
      <c r="C3544" s="14" t="s">
        <v>4521</v>
      </c>
      <c r="D3544" s="14" t="s">
        <v>8496</v>
      </c>
      <c r="E3544" s="14" t="s">
        <v>8497</v>
      </c>
      <c r="F3544" s="14" t="s">
        <v>8497</v>
      </c>
      <c r="G3544" s="14" t="s">
        <v>8497</v>
      </c>
      <c r="H3544" s="44" t="s">
        <v>3466</v>
      </c>
      <c r="I3544" s="45">
        <v>100</v>
      </c>
      <c r="J3544" s="14">
        <v>150000000</v>
      </c>
      <c r="K3544" s="14" t="s">
        <v>3458</v>
      </c>
      <c r="L3544" s="14" t="s">
        <v>8894</v>
      </c>
      <c r="M3544" s="14" t="s">
        <v>12072</v>
      </c>
      <c r="N3544" s="14" t="s">
        <v>12130</v>
      </c>
      <c r="O3544" s="14" t="s">
        <v>3501</v>
      </c>
      <c r="P3544" s="14" t="s">
        <v>12071</v>
      </c>
      <c r="Q3544" s="65" t="s">
        <v>12224</v>
      </c>
      <c r="R3544" s="65" t="s">
        <v>12223</v>
      </c>
      <c r="S3544" s="65"/>
      <c r="T3544" s="69"/>
      <c r="U3544" s="5">
        <v>663000</v>
      </c>
      <c r="V3544" s="47">
        <f t="shared" si="204"/>
        <v>742560.00000000012</v>
      </c>
      <c r="W3544" s="48"/>
      <c r="X3544" s="49">
        <v>2017</v>
      </c>
      <c r="Y3544" s="50" t="s">
        <v>3461</v>
      </c>
      <c r="Z3544" s="51">
        <f t="shared" si="199"/>
        <v>1841.6666666666667</v>
      </c>
      <c r="AA3544" s="16">
        <f t="shared" si="199"/>
        <v>2062.666666666667</v>
      </c>
    </row>
    <row r="3545" spans="2:27" ht="20.25" x14ac:dyDescent="0.3">
      <c r="B3545" s="68" t="s">
        <v>8322</v>
      </c>
      <c r="C3545" s="14" t="s">
        <v>4521</v>
      </c>
      <c r="D3545" s="14" t="s">
        <v>8498</v>
      </c>
      <c r="E3545" s="14" t="s">
        <v>8499</v>
      </c>
      <c r="F3545" s="14" t="s">
        <v>8499</v>
      </c>
      <c r="G3545" s="14" t="s">
        <v>8499</v>
      </c>
      <c r="H3545" s="44" t="s">
        <v>3466</v>
      </c>
      <c r="I3545" s="45">
        <v>100</v>
      </c>
      <c r="J3545" s="14">
        <v>150000000</v>
      </c>
      <c r="K3545" s="14" t="s">
        <v>3458</v>
      </c>
      <c r="L3545" s="14" t="s">
        <v>8894</v>
      </c>
      <c r="M3545" s="14" t="s">
        <v>12072</v>
      </c>
      <c r="N3545" s="14" t="s">
        <v>12130</v>
      </c>
      <c r="O3545" s="14" t="s">
        <v>3501</v>
      </c>
      <c r="P3545" s="14" t="s">
        <v>12071</v>
      </c>
      <c r="Q3545" s="65" t="s">
        <v>12224</v>
      </c>
      <c r="R3545" s="65" t="s">
        <v>12223</v>
      </c>
      <c r="S3545" s="65"/>
      <c r="T3545" s="69"/>
      <c r="U3545" s="5">
        <v>124500</v>
      </c>
      <c r="V3545" s="47">
        <f t="shared" si="204"/>
        <v>139440</v>
      </c>
      <c r="W3545" s="48"/>
      <c r="X3545" s="49">
        <v>2017</v>
      </c>
      <c r="Y3545" s="50" t="s">
        <v>3461</v>
      </c>
      <c r="Z3545" s="51">
        <f t="shared" si="199"/>
        <v>345.83333333333331</v>
      </c>
      <c r="AA3545" s="16">
        <f t="shared" si="199"/>
        <v>387.33333333333331</v>
      </c>
    </row>
    <row r="3546" spans="2:27" ht="20.25" x14ac:dyDescent="0.3">
      <c r="B3546" s="68" t="s">
        <v>8323</v>
      </c>
      <c r="C3546" s="14" t="s">
        <v>4521</v>
      </c>
      <c r="D3546" s="14" t="s">
        <v>8500</v>
      </c>
      <c r="E3546" s="14" t="s">
        <v>8501</v>
      </c>
      <c r="F3546" s="14" t="s">
        <v>8501</v>
      </c>
      <c r="G3546" s="14" t="s">
        <v>8959</v>
      </c>
      <c r="H3546" s="44" t="s">
        <v>3466</v>
      </c>
      <c r="I3546" s="45">
        <v>100</v>
      </c>
      <c r="J3546" s="14">
        <v>150000000</v>
      </c>
      <c r="K3546" s="14" t="s">
        <v>3458</v>
      </c>
      <c r="L3546" s="14" t="s">
        <v>8894</v>
      </c>
      <c r="M3546" s="14" t="s">
        <v>12072</v>
      </c>
      <c r="N3546" s="14" t="s">
        <v>12130</v>
      </c>
      <c r="O3546" s="14" t="s">
        <v>3501</v>
      </c>
      <c r="P3546" s="14" t="s">
        <v>12071</v>
      </c>
      <c r="Q3546" s="65" t="s">
        <v>12224</v>
      </c>
      <c r="R3546" s="65" t="s">
        <v>12223</v>
      </c>
      <c r="S3546" s="65"/>
      <c r="T3546" s="69"/>
      <c r="U3546" s="5">
        <v>1512000</v>
      </c>
      <c r="V3546" s="47">
        <f t="shared" si="204"/>
        <v>1693440.0000000002</v>
      </c>
      <c r="W3546" s="48"/>
      <c r="X3546" s="49">
        <v>2017</v>
      </c>
      <c r="Y3546" s="50" t="s">
        <v>3461</v>
      </c>
      <c r="Z3546" s="51">
        <f t="shared" si="199"/>
        <v>4200</v>
      </c>
      <c r="AA3546" s="16">
        <f t="shared" si="199"/>
        <v>4704.0000000000009</v>
      </c>
    </row>
    <row r="3547" spans="2:27" ht="20.25" x14ac:dyDescent="0.3">
      <c r="B3547" s="68" t="s">
        <v>8324</v>
      </c>
      <c r="C3547" s="14" t="s">
        <v>4521</v>
      </c>
      <c r="D3547" s="14" t="s">
        <v>8502</v>
      </c>
      <c r="E3547" s="14" t="s">
        <v>8503</v>
      </c>
      <c r="F3547" s="14" t="s">
        <v>8503</v>
      </c>
      <c r="G3547" s="14" t="s">
        <v>8503</v>
      </c>
      <c r="H3547" s="44" t="s">
        <v>3466</v>
      </c>
      <c r="I3547" s="45">
        <v>100</v>
      </c>
      <c r="J3547" s="14">
        <v>150000000</v>
      </c>
      <c r="K3547" s="14" t="s">
        <v>3458</v>
      </c>
      <c r="L3547" s="14" t="s">
        <v>8894</v>
      </c>
      <c r="M3547" s="14" t="s">
        <v>12072</v>
      </c>
      <c r="N3547" s="14" t="s">
        <v>12130</v>
      </c>
      <c r="O3547" s="14" t="s">
        <v>3501</v>
      </c>
      <c r="P3547" s="14" t="s">
        <v>12071</v>
      </c>
      <c r="Q3547" s="65" t="s">
        <v>12224</v>
      </c>
      <c r="R3547" s="65" t="s">
        <v>12223</v>
      </c>
      <c r="S3547" s="65"/>
      <c r="T3547" s="69"/>
      <c r="U3547" s="5">
        <v>2574000</v>
      </c>
      <c r="V3547" s="47">
        <f t="shared" si="204"/>
        <v>2882880.0000000005</v>
      </c>
      <c r="W3547" s="48"/>
      <c r="X3547" s="49">
        <v>2017</v>
      </c>
      <c r="Y3547" s="50" t="s">
        <v>3461</v>
      </c>
      <c r="Z3547" s="51">
        <f t="shared" si="199"/>
        <v>7150</v>
      </c>
      <c r="AA3547" s="16">
        <f t="shared" si="199"/>
        <v>8008.0000000000009</v>
      </c>
    </row>
    <row r="3548" spans="2:27" ht="20.25" x14ac:dyDescent="0.3">
      <c r="B3548" s="68" t="s">
        <v>8325</v>
      </c>
      <c r="C3548" s="14" t="s">
        <v>4521</v>
      </c>
      <c r="D3548" s="14" t="s">
        <v>8504</v>
      </c>
      <c r="E3548" s="14" t="s">
        <v>8505</v>
      </c>
      <c r="F3548" s="14" t="s">
        <v>8505</v>
      </c>
      <c r="G3548" s="14" t="s">
        <v>8505</v>
      </c>
      <c r="H3548" s="44" t="s">
        <v>3457</v>
      </c>
      <c r="I3548" s="45">
        <v>100</v>
      </c>
      <c r="J3548" s="14">
        <v>150000000</v>
      </c>
      <c r="K3548" s="14" t="s">
        <v>3458</v>
      </c>
      <c r="L3548" s="14" t="s">
        <v>8894</v>
      </c>
      <c r="M3548" s="14" t="s">
        <v>12072</v>
      </c>
      <c r="N3548" s="14" t="s">
        <v>12130</v>
      </c>
      <c r="O3548" s="14" t="s">
        <v>3501</v>
      </c>
      <c r="P3548" s="14" t="s">
        <v>12071</v>
      </c>
      <c r="Q3548" s="65" t="s">
        <v>12224</v>
      </c>
      <c r="R3548" s="65" t="s">
        <v>12223</v>
      </c>
      <c r="S3548" s="65"/>
      <c r="T3548" s="69"/>
      <c r="U3548" s="5">
        <v>14607120</v>
      </c>
      <c r="V3548" s="47">
        <f t="shared" si="204"/>
        <v>16359974.400000002</v>
      </c>
      <c r="W3548" s="48"/>
      <c r="X3548" s="49">
        <v>2017</v>
      </c>
      <c r="Y3548" s="50" t="s">
        <v>3461</v>
      </c>
      <c r="Z3548" s="51">
        <f t="shared" si="199"/>
        <v>40575.333333333336</v>
      </c>
      <c r="AA3548" s="16">
        <f t="shared" si="199"/>
        <v>45444.373333333337</v>
      </c>
    </row>
    <row r="3549" spans="2:27" ht="20.25" x14ac:dyDescent="0.3">
      <c r="B3549" s="68" t="s">
        <v>8326</v>
      </c>
      <c r="C3549" s="14" t="s">
        <v>4521</v>
      </c>
      <c r="D3549" s="14" t="s">
        <v>8506</v>
      </c>
      <c r="E3549" s="14" t="s">
        <v>8507</v>
      </c>
      <c r="F3549" s="14" t="s">
        <v>8507</v>
      </c>
      <c r="G3549" s="14" t="s">
        <v>8507</v>
      </c>
      <c r="H3549" s="44" t="s">
        <v>3466</v>
      </c>
      <c r="I3549" s="45">
        <v>100</v>
      </c>
      <c r="J3549" s="14">
        <v>150000000</v>
      </c>
      <c r="K3549" s="14" t="s">
        <v>3458</v>
      </c>
      <c r="L3549" s="14" t="s">
        <v>8894</v>
      </c>
      <c r="M3549" s="14" t="s">
        <v>12072</v>
      </c>
      <c r="N3549" s="14" t="s">
        <v>12130</v>
      </c>
      <c r="O3549" s="14" t="s">
        <v>3501</v>
      </c>
      <c r="P3549" s="14" t="s">
        <v>12071</v>
      </c>
      <c r="Q3549" s="65" t="s">
        <v>12224</v>
      </c>
      <c r="R3549" s="65" t="s">
        <v>12223</v>
      </c>
      <c r="S3549" s="65"/>
      <c r="T3549" s="69"/>
      <c r="U3549" s="5">
        <v>1616000</v>
      </c>
      <c r="V3549" s="47">
        <f t="shared" si="204"/>
        <v>1809920.0000000002</v>
      </c>
      <c r="W3549" s="48"/>
      <c r="X3549" s="49">
        <v>2017</v>
      </c>
      <c r="Y3549" s="50" t="s">
        <v>3461</v>
      </c>
      <c r="Z3549" s="51">
        <f t="shared" si="199"/>
        <v>4488.8888888888887</v>
      </c>
      <c r="AA3549" s="16">
        <f t="shared" si="199"/>
        <v>5027.5555555555566</v>
      </c>
    </row>
    <row r="3550" spans="2:27" ht="20.25" x14ac:dyDescent="0.3">
      <c r="B3550" s="68" t="s">
        <v>8327</v>
      </c>
      <c r="C3550" s="14" t="s">
        <v>4521</v>
      </c>
      <c r="D3550" s="14" t="s">
        <v>8508</v>
      </c>
      <c r="E3550" s="14" t="s">
        <v>8509</v>
      </c>
      <c r="F3550" s="14" t="s">
        <v>8509</v>
      </c>
      <c r="G3550" s="14" t="s">
        <v>8960</v>
      </c>
      <c r="H3550" s="44" t="s">
        <v>3466</v>
      </c>
      <c r="I3550" s="45">
        <v>100</v>
      </c>
      <c r="J3550" s="14">
        <v>150000000</v>
      </c>
      <c r="K3550" s="14" t="s">
        <v>3458</v>
      </c>
      <c r="L3550" s="14" t="s">
        <v>8894</v>
      </c>
      <c r="M3550" s="14" t="s">
        <v>12072</v>
      </c>
      <c r="N3550" s="14" t="s">
        <v>12130</v>
      </c>
      <c r="O3550" s="14" t="s">
        <v>3882</v>
      </c>
      <c r="P3550" s="14" t="s">
        <v>12071</v>
      </c>
      <c r="Q3550" s="65" t="s">
        <v>12224</v>
      </c>
      <c r="R3550" s="65" t="s">
        <v>12223</v>
      </c>
      <c r="S3550" s="65"/>
      <c r="T3550" s="69"/>
      <c r="U3550" s="5">
        <v>8166000</v>
      </c>
      <c r="V3550" s="47">
        <f>U3550*1.12</f>
        <v>9145920</v>
      </c>
      <c r="W3550" s="48"/>
      <c r="X3550" s="49">
        <v>2017</v>
      </c>
      <c r="Y3550" s="50" t="s">
        <v>3461</v>
      </c>
      <c r="Z3550" s="51">
        <f t="shared" si="199"/>
        <v>22683.333333333332</v>
      </c>
      <c r="AA3550" s="16">
        <f t="shared" si="199"/>
        <v>25405.333333333332</v>
      </c>
    </row>
    <row r="3551" spans="2:27" ht="20.25" x14ac:dyDescent="0.3">
      <c r="B3551" s="68" t="s">
        <v>8328</v>
      </c>
      <c r="C3551" s="14" t="s">
        <v>4521</v>
      </c>
      <c r="D3551" s="14" t="s">
        <v>8510</v>
      </c>
      <c r="E3551" s="14" t="s">
        <v>8511</v>
      </c>
      <c r="F3551" s="14" t="s">
        <v>8511</v>
      </c>
      <c r="G3551" s="14" t="s">
        <v>8512</v>
      </c>
      <c r="H3551" s="44" t="s">
        <v>3457</v>
      </c>
      <c r="I3551" s="45">
        <v>100</v>
      </c>
      <c r="J3551" s="14">
        <v>150000000</v>
      </c>
      <c r="K3551" s="14" t="s">
        <v>3458</v>
      </c>
      <c r="L3551" s="14" t="s">
        <v>8894</v>
      </c>
      <c r="M3551" s="14" t="s">
        <v>12072</v>
      </c>
      <c r="N3551" s="14" t="s">
        <v>12130</v>
      </c>
      <c r="O3551" s="14" t="s">
        <v>3882</v>
      </c>
      <c r="P3551" s="14" t="s">
        <v>12071</v>
      </c>
      <c r="Q3551" s="65" t="s">
        <v>12224</v>
      </c>
      <c r="R3551" s="65" t="s">
        <v>12223</v>
      </c>
      <c r="S3551" s="65"/>
      <c r="T3551" s="69"/>
      <c r="U3551" s="5">
        <v>185865600</v>
      </c>
      <c r="V3551" s="47">
        <f t="shared" si="204"/>
        <v>208169472.00000003</v>
      </c>
      <c r="W3551" s="48"/>
      <c r="X3551" s="49">
        <v>2017</v>
      </c>
      <c r="Y3551" s="50" t="s">
        <v>3461</v>
      </c>
      <c r="Z3551" s="51">
        <f t="shared" si="199"/>
        <v>516293.33333333331</v>
      </c>
      <c r="AA3551" s="16">
        <f t="shared" si="199"/>
        <v>578248.53333333344</v>
      </c>
    </row>
    <row r="3552" spans="2:27" ht="20.25" x14ac:dyDescent="0.3">
      <c r="B3552" s="68" t="s">
        <v>8329</v>
      </c>
      <c r="C3552" s="14" t="s">
        <v>4521</v>
      </c>
      <c r="D3552" s="14" t="s">
        <v>8513</v>
      </c>
      <c r="E3552" s="14" t="s">
        <v>8514</v>
      </c>
      <c r="F3552" s="14" t="s">
        <v>8514</v>
      </c>
      <c r="G3552" s="14" t="s">
        <v>12259</v>
      </c>
      <c r="H3552" s="44" t="s">
        <v>3457</v>
      </c>
      <c r="I3552" s="45">
        <v>100</v>
      </c>
      <c r="J3552" s="14">
        <v>150000000</v>
      </c>
      <c r="K3552" s="14" t="s">
        <v>3458</v>
      </c>
      <c r="L3552" s="14" t="s">
        <v>8894</v>
      </c>
      <c r="M3552" s="14" t="s">
        <v>12072</v>
      </c>
      <c r="N3552" s="14" t="s">
        <v>12130</v>
      </c>
      <c r="O3552" s="14" t="s">
        <v>3501</v>
      </c>
      <c r="P3552" s="14" t="s">
        <v>12071</v>
      </c>
      <c r="Q3552" s="65" t="s">
        <v>12224</v>
      </c>
      <c r="R3552" s="65" t="s">
        <v>12223</v>
      </c>
      <c r="S3552" s="65"/>
      <c r="T3552" s="69"/>
      <c r="U3552" s="5">
        <v>22936800</v>
      </c>
      <c r="V3552" s="47">
        <f t="shared" si="204"/>
        <v>25689216.000000004</v>
      </c>
      <c r="W3552" s="48"/>
      <c r="X3552" s="49">
        <v>2017</v>
      </c>
      <c r="Y3552" s="50" t="s">
        <v>3461</v>
      </c>
      <c r="Z3552" s="51">
        <f t="shared" si="199"/>
        <v>63713.333333333336</v>
      </c>
      <c r="AA3552" s="16">
        <f t="shared" si="199"/>
        <v>71358.933333333349</v>
      </c>
    </row>
    <row r="3553" spans="2:27" ht="20.25" x14ac:dyDescent="0.3">
      <c r="B3553" s="68" t="s">
        <v>8330</v>
      </c>
      <c r="C3553" s="14" t="s">
        <v>4521</v>
      </c>
      <c r="D3553" s="14" t="s">
        <v>8494</v>
      </c>
      <c r="E3553" s="14" t="s">
        <v>8495</v>
      </c>
      <c r="F3553" s="14" t="s">
        <v>9004</v>
      </c>
      <c r="G3553" s="14" t="s">
        <v>8515</v>
      </c>
      <c r="H3553" s="44" t="s">
        <v>3466</v>
      </c>
      <c r="I3553" s="45">
        <v>100</v>
      </c>
      <c r="J3553" s="14">
        <v>150000000</v>
      </c>
      <c r="K3553" s="14" t="s">
        <v>3458</v>
      </c>
      <c r="L3553" s="14" t="s">
        <v>8894</v>
      </c>
      <c r="M3553" s="14" t="s">
        <v>12072</v>
      </c>
      <c r="N3553" s="14" t="s">
        <v>12130</v>
      </c>
      <c r="O3553" s="14" t="s">
        <v>3501</v>
      </c>
      <c r="P3553" s="14" t="s">
        <v>12071</v>
      </c>
      <c r="Q3553" s="65" t="s">
        <v>12224</v>
      </c>
      <c r="R3553" s="65" t="s">
        <v>12223</v>
      </c>
      <c r="S3553" s="65"/>
      <c r="T3553" s="69"/>
      <c r="U3553" s="5">
        <v>315000</v>
      </c>
      <c r="V3553" s="47">
        <f t="shared" si="204"/>
        <v>352800.00000000006</v>
      </c>
      <c r="W3553" s="48"/>
      <c r="X3553" s="49">
        <v>2017</v>
      </c>
      <c r="Y3553" s="50" t="s">
        <v>3461</v>
      </c>
      <c r="Z3553" s="51">
        <f t="shared" si="199"/>
        <v>875</v>
      </c>
      <c r="AA3553" s="16">
        <f t="shared" si="199"/>
        <v>980.00000000000011</v>
      </c>
    </row>
    <row r="3554" spans="2:27" ht="20.25" x14ac:dyDescent="0.3">
      <c r="B3554" s="68" t="s">
        <v>8331</v>
      </c>
      <c r="C3554" s="14" t="s">
        <v>4521</v>
      </c>
      <c r="D3554" s="14" t="s">
        <v>8516</v>
      </c>
      <c r="E3554" s="14" t="s">
        <v>9005</v>
      </c>
      <c r="F3554" s="14" t="s">
        <v>9005</v>
      </c>
      <c r="G3554" s="14" t="s">
        <v>8517</v>
      </c>
      <c r="H3554" s="44" t="s">
        <v>3466</v>
      </c>
      <c r="I3554" s="45">
        <v>100</v>
      </c>
      <c r="J3554" s="14">
        <v>150000000</v>
      </c>
      <c r="K3554" s="14" t="s">
        <v>3458</v>
      </c>
      <c r="L3554" s="14" t="s">
        <v>8894</v>
      </c>
      <c r="M3554" s="14" t="s">
        <v>12072</v>
      </c>
      <c r="N3554" s="14" t="s">
        <v>12130</v>
      </c>
      <c r="O3554" s="14" t="s">
        <v>3501</v>
      </c>
      <c r="P3554" s="14" t="s">
        <v>12071</v>
      </c>
      <c r="Q3554" s="65" t="s">
        <v>12224</v>
      </c>
      <c r="R3554" s="65" t="s">
        <v>12223</v>
      </c>
      <c r="S3554" s="65"/>
      <c r="T3554" s="69"/>
      <c r="U3554" s="5">
        <v>8010000</v>
      </c>
      <c r="V3554" s="47">
        <v>8971200</v>
      </c>
      <c r="W3554" s="48"/>
      <c r="X3554" s="49">
        <v>2017</v>
      </c>
      <c r="Y3554" s="50" t="s">
        <v>3461</v>
      </c>
      <c r="Z3554" s="51">
        <f t="shared" si="199"/>
        <v>22250</v>
      </c>
      <c r="AA3554" s="16">
        <f t="shared" si="199"/>
        <v>24920</v>
      </c>
    </row>
    <row r="3555" spans="2:27" ht="20.25" x14ac:dyDescent="0.3">
      <c r="B3555" s="68" t="s">
        <v>8332</v>
      </c>
      <c r="C3555" s="14" t="s">
        <v>4521</v>
      </c>
      <c r="D3555" s="14" t="s">
        <v>12066</v>
      </c>
      <c r="E3555" s="14" t="s">
        <v>12067</v>
      </c>
      <c r="F3555" s="14" t="s">
        <v>12067</v>
      </c>
      <c r="G3555" s="14" t="s">
        <v>8520</v>
      </c>
      <c r="H3555" s="44" t="s">
        <v>3457</v>
      </c>
      <c r="I3555" s="45">
        <v>100</v>
      </c>
      <c r="J3555" s="14">
        <v>150000000</v>
      </c>
      <c r="K3555" s="14" t="s">
        <v>3458</v>
      </c>
      <c r="L3555" s="14" t="s">
        <v>8894</v>
      </c>
      <c r="M3555" s="14" t="s">
        <v>12072</v>
      </c>
      <c r="N3555" s="14" t="s">
        <v>12130</v>
      </c>
      <c r="O3555" s="14" t="s">
        <v>3501</v>
      </c>
      <c r="P3555" s="14" t="s">
        <v>12071</v>
      </c>
      <c r="Q3555" s="65" t="s">
        <v>12224</v>
      </c>
      <c r="R3555" s="65" t="s">
        <v>12223</v>
      </c>
      <c r="S3555" s="65"/>
      <c r="T3555" s="69"/>
      <c r="U3555" s="5">
        <v>30606007</v>
      </c>
      <c r="V3555" s="47">
        <v>34278727.840000004</v>
      </c>
      <c r="W3555" s="48"/>
      <c r="X3555" s="49">
        <v>2017</v>
      </c>
      <c r="Y3555" s="50" t="s">
        <v>3461</v>
      </c>
      <c r="Z3555" s="51">
        <f t="shared" si="199"/>
        <v>85016.686111111107</v>
      </c>
      <c r="AA3555" s="16">
        <f t="shared" si="199"/>
        <v>95218.688444444459</v>
      </c>
    </row>
    <row r="3556" spans="2:27" ht="20.25" x14ac:dyDescent="0.3">
      <c r="B3556" s="68" t="s">
        <v>8333</v>
      </c>
      <c r="C3556" s="14" t="s">
        <v>4521</v>
      </c>
      <c r="D3556" s="14" t="s">
        <v>8521</v>
      </c>
      <c r="E3556" s="14" t="s">
        <v>9007</v>
      </c>
      <c r="F3556" s="14" t="s">
        <v>9007</v>
      </c>
      <c r="G3556" s="14" t="s">
        <v>8522</v>
      </c>
      <c r="H3556" s="44" t="s">
        <v>3466</v>
      </c>
      <c r="I3556" s="45">
        <v>100</v>
      </c>
      <c r="J3556" s="14">
        <v>150000000</v>
      </c>
      <c r="K3556" s="14" t="s">
        <v>3458</v>
      </c>
      <c r="L3556" s="14" t="s">
        <v>8894</v>
      </c>
      <c r="M3556" s="14" t="s">
        <v>12072</v>
      </c>
      <c r="N3556" s="14" t="s">
        <v>12130</v>
      </c>
      <c r="O3556" s="14" t="s">
        <v>3486</v>
      </c>
      <c r="P3556" s="14" t="s">
        <v>12071</v>
      </c>
      <c r="Q3556" s="65" t="s">
        <v>12224</v>
      </c>
      <c r="R3556" s="65" t="s">
        <v>12223</v>
      </c>
      <c r="S3556" s="65"/>
      <c r="T3556" s="69"/>
      <c r="U3556" s="5">
        <v>1150000</v>
      </c>
      <c r="V3556" s="47">
        <v>1288000.0000000002</v>
      </c>
      <c r="W3556" s="48"/>
      <c r="X3556" s="49">
        <v>2017</v>
      </c>
      <c r="Y3556" s="50" t="s">
        <v>3461</v>
      </c>
      <c r="Z3556" s="51">
        <f t="shared" si="199"/>
        <v>3194.4444444444443</v>
      </c>
      <c r="AA3556" s="16">
        <f t="shared" si="199"/>
        <v>3577.7777777777783</v>
      </c>
    </row>
    <row r="3557" spans="2:27" ht="20.25" x14ac:dyDescent="0.3">
      <c r="B3557" s="68" t="s">
        <v>8334</v>
      </c>
      <c r="C3557" s="14" t="s">
        <v>4521</v>
      </c>
      <c r="D3557" s="14" t="s">
        <v>8523</v>
      </c>
      <c r="E3557" s="14" t="s">
        <v>8524</v>
      </c>
      <c r="F3557" s="14" t="s">
        <v>9008</v>
      </c>
      <c r="G3557" s="14" t="s">
        <v>8524</v>
      </c>
      <c r="H3557" s="44" t="s">
        <v>3457</v>
      </c>
      <c r="I3557" s="45">
        <v>100</v>
      </c>
      <c r="J3557" s="14">
        <v>150000000</v>
      </c>
      <c r="K3557" s="14" t="s">
        <v>3458</v>
      </c>
      <c r="L3557" s="14" t="s">
        <v>8894</v>
      </c>
      <c r="M3557" s="14" t="s">
        <v>12072</v>
      </c>
      <c r="N3557" s="14" t="s">
        <v>12130</v>
      </c>
      <c r="O3557" s="14" t="s">
        <v>8525</v>
      </c>
      <c r="P3557" s="14" t="s">
        <v>12071</v>
      </c>
      <c r="Q3557" s="65" t="s">
        <v>12224</v>
      </c>
      <c r="R3557" s="65" t="s">
        <v>12223</v>
      </c>
      <c r="S3557" s="65"/>
      <c r="T3557" s="69"/>
      <c r="U3557" s="5">
        <v>29680000</v>
      </c>
      <c r="V3557" s="47">
        <v>33241600.000000004</v>
      </c>
      <c r="W3557" s="48"/>
      <c r="X3557" s="49">
        <v>2017</v>
      </c>
      <c r="Y3557" s="50" t="s">
        <v>3461</v>
      </c>
      <c r="Z3557" s="51">
        <f t="shared" si="199"/>
        <v>82444.444444444438</v>
      </c>
      <c r="AA3557" s="16">
        <f t="shared" si="199"/>
        <v>92337.777777777781</v>
      </c>
    </row>
    <row r="3558" spans="2:27" ht="20.25" x14ac:dyDescent="0.3">
      <c r="B3558" s="68" t="s">
        <v>8335</v>
      </c>
      <c r="C3558" s="14" t="s">
        <v>4521</v>
      </c>
      <c r="D3558" s="14" t="s">
        <v>8526</v>
      </c>
      <c r="E3558" s="14" t="s">
        <v>8527</v>
      </c>
      <c r="F3558" s="14" t="s">
        <v>8527</v>
      </c>
      <c r="G3558" s="14" t="s">
        <v>8528</v>
      </c>
      <c r="H3558" s="44" t="s">
        <v>3466</v>
      </c>
      <c r="I3558" s="45">
        <v>100</v>
      </c>
      <c r="J3558" s="14">
        <v>150000000</v>
      </c>
      <c r="K3558" s="14" t="s">
        <v>3458</v>
      </c>
      <c r="L3558" s="14" t="s">
        <v>8894</v>
      </c>
      <c r="M3558" s="14" t="s">
        <v>12072</v>
      </c>
      <c r="N3558" s="14" t="s">
        <v>12130</v>
      </c>
      <c r="O3558" s="14" t="s">
        <v>3882</v>
      </c>
      <c r="P3558" s="14" t="s">
        <v>12071</v>
      </c>
      <c r="Q3558" s="65" t="s">
        <v>12224</v>
      </c>
      <c r="R3558" s="65" t="s">
        <v>12223</v>
      </c>
      <c r="S3558" s="65"/>
      <c r="T3558" s="69"/>
      <c r="U3558" s="5">
        <v>2739744</v>
      </c>
      <c r="V3558" s="47">
        <v>3068513.2800000003</v>
      </c>
      <c r="W3558" s="48"/>
      <c r="X3558" s="49">
        <v>2017</v>
      </c>
      <c r="Y3558" s="50" t="s">
        <v>3461</v>
      </c>
      <c r="Z3558" s="51">
        <f t="shared" si="199"/>
        <v>7610.4</v>
      </c>
      <c r="AA3558" s="16">
        <f t="shared" si="199"/>
        <v>8523.648000000001</v>
      </c>
    </row>
    <row r="3559" spans="2:27" ht="20.25" x14ac:dyDescent="0.3">
      <c r="B3559" s="68" t="s">
        <v>8336</v>
      </c>
      <c r="C3559" s="14" t="s">
        <v>4521</v>
      </c>
      <c r="D3559" s="14" t="s">
        <v>8529</v>
      </c>
      <c r="E3559" s="14" t="s">
        <v>8530</v>
      </c>
      <c r="F3559" s="14" t="s">
        <v>8530</v>
      </c>
      <c r="G3559" s="14" t="s">
        <v>8531</v>
      </c>
      <c r="H3559" s="44" t="s">
        <v>3457</v>
      </c>
      <c r="I3559" s="45">
        <v>100</v>
      </c>
      <c r="J3559" s="14">
        <v>150000000</v>
      </c>
      <c r="K3559" s="14" t="s">
        <v>3458</v>
      </c>
      <c r="L3559" s="14" t="s">
        <v>8894</v>
      </c>
      <c r="M3559" s="14" t="s">
        <v>12072</v>
      </c>
      <c r="N3559" s="14" t="s">
        <v>12130</v>
      </c>
      <c r="O3559" s="14" t="s">
        <v>8525</v>
      </c>
      <c r="P3559" s="14" t="s">
        <v>12071</v>
      </c>
      <c r="Q3559" s="65" t="s">
        <v>12224</v>
      </c>
      <c r="R3559" s="65" t="s">
        <v>12223</v>
      </c>
      <c r="S3559" s="65"/>
      <c r="T3559" s="69"/>
      <c r="U3559" s="5">
        <v>21720000</v>
      </c>
      <c r="V3559" s="47">
        <v>24326400.000000004</v>
      </c>
      <c r="W3559" s="48"/>
      <c r="X3559" s="49">
        <v>2017</v>
      </c>
      <c r="Y3559" s="50" t="s">
        <v>3461</v>
      </c>
      <c r="Z3559" s="51">
        <f t="shared" si="199"/>
        <v>60333.333333333336</v>
      </c>
      <c r="AA3559" s="16">
        <f t="shared" si="199"/>
        <v>67573.333333333343</v>
      </c>
    </row>
    <row r="3560" spans="2:27" ht="20.25" x14ac:dyDescent="0.3">
      <c r="B3560" s="68" t="s">
        <v>8337</v>
      </c>
      <c r="C3560" s="14" t="s">
        <v>4521</v>
      </c>
      <c r="D3560" s="14" t="s">
        <v>8532</v>
      </c>
      <c r="E3560" s="14" t="s">
        <v>9009</v>
      </c>
      <c r="F3560" s="14" t="s">
        <v>9009</v>
      </c>
      <c r="G3560" s="14" t="s">
        <v>8533</v>
      </c>
      <c r="H3560" s="44" t="s">
        <v>3466</v>
      </c>
      <c r="I3560" s="45">
        <v>100</v>
      </c>
      <c r="J3560" s="14">
        <v>150000000</v>
      </c>
      <c r="K3560" s="14" t="s">
        <v>3458</v>
      </c>
      <c r="L3560" s="14" t="s">
        <v>8894</v>
      </c>
      <c r="M3560" s="14" t="s">
        <v>12072</v>
      </c>
      <c r="N3560" s="14" t="s">
        <v>12130</v>
      </c>
      <c r="O3560" s="14" t="s">
        <v>8534</v>
      </c>
      <c r="P3560" s="14" t="s">
        <v>12071</v>
      </c>
      <c r="Q3560" s="65" t="s">
        <v>12224</v>
      </c>
      <c r="R3560" s="65" t="s">
        <v>12223</v>
      </c>
      <c r="S3560" s="65"/>
      <c r="T3560" s="69"/>
      <c r="U3560" s="5">
        <v>2200000</v>
      </c>
      <c r="V3560" s="47">
        <v>2464000.0000000005</v>
      </c>
      <c r="W3560" s="48"/>
      <c r="X3560" s="49">
        <v>2017</v>
      </c>
      <c r="Y3560" s="50" t="s">
        <v>3461</v>
      </c>
      <c r="Z3560" s="51">
        <f t="shared" si="199"/>
        <v>6111.1111111111113</v>
      </c>
      <c r="AA3560" s="16">
        <f t="shared" si="199"/>
        <v>6844.4444444444462</v>
      </c>
    </row>
    <row r="3561" spans="2:27" ht="20.25" x14ac:dyDescent="0.3">
      <c r="B3561" s="68" t="s">
        <v>8338</v>
      </c>
      <c r="C3561" s="14" t="s">
        <v>4521</v>
      </c>
      <c r="D3561" s="14" t="s">
        <v>8535</v>
      </c>
      <c r="E3561" s="14" t="s">
        <v>8536</v>
      </c>
      <c r="F3561" s="14" t="s">
        <v>8536</v>
      </c>
      <c r="G3561" s="14" t="s">
        <v>8536</v>
      </c>
      <c r="H3561" s="44" t="s">
        <v>3466</v>
      </c>
      <c r="I3561" s="45">
        <v>100</v>
      </c>
      <c r="J3561" s="14">
        <v>150000000</v>
      </c>
      <c r="K3561" s="14" t="s">
        <v>3458</v>
      </c>
      <c r="L3561" s="14" t="s">
        <v>8894</v>
      </c>
      <c r="M3561" s="14" t="s">
        <v>12072</v>
      </c>
      <c r="N3561" s="14" t="s">
        <v>12130</v>
      </c>
      <c r="O3561" s="14" t="s">
        <v>8534</v>
      </c>
      <c r="P3561" s="14" t="s">
        <v>12071</v>
      </c>
      <c r="Q3561" s="65" t="s">
        <v>12224</v>
      </c>
      <c r="R3561" s="65" t="s">
        <v>12223</v>
      </c>
      <c r="S3561" s="65"/>
      <c r="T3561" s="69"/>
      <c r="U3561" s="5">
        <v>4349250</v>
      </c>
      <c r="V3561" s="47">
        <v>4871160</v>
      </c>
      <c r="W3561" s="48"/>
      <c r="X3561" s="49">
        <v>2017</v>
      </c>
      <c r="Y3561" s="50" t="s">
        <v>3461</v>
      </c>
      <c r="Z3561" s="51">
        <f t="shared" si="199"/>
        <v>12081.25</v>
      </c>
      <c r="AA3561" s="16">
        <f t="shared" si="199"/>
        <v>13531</v>
      </c>
    </row>
    <row r="3562" spans="2:27" ht="20.25" x14ac:dyDescent="0.3">
      <c r="B3562" s="68" t="s">
        <v>8339</v>
      </c>
      <c r="C3562" s="14" t="s">
        <v>4521</v>
      </c>
      <c r="D3562" s="14" t="s">
        <v>8537</v>
      </c>
      <c r="E3562" s="14" t="s">
        <v>8538</v>
      </c>
      <c r="F3562" s="14" t="s">
        <v>8539</v>
      </c>
      <c r="G3562" s="14" t="s">
        <v>8538</v>
      </c>
      <c r="H3562" s="44" t="s">
        <v>3466</v>
      </c>
      <c r="I3562" s="45">
        <v>100</v>
      </c>
      <c r="J3562" s="14">
        <v>150000000</v>
      </c>
      <c r="K3562" s="14" t="s">
        <v>3458</v>
      </c>
      <c r="L3562" s="14" t="s">
        <v>8894</v>
      </c>
      <c r="M3562" s="14" t="s">
        <v>12072</v>
      </c>
      <c r="N3562" s="14" t="s">
        <v>12130</v>
      </c>
      <c r="O3562" s="14" t="s">
        <v>8534</v>
      </c>
      <c r="P3562" s="14" t="s">
        <v>12071</v>
      </c>
      <c r="Q3562" s="65" t="s">
        <v>12224</v>
      </c>
      <c r="R3562" s="65" t="s">
        <v>12223</v>
      </c>
      <c r="S3562" s="65"/>
      <c r="T3562" s="69"/>
      <c r="U3562" s="5">
        <v>1200000</v>
      </c>
      <c r="V3562" s="47">
        <v>1344000.0000000002</v>
      </c>
      <c r="W3562" s="48"/>
      <c r="X3562" s="49">
        <v>2017</v>
      </c>
      <c r="Y3562" s="50" t="s">
        <v>3461</v>
      </c>
      <c r="Z3562" s="51">
        <f t="shared" ref="Z3562:AA3625" si="205">U3562/360</f>
        <v>3333.3333333333335</v>
      </c>
      <c r="AA3562" s="16">
        <f t="shared" si="205"/>
        <v>3733.3333333333339</v>
      </c>
    </row>
    <row r="3563" spans="2:27" ht="20.25" x14ac:dyDescent="0.3">
      <c r="B3563" s="68" t="s">
        <v>8340</v>
      </c>
      <c r="C3563" s="14" t="s">
        <v>4521</v>
      </c>
      <c r="D3563" s="14" t="s">
        <v>8540</v>
      </c>
      <c r="E3563" s="14" t="s">
        <v>8541</v>
      </c>
      <c r="F3563" s="14" t="s">
        <v>8541</v>
      </c>
      <c r="G3563" s="14" t="s">
        <v>8541</v>
      </c>
      <c r="H3563" s="44" t="s">
        <v>3466</v>
      </c>
      <c r="I3563" s="45">
        <v>100</v>
      </c>
      <c r="J3563" s="14">
        <v>150000000</v>
      </c>
      <c r="K3563" s="14" t="s">
        <v>3458</v>
      </c>
      <c r="L3563" s="14" t="s">
        <v>8894</v>
      </c>
      <c r="M3563" s="14" t="s">
        <v>12072</v>
      </c>
      <c r="N3563" s="14" t="s">
        <v>12130</v>
      </c>
      <c r="O3563" s="14" t="s">
        <v>8534</v>
      </c>
      <c r="P3563" s="14" t="s">
        <v>12071</v>
      </c>
      <c r="Q3563" s="65" t="s">
        <v>12224</v>
      </c>
      <c r="R3563" s="65" t="s">
        <v>12223</v>
      </c>
      <c r="S3563" s="65"/>
      <c r="T3563" s="69"/>
      <c r="U3563" s="5">
        <v>2000000</v>
      </c>
      <c r="V3563" s="47">
        <v>2240000</v>
      </c>
      <c r="W3563" s="48"/>
      <c r="X3563" s="49">
        <v>2017</v>
      </c>
      <c r="Y3563" s="50" t="s">
        <v>3461</v>
      </c>
      <c r="Z3563" s="51">
        <f t="shared" si="205"/>
        <v>5555.5555555555557</v>
      </c>
      <c r="AA3563" s="16">
        <f t="shared" si="205"/>
        <v>6222.2222222222226</v>
      </c>
    </row>
    <row r="3564" spans="2:27" ht="20.25" x14ac:dyDescent="0.3">
      <c r="B3564" s="68" t="s">
        <v>8341</v>
      </c>
      <c r="C3564" s="14" t="s">
        <v>4521</v>
      </c>
      <c r="D3564" s="14" t="s">
        <v>8564</v>
      </c>
      <c r="E3564" s="14" t="s">
        <v>8566</v>
      </c>
      <c r="F3564" s="14" t="s">
        <v>8566</v>
      </c>
      <c r="G3564" s="14" t="s">
        <v>8565</v>
      </c>
      <c r="H3564" s="44" t="s">
        <v>3466</v>
      </c>
      <c r="I3564" s="45">
        <v>100</v>
      </c>
      <c r="J3564" s="14">
        <v>150000000</v>
      </c>
      <c r="K3564" s="14" t="s">
        <v>3458</v>
      </c>
      <c r="L3564" s="14" t="s">
        <v>8894</v>
      </c>
      <c r="M3564" s="14" t="s">
        <v>12072</v>
      </c>
      <c r="N3564" s="14" t="s">
        <v>12130</v>
      </c>
      <c r="O3564" s="14" t="s">
        <v>8552</v>
      </c>
      <c r="P3564" s="14" t="s">
        <v>12071</v>
      </c>
      <c r="Q3564" s="65" t="s">
        <v>12224</v>
      </c>
      <c r="R3564" s="65" t="s">
        <v>12223</v>
      </c>
      <c r="S3564" s="65"/>
      <c r="T3564" s="69"/>
      <c r="U3564" s="5">
        <v>5328989</v>
      </c>
      <c r="V3564" s="47">
        <v>5968467.6800000006</v>
      </c>
      <c r="W3564" s="48"/>
      <c r="X3564" s="49">
        <v>2017</v>
      </c>
      <c r="Y3564" s="50" t="s">
        <v>3829</v>
      </c>
      <c r="Z3564" s="51">
        <f t="shared" si="205"/>
        <v>14802.747222222222</v>
      </c>
      <c r="AA3564" s="16">
        <f t="shared" si="205"/>
        <v>16579.076888888892</v>
      </c>
    </row>
    <row r="3565" spans="2:27" ht="20.25" x14ac:dyDescent="0.3">
      <c r="B3565" s="68" t="s">
        <v>8342</v>
      </c>
      <c r="C3565" s="14" t="s">
        <v>4521</v>
      </c>
      <c r="D3565" s="14" t="s">
        <v>8564</v>
      </c>
      <c r="E3565" s="14" t="s">
        <v>8566</v>
      </c>
      <c r="F3565" s="14" t="s">
        <v>8566</v>
      </c>
      <c r="G3565" s="14" t="s">
        <v>8567</v>
      </c>
      <c r="H3565" s="44" t="s">
        <v>3466</v>
      </c>
      <c r="I3565" s="45">
        <v>100</v>
      </c>
      <c r="J3565" s="14">
        <v>150000000</v>
      </c>
      <c r="K3565" s="14" t="s">
        <v>3458</v>
      </c>
      <c r="L3565" s="14" t="s">
        <v>8894</v>
      </c>
      <c r="M3565" s="14" t="s">
        <v>12072</v>
      </c>
      <c r="N3565" s="14" t="s">
        <v>12130</v>
      </c>
      <c r="O3565" s="14" t="s">
        <v>8552</v>
      </c>
      <c r="P3565" s="14" t="s">
        <v>12071</v>
      </c>
      <c r="Q3565" s="65" t="s">
        <v>12224</v>
      </c>
      <c r="R3565" s="65" t="s">
        <v>12223</v>
      </c>
      <c r="S3565" s="65"/>
      <c r="T3565" s="69"/>
      <c r="U3565" s="5">
        <v>5580000</v>
      </c>
      <c r="V3565" s="47">
        <v>6249600.0000000009</v>
      </c>
      <c r="W3565" s="48"/>
      <c r="X3565" s="49">
        <v>2017</v>
      </c>
      <c r="Y3565" s="50" t="s">
        <v>3829</v>
      </c>
      <c r="Z3565" s="51">
        <f t="shared" si="205"/>
        <v>15500</v>
      </c>
      <c r="AA3565" s="16">
        <f t="shared" si="205"/>
        <v>17360.000000000004</v>
      </c>
    </row>
    <row r="3566" spans="2:27" ht="20.25" x14ac:dyDescent="0.3">
      <c r="B3566" s="68" t="s">
        <v>8343</v>
      </c>
      <c r="C3566" s="14" t="s">
        <v>4521</v>
      </c>
      <c r="D3566" s="14" t="s">
        <v>8568</v>
      </c>
      <c r="E3566" s="14" t="s">
        <v>8569</v>
      </c>
      <c r="F3566" s="14" t="s">
        <v>8569</v>
      </c>
      <c r="G3566" s="14" t="s">
        <v>8961</v>
      </c>
      <c r="H3566" s="44" t="s">
        <v>3466</v>
      </c>
      <c r="I3566" s="45">
        <v>100</v>
      </c>
      <c r="J3566" s="14">
        <v>150000000</v>
      </c>
      <c r="K3566" s="14" t="s">
        <v>3458</v>
      </c>
      <c r="L3566" s="14" t="s">
        <v>8894</v>
      </c>
      <c r="M3566" s="14" t="s">
        <v>12072</v>
      </c>
      <c r="N3566" s="14" t="s">
        <v>12130</v>
      </c>
      <c r="O3566" s="14" t="s">
        <v>8552</v>
      </c>
      <c r="P3566" s="14" t="s">
        <v>12071</v>
      </c>
      <c r="Q3566" s="65" t="s">
        <v>12224</v>
      </c>
      <c r="R3566" s="65" t="s">
        <v>12223</v>
      </c>
      <c r="S3566" s="65"/>
      <c r="T3566" s="69"/>
      <c r="U3566" s="5">
        <v>1260000</v>
      </c>
      <c r="V3566" s="47">
        <v>1411200.0000000002</v>
      </c>
      <c r="W3566" s="48"/>
      <c r="X3566" s="49">
        <v>2017</v>
      </c>
      <c r="Y3566" s="50" t="s">
        <v>3829</v>
      </c>
      <c r="Z3566" s="51">
        <f t="shared" si="205"/>
        <v>3500</v>
      </c>
      <c r="AA3566" s="16">
        <f t="shared" si="205"/>
        <v>3920.0000000000005</v>
      </c>
    </row>
    <row r="3567" spans="2:27" ht="20.25" x14ac:dyDescent="0.3">
      <c r="B3567" s="68" t="s">
        <v>8344</v>
      </c>
      <c r="C3567" s="14" t="s">
        <v>4521</v>
      </c>
      <c r="D3567" s="14" t="s">
        <v>8564</v>
      </c>
      <c r="E3567" s="14" t="s">
        <v>8566</v>
      </c>
      <c r="F3567" s="14" t="s">
        <v>8566</v>
      </c>
      <c r="G3567" s="14" t="s">
        <v>8962</v>
      </c>
      <c r="H3567" s="44" t="s">
        <v>3466</v>
      </c>
      <c r="I3567" s="45">
        <v>100</v>
      </c>
      <c r="J3567" s="14">
        <v>150000000</v>
      </c>
      <c r="K3567" s="14" t="s">
        <v>3458</v>
      </c>
      <c r="L3567" s="14" t="s">
        <v>8894</v>
      </c>
      <c r="M3567" s="14" t="s">
        <v>12072</v>
      </c>
      <c r="N3567" s="14" t="s">
        <v>12130</v>
      </c>
      <c r="O3567" s="14" t="s">
        <v>8552</v>
      </c>
      <c r="P3567" s="14" t="s">
        <v>12071</v>
      </c>
      <c r="Q3567" s="65" t="s">
        <v>12224</v>
      </c>
      <c r="R3567" s="65" t="s">
        <v>12223</v>
      </c>
      <c r="S3567" s="65"/>
      <c r="T3567" s="69"/>
      <c r="U3567" s="5">
        <v>8207395</v>
      </c>
      <c r="V3567" s="47">
        <v>9192282.4000000004</v>
      </c>
      <c r="W3567" s="48"/>
      <c r="X3567" s="49">
        <v>2017</v>
      </c>
      <c r="Y3567" s="50" t="s">
        <v>3829</v>
      </c>
      <c r="Z3567" s="51">
        <f t="shared" si="205"/>
        <v>22798.319444444445</v>
      </c>
      <c r="AA3567" s="16">
        <f t="shared" si="205"/>
        <v>25534.117777777778</v>
      </c>
    </row>
    <row r="3568" spans="2:27" ht="20.25" x14ac:dyDescent="0.3">
      <c r="B3568" s="68" t="s">
        <v>8345</v>
      </c>
      <c r="C3568" s="14" t="s">
        <v>4521</v>
      </c>
      <c r="D3568" s="14" t="s">
        <v>8572</v>
      </c>
      <c r="E3568" s="14" t="s">
        <v>8573</v>
      </c>
      <c r="F3568" s="14" t="s">
        <v>8573</v>
      </c>
      <c r="G3568" s="14" t="s">
        <v>8963</v>
      </c>
      <c r="H3568" s="44" t="s">
        <v>3457</v>
      </c>
      <c r="I3568" s="45">
        <v>100</v>
      </c>
      <c r="J3568" s="14">
        <v>150000000</v>
      </c>
      <c r="K3568" s="14" t="s">
        <v>3458</v>
      </c>
      <c r="L3568" s="14" t="s">
        <v>8894</v>
      </c>
      <c r="M3568" s="14" t="s">
        <v>12072</v>
      </c>
      <c r="N3568" s="14" t="s">
        <v>12130</v>
      </c>
      <c r="O3568" s="14" t="s">
        <v>8552</v>
      </c>
      <c r="P3568" s="14" t="s">
        <v>12071</v>
      </c>
      <c r="Q3568" s="65" t="s">
        <v>12224</v>
      </c>
      <c r="R3568" s="65" t="s">
        <v>12223</v>
      </c>
      <c r="S3568" s="65"/>
      <c r="T3568" s="69"/>
      <c r="U3568" s="5">
        <v>18000000</v>
      </c>
      <c r="V3568" s="47">
        <v>20160000.000000004</v>
      </c>
      <c r="W3568" s="48"/>
      <c r="X3568" s="49">
        <v>2017</v>
      </c>
      <c r="Y3568" s="50" t="s">
        <v>3829</v>
      </c>
      <c r="Z3568" s="51">
        <f t="shared" si="205"/>
        <v>50000</v>
      </c>
      <c r="AA3568" s="16">
        <f t="shared" si="205"/>
        <v>56000.000000000007</v>
      </c>
    </row>
    <row r="3569" spans="2:30" ht="20.25" x14ac:dyDescent="0.3">
      <c r="B3569" s="68" t="s">
        <v>8346</v>
      </c>
      <c r="C3569" s="14" t="s">
        <v>4521</v>
      </c>
      <c r="D3569" s="14" t="s">
        <v>8574</v>
      </c>
      <c r="E3569" s="14" t="s">
        <v>8575</v>
      </c>
      <c r="F3569" s="14" t="s">
        <v>8575</v>
      </c>
      <c r="G3569" s="14" t="s">
        <v>8964</v>
      </c>
      <c r="H3569" s="44" t="s">
        <v>3466</v>
      </c>
      <c r="I3569" s="45">
        <v>100</v>
      </c>
      <c r="J3569" s="14">
        <v>150000000</v>
      </c>
      <c r="K3569" s="14" t="s">
        <v>3458</v>
      </c>
      <c r="L3569" s="14" t="s">
        <v>8894</v>
      </c>
      <c r="M3569" s="14" t="s">
        <v>12072</v>
      </c>
      <c r="N3569" s="14" t="s">
        <v>12130</v>
      </c>
      <c r="O3569" s="46" t="s">
        <v>12183</v>
      </c>
      <c r="P3569" s="14" t="s">
        <v>12071</v>
      </c>
      <c r="Q3569" s="65" t="s">
        <v>12224</v>
      </c>
      <c r="R3569" s="65" t="s">
        <v>12223</v>
      </c>
      <c r="S3569" s="65"/>
      <c r="T3569" s="69"/>
      <c r="U3569" s="5">
        <v>2000000</v>
      </c>
      <c r="V3569" s="47">
        <v>2240000</v>
      </c>
      <c r="W3569" s="48"/>
      <c r="X3569" s="49">
        <v>2017</v>
      </c>
      <c r="Y3569" s="50" t="s">
        <v>3829</v>
      </c>
      <c r="Z3569" s="51">
        <f t="shared" si="205"/>
        <v>5555.5555555555557</v>
      </c>
      <c r="AA3569" s="16">
        <f t="shared" si="205"/>
        <v>6222.2222222222226</v>
      </c>
    </row>
    <row r="3570" spans="2:30" ht="20.25" x14ac:dyDescent="0.3">
      <c r="B3570" s="68" t="s">
        <v>8347</v>
      </c>
      <c r="C3570" s="14" t="s">
        <v>4521</v>
      </c>
      <c r="D3570" s="14" t="s">
        <v>8576</v>
      </c>
      <c r="E3570" s="14" t="s">
        <v>8577</v>
      </c>
      <c r="F3570" s="14" t="s">
        <v>8577</v>
      </c>
      <c r="G3570" s="54" t="s">
        <v>8965</v>
      </c>
      <c r="H3570" s="44" t="s">
        <v>3466</v>
      </c>
      <c r="I3570" s="45">
        <v>100</v>
      </c>
      <c r="J3570" s="14">
        <v>150000000</v>
      </c>
      <c r="K3570" s="14" t="s">
        <v>3458</v>
      </c>
      <c r="L3570" s="14" t="s">
        <v>8894</v>
      </c>
      <c r="M3570" s="14" t="s">
        <v>12072</v>
      </c>
      <c r="N3570" s="14" t="s">
        <v>12130</v>
      </c>
      <c r="O3570" s="14" t="s">
        <v>8578</v>
      </c>
      <c r="P3570" s="14" t="s">
        <v>12071</v>
      </c>
      <c r="Q3570" s="65" t="s">
        <v>12224</v>
      </c>
      <c r="R3570" s="65" t="s">
        <v>12223</v>
      </c>
      <c r="S3570" s="65"/>
      <c r="T3570" s="69"/>
      <c r="U3570" s="5">
        <v>3000000</v>
      </c>
      <c r="V3570" s="47">
        <v>3360000.0000000005</v>
      </c>
      <c r="W3570" s="48"/>
      <c r="X3570" s="49">
        <v>2017</v>
      </c>
      <c r="Y3570" s="50" t="s">
        <v>3829</v>
      </c>
      <c r="Z3570" s="51">
        <f t="shared" si="205"/>
        <v>8333.3333333333339</v>
      </c>
      <c r="AA3570" s="16">
        <f t="shared" si="205"/>
        <v>9333.3333333333339</v>
      </c>
    </row>
    <row r="3571" spans="2:30" ht="20.25" x14ac:dyDescent="0.3">
      <c r="B3571" s="68" t="s">
        <v>8348</v>
      </c>
      <c r="C3571" s="14" t="s">
        <v>4521</v>
      </c>
      <c r="D3571" s="14" t="s">
        <v>8576</v>
      </c>
      <c r="E3571" s="14" t="s">
        <v>8577</v>
      </c>
      <c r="F3571" s="14" t="s">
        <v>8577</v>
      </c>
      <c r="G3571" s="54" t="s">
        <v>8966</v>
      </c>
      <c r="H3571" s="44" t="s">
        <v>3466</v>
      </c>
      <c r="I3571" s="45">
        <v>100</v>
      </c>
      <c r="J3571" s="14">
        <v>150000000</v>
      </c>
      <c r="K3571" s="14" t="s">
        <v>3458</v>
      </c>
      <c r="L3571" s="14" t="s">
        <v>8894</v>
      </c>
      <c r="M3571" s="14" t="s">
        <v>12072</v>
      </c>
      <c r="N3571" s="14" t="s">
        <v>12130</v>
      </c>
      <c r="O3571" s="14" t="s">
        <v>8578</v>
      </c>
      <c r="P3571" s="14" t="s">
        <v>12071</v>
      </c>
      <c r="Q3571" s="65" t="s">
        <v>12224</v>
      </c>
      <c r="R3571" s="65" t="s">
        <v>12223</v>
      </c>
      <c r="S3571" s="65"/>
      <c r="T3571" s="69"/>
      <c r="U3571" s="5">
        <v>3000000</v>
      </c>
      <c r="V3571" s="47">
        <v>3360000.0000000005</v>
      </c>
      <c r="W3571" s="48"/>
      <c r="X3571" s="49">
        <v>2017</v>
      </c>
      <c r="Y3571" s="50" t="s">
        <v>3829</v>
      </c>
      <c r="Z3571" s="51">
        <f t="shared" si="205"/>
        <v>8333.3333333333339</v>
      </c>
      <c r="AA3571" s="16">
        <f t="shared" si="205"/>
        <v>9333.3333333333339</v>
      </c>
    </row>
    <row r="3572" spans="2:30" ht="20.25" x14ac:dyDescent="0.3">
      <c r="B3572" s="68" t="s">
        <v>8349</v>
      </c>
      <c r="C3572" s="14" t="s">
        <v>4521</v>
      </c>
      <c r="D3572" s="14" t="s">
        <v>8576</v>
      </c>
      <c r="E3572" s="14" t="s">
        <v>8577</v>
      </c>
      <c r="F3572" s="14" t="s">
        <v>8577</v>
      </c>
      <c r="G3572" s="54" t="s">
        <v>8967</v>
      </c>
      <c r="H3572" s="44" t="s">
        <v>3466</v>
      </c>
      <c r="I3572" s="45">
        <v>100</v>
      </c>
      <c r="J3572" s="14">
        <v>150000000</v>
      </c>
      <c r="K3572" s="14" t="s">
        <v>3458</v>
      </c>
      <c r="L3572" s="14" t="s">
        <v>8894</v>
      </c>
      <c r="M3572" s="14" t="s">
        <v>12072</v>
      </c>
      <c r="N3572" s="14" t="s">
        <v>12130</v>
      </c>
      <c r="O3572" s="14" t="s">
        <v>8578</v>
      </c>
      <c r="P3572" s="14" t="s">
        <v>12071</v>
      </c>
      <c r="Q3572" s="65" t="s">
        <v>12224</v>
      </c>
      <c r="R3572" s="65" t="s">
        <v>12223</v>
      </c>
      <c r="S3572" s="65"/>
      <c r="T3572" s="69"/>
      <c r="U3572" s="5">
        <v>3000000</v>
      </c>
      <c r="V3572" s="47">
        <v>3360000.0000000005</v>
      </c>
      <c r="W3572" s="48"/>
      <c r="X3572" s="49">
        <v>2017</v>
      </c>
      <c r="Y3572" s="50" t="s">
        <v>3829</v>
      </c>
      <c r="Z3572" s="51">
        <f t="shared" si="205"/>
        <v>8333.3333333333339</v>
      </c>
      <c r="AA3572" s="16">
        <f t="shared" si="205"/>
        <v>9333.3333333333339</v>
      </c>
    </row>
    <row r="3573" spans="2:30" ht="20.25" x14ac:dyDescent="0.3">
      <c r="B3573" s="68" t="s">
        <v>8350</v>
      </c>
      <c r="C3573" s="14" t="s">
        <v>4521</v>
      </c>
      <c r="D3573" s="14" t="s">
        <v>8574</v>
      </c>
      <c r="E3573" s="14" t="s">
        <v>8575</v>
      </c>
      <c r="F3573" s="14" t="s">
        <v>8575</v>
      </c>
      <c r="G3573" s="14" t="s">
        <v>8968</v>
      </c>
      <c r="H3573" s="44" t="s">
        <v>3466</v>
      </c>
      <c r="I3573" s="45">
        <v>100</v>
      </c>
      <c r="J3573" s="14">
        <v>150000000</v>
      </c>
      <c r="K3573" s="14" t="s">
        <v>3458</v>
      </c>
      <c r="L3573" s="14" t="s">
        <v>8894</v>
      </c>
      <c r="M3573" s="14" t="s">
        <v>12072</v>
      </c>
      <c r="N3573" s="14" t="s">
        <v>12130</v>
      </c>
      <c r="O3573" s="46" t="s">
        <v>12183</v>
      </c>
      <c r="P3573" s="14" t="s">
        <v>12071</v>
      </c>
      <c r="Q3573" s="65" t="s">
        <v>12224</v>
      </c>
      <c r="R3573" s="65" t="s">
        <v>12223</v>
      </c>
      <c r="S3573" s="65"/>
      <c r="T3573" s="69"/>
      <c r="U3573" s="5">
        <v>5550000</v>
      </c>
      <c r="V3573" s="47">
        <v>6216000.0000000009</v>
      </c>
      <c r="W3573" s="48" t="s">
        <v>28</v>
      </c>
      <c r="X3573" s="49">
        <v>2017</v>
      </c>
      <c r="Y3573" s="50" t="s">
        <v>3829</v>
      </c>
      <c r="Z3573" s="51">
        <f t="shared" si="205"/>
        <v>15416.666666666666</v>
      </c>
      <c r="AA3573" s="16">
        <f t="shared" si="205"/>
        <v>17266.666666666668</v>
      </c>
    </row>
    <row r="3574" spans="2:30" ht="20.25" x14ac:dyDescent="0.3">
      <c r="B3574" s="68" t="s">
        <v>8351</v>
      </c>
      <c r="C3574" s="14" t="s">
        <v>4521</v>
      </c>
      <c r="D3574" s="14" t="s">
        <v>8574</v>
      </c>
      <c r="E3574" s="14" t="s">
        <v>8575</v>
      </c>
      <c r="F3574" s="14" t="s">
        <v>8575</v>
      </c>
      <c r="G3574" s="14" t="s">
        <v>8969</v>
      </c>
      <c r="H3574" s="44" t="s">
        <v>3457</v>
      </c>
      <c r="I3574" s="45">
        <v>100</v>
      </c>
      <c r="J3574" s="14">
        <v>150000000</v>
      </c>
      <c r="K3574" s="14" t="s">
        <v>3458</v>
      </c>
      <c r="L3574" s="14" t="s">
        <v>8894</v>
      </c>
      <c r="M3574" s="14" t="s">
        <v>12072</v>
      </c>
      <c r="N3574" s="14" t="s">
        <v>12130</v>
      </c>
      <c r="O3574" s="14" t="s">
        <v>8579</v>
      </c>
      <c r="P3574" s="14" t="s">
        <v>12071</v>
      </c>
      <c r="Q3574" s="65" t="s">
        <v>12224</v>
      </c>
      <c r="R3574" s="65" t="s">
        <v>12223</v>
      </c>
      <c r="S3574" s="65"/>
      <c r="T3574" s="69"/>
      <c r="U3574" s="5">
        <v>9000000</v>
      </c>
      <c r="V3574" s="47">
        <v>10080000.000000002</v>
      </c>
      <c r="W3574" s="48"/>
      <c r="X3574" s="49">
        <v>2017</v>
      </c>
      <c r="Y3574" s="50" t="s">
        <v>3829</v>
      </c>
      <c r="Z3574" s="51">
        <f t="shared" si="205"/>
        <v>25000</v>
      </c>
      <c r="AA3574" s="16">
        <f t="shared" si="205"/>
        <v>28000.000000000004</v>
      </c>
    </row>
    <row r="3575" spans="2:30" ht="20.25" x14ac:dyDescent="0.3">
      <c r="B3575" s="68" t="s">
        <v>8352</v>
      </c>
      <c r="C3575" s="14" t="s">
        <v>4521</v>
      </c>
      <c r="D3575" s="14" t="s">
        <v>8576</v>
      </c>
      <c r="E3575" s="14" t="s">
        <v>8577</v>
      </c>
      <c r="F3575" s="14" t="s">
        <v>8577</v>
      </c>
      <c r="G3575" s="14" t="s">
        <v>8970</v>
      </c>
      <c r="H3575" s="44" t="s">
        <v>3457</v>
      </c>
      <c r="I3575" s="45">
        <v>100</v>
      </c>
      <c r="J3575" s="14">
        <v>150000000</v>
      </c>
      <c r="K3575" s="14" t="s">
        <v>3458</v>
      </c>
      <c r="L3575" s="14" t="s">
        <v>8894</v>
      </c>
      <c r="M3575" s="14" t="s">
        <v>12072</v>
      </c>
      <c r="N3575" s="14" t="s">
        <v>12130</v>
      </c>
      <c r="O3575" s="14" t="s">
        <v>8580</v>
      </c>
      <c r="P3575" s="14" t="s">
        <v>12071</v>
      </c>
      <c r="Q3575" s="65" t="s">
        <v>12224</v>
      </c>
      <c r="R3575" s="65" t="s">
        <v>12223</v>
      </c>
      <c r="S3575" s="65"/>
      <c r="T3575" s="69"/>
      <c r="U3575" s="5">
        <v>7870415</v>
      </c>
      <c r="V3575" s="47">
        <v>8814864.8000000007</v>
      </c>
      <c r="W3575" s="48"/>
      <c r="X3575" s="49">
        <v>2017</v>
      </c>
      <c r="Y3575" s="50" t="s">
        <v>3829</v>
      </c>
      <c r="Z3575" s="51">
        <f t="shared" si="205"/>
        <v>21862.263888888891</v>
      </c>
      <c r="AA3575" s="16">
        <f t="shared" si="205"/>
        <v>24485.735555555559</v>
      </c>
      <c r="AC3575" s="20">
        <f>7870.415*1000</f>
        <v>7870415</v>
      </c>
      <c r="AD3575" s="20">
        <f>U3575-AC3575</f>
        <v>0</v>
      </c>
    </row>
    <row r="3576" spans="2:30" ht="20.25" x14ac:dyDescent="0.3">
      <c r="B3576" s="68" t="s">
        <v>8353</v>
      </c>
      <c r="C3576" s="14" t="s">
        <v>4521</v>
      </c>
      <c r="D3576" s="14" t="s">
        <v>8576</v>
      </c>
      <c r="E3576" s="14" t="s">
        <v>8577</v>
      </c>
      <c r="F3576" s="14" t="s">
        <v>8577</v>
      </c>
      <c r="G3576" s="14" t="s">
        <v>8971</v>
      </c>
      <c r="H3576" s="44" t="s">
        <v>3457</v>
      </c>
      <c r="I3576" s="45">
        <v>100</v>
      </c>
      <c r="J3576" s="14">
        <v>150000000</v>
      </c>
      <c r="K3576" s="14" t="s">
        <v>3458</v>
      </c>
      <c r="L3576" s="14" t="s">
        <v>8894</v>
      </c>
      <c r="M3576" s="14" t="s">
        <v>12072</v>
      </c>
      <c r="N3576" s="14" t="s">
        <v>12130</v>
      </c>
      <c r="O3576" s="14" t="s">
        <v>8581</v>
      </c>
      <c r="P3576" s="14" t="s">
        <v>12071</v>
      </c>
      <c r="Q3576" s="65" t="s">
        <v>12224</v>
      </c>
      <c r="R3576" s="65" t="s">
        <v>12223</v>
      </c>
      <c r="S3576" s="65"/>
      <c r="T3576" s="69"/>
      <c r="U3576" s="5">
        <v>55000000</v>
      </c>
      <c r="V3576" s="47">
        <v>61600000.000000007</v>
      </c>
      <c r="W3576" s="48"/>
      <c r="X3576" s="49">
        <v>2017</v>
      </c>
      <c r="Y3576" s="50" t="s">
        <v>3829</v>
      </c>
      <c r="Z3576" s="51">
        <f t="shared" si="205"/>
        <v>152777.77777777778</v>
      </c>
      <c r="AA3576" s="16">
        <f t="shared" si="205"/>
        <v>171111.11111111112</v>
      </c>
      <c r="AC3576" s="20">
        <f>55000*1000</f>
        <v>55000000</v>
      </c>
      <c r="AD3576" s="20">
        <f>U3576-AC3576</f>
        <v>0</v>
      </c>
    </row>
    <row r="3577" spans="2:30" ht="20.25" x14ac:dyDescent="0.3">
      <c r="B3577" s="68" t="s">
        <v>8354</v>
      </c>
      <c r="C3577" s="14" t="s">
        <v>4521</v>
      </c>
      <c r="D3577" s="14" t="s">
        <v>8576</v>
      </c>
      <c r="E3577" s="14" t="s">
        <v>8577</v>
      </c>
      <c r="F3577" s="14" t="s">
        <v>8577</v>
      </c>
      <c r="G3577" s="14" t="s">
        <v>8972</v>
      </c>
      <c r="H3577" s="44" t="s">
        <v>3457</v>
      </c>
      <c r="I3577" s="45">
        <v>100</v>
      </c>
      <c r="J3577" s="14">
        <v>150000000</v>
      </c>
      <c r="K3577" s="14" t="s">
        <v>3458</v>
      </c>
      <c r="L3577" s="14" t="s">
        <v>8894</v>
      </c>
      <c r="M3577" s="14" t="s">
        <v>12072</v>
      </c>
      <c r="N3577" s="14" t="s">
        <v>12130</v>
      </c>
      <c r="O3577" s="14" t="s">
        <v>8582</v>
      </c>
      <c r="P3577" s="14" t="s">
        <v>12071</v>
      </c>
      <c r="Q3577" s="65" t="s">
        <v>12224</v>
      </c>
      <c r="R3577" s="65" t="s">
        <v>12223</v>
      </c>
      <c r="S3577" s="65"/>
      <c r="T3577" s="69"/>
      <c r="U3577" s="5">
        <v>10000000</v>
      </c>
      <c r="V3577" s="47">
        <v>11200000.000000002</v>
      </c>
      <c r="W3577" s="48"/>
      <c r="X3577" s="49">
        <v>2017</v>
      </c>
      <c r="Y3577" s="50" t="s">
        <v>3829</v>
      </c>
      <c r="Z3577" s="51">
        <f t="shared" si="205"/>
        <v>27777.777777777777</v>
      </c>
      <c r="AA3577" s="16">
        <f t="shared" si="205"/>
        <v>31111.111111111117</v>
      </c>
      <c r="AC3577" s="20">
        <f>10000*1000</f>
        <v>10000000</v>
      </c>
      <c r="AD3577" s="20">
        <f>U3577-AC3577</f>
        <v>0</v>
      </c>
    </row>
    <row r="3578" spans="2:30" ht="20.25" x14ac:dyDescent="0.3">
      <c r="B3578" s="68" t="s">
        <v>8355</v>
      </c>
      <c r="C3578" s="14" t="s">
        <v>4521</v>
      </c>
      <c r="D3578" s="14" t="s">
        <v>8576</v>
      </c>
      <c r="E3578" s="14" t="s">
        <v>8577</v>
      </c>
      <c r="F3578" s="14" t="s">
        <v>8577</v>
      </c>
      <c r="G3578" s="14" t="s">
        <v>8973</v>
      </c>
      <c r="H3578" s="44" t="s">
        <v>3457</v>
      </c>
      <c r="I3578" s="45">
        <v>100</v>
      </c>
      <c r="J3578" s="14">
        <v>150000000</v>
      </c>
      <c r="K3578" s="14" t="s">
        <v>3458</v>
      </c>
      <c r="L3578" s="14" t="s">
        <v>8894</v>
      </c>
      <c r="M3578" s="14" t="s">
        <v>12072</v>
      </c>
      <c r="N3578" s="14" t="s">
        <v>12130</v>
      </c>
      <c r="O3578" s="14" t="s">
        <v>8582</v>
      </c>
      <c r="P3578" s="14" t="s">
        <v>12071</v>
      </c>
      <c r="Q3578" s="65" t="s">
        <v>12224</v>
      </c>
      <c r="R3578" s="65" t="s">
        <v>12223</v>
      </c>
      <c r="S3578" s="65"/>
      <c r="T3578" s="69"/>
      <c r="U3578" s="5">
        <v>90000000</v>
      </c>
      <c r="V3578" s="47">
        <v>100800000.00000001</v>
      </c>
      <c r="W3578" s="48"/>
      <c r="X3578" s="49">
        <v>2017</v>
      </c>
      <c r="Y3578" s="50" t="s">
        <v>3829</v>
      </c>
      <c r="Z3578" s="51">
        <f t="shared" si="205"/>
        <v>250000</v>
      </c>
      <c r="AA3578" s="16">
        <f t="shared" si="205"/>
        <v>280000.00000000006</v>
      </c>
    </row>
    <row r="3579" spans="2:30" ht="20.25" x14ac:dyDescent="0.3">
      <c r="B3579" s="68" t="s">
        <v>8356</v>
      </c>
      <c r="C3579" s="14" t="s">
        <v>4521</v>
      </c>
      <c r="D3579" s="14" t="s">
        <v>8576</v>
      </c>
      <c r="E3579" s="14" t="s">
        <v>8577</v>
      </c>
      <c r="F3579" s="14" t="s">
        <v>8577</v>
      </c>
      <c r="G3579" s="14" t="s">
        <v>8974</v>
      </c>
      <c r="H3579" s="44" t="s">
        <v>3466</v>
      </c>
      <c r="I3579" s="45">
        <v>100</v>
      </c>
      <c r="J3579" s="14">
        <v>150000000</v>
      </c>
      <c r="K3579" s="14" t="s">
        <v>3458</v>
      </c>
      <c r="L3579" s="14" t="s">
        <v>8894</v>
      </c>
      <c r="M3579" s="14" t="s">
        <v>12072</v>
      </c>
      <c r="N3579" s="14" t="s">
        <v>12130</v>
      </c>
      <c r="O3579" s="46" t="s">
        <v>12183</v>
      </c>
      <c r="P3579" s="14" t="s">
        <v>12071</v>
      </c>
      <c r="Q3579" s="65" t="s">
        <v>12224</v>
      </c>
      <c r="R3579" s="65" t="s">
        <v>12223</v>
      </c>
      <c r="S3579" s="65"/>
      <c r="T3579" s="69"/>
      <c r="U3579" s="5">
        <v>1000000</v>
      </c>
      <c r="V3579" s="47">
        <v>1120000</v>
      </c>
      <c r="W3579" s="48"/>
      <c r="X3579" s="49">
        <v>2017</v>
      </c>
      <c r="Y3579" s="50" t="s">
        <v>3829</v>
      </c>
      <c r="Z3579" s="51">
        <f t="shared" si="205"/>
        <v>2777.7777777777778</v>
      </c>
      <c r="AA3579" s="16">
        <f t="shared" si="205"/>
        <v>3111.1111111111113</v>
      </c>
    </row>
    <row r="3580" spans="2:30" ht="20.25" x14ac:dyDescent="0.3">
      <c r="B3580" s="68" t="s">
        <v>8357</v>
      </c>
      <c r="C3580" s="14" t="s">
        <v>4521</v>
      </c>
      <c r="D3580" s="14" t="s">
        <v>8583</v>
      </c>
      <c r="E3580" s="14" t="s">
        <v>8584</v>
      </c>
      <c r="F3580" s="14" t="s">
        <v>8584</v>
      </c>
      <c r="G3580" s="14" t="s">
        <v>8585</v>
      </c>
      <c r="H3580" s="44" t="s">
        <v>3466</v>
      </c>
      <c r="I3580" s="45">
        <v>100</v>
      </c>
      <c r="J3580" s="14">
        <v>150000000</v>
      </c>
      <c r="K3580" s="14" t="s">
        <v>3458</v>
      </c>
      <c r="L3580" s="14" t="s">
        <v>8894</v>
      </c>
      <c r="M3580" s="14" t="s">
        <v>12072</v>
      </c>
      <c r="N3580" s="14" t="s">
        <v>12130</v>
      </c>
      <c r="O3580" s="14" t="s">
        <v>8586</v>
      </c>
      <c r="P3580" s="14" t="s">
        <v>12071</v>
      </c>
      <c r="Q3580" s="65" t="s">
        <v>12224</v>
      </c>
      <c r="R3580" s="65" t="s">
        <v>12223</v>
      </c>
      <c r="S3580" s="65"/>
      <c r="T3580" s="69"/>
      <c r="U3580" s="47">
        <v>6660000</v>
      </c>
      <c r="V3580" s="47">
        <v>7459200.0000000009</v>
      </c>
      <c r="W3580" s="48"/>
      <c r="X3580" s="49">
        <v>2017</v>
      </c>
      <c r="Y3580" s="50" t="s">
        <v>3846</v>
      </c>
      <c r="Z3580" s="51">
        <f t="shared" si="205"/>
        <v>18500</v>
      </c>
      <c r="AA3580" s="16">
        <f t="shared" si="205"/>
        <v>20720.000000000004</v>
      </c>
    </row>
    <row r="3581" spans="2:30" ht="20.25" x14ac:dyDescent="0.3">
      <c r="B3581" s="68" t="s">
        <v>8358</v>
      </c>
      <c r="C3581" s="14" t="s">
        <v>4521</v>
      </c>
      <c r="D3581" s="14" t="s">
        <v>8587</v>
      </c>
      <c r="E3581" s="14" t="s">
        <v>9010</v>
      </c>
      <c r="F3581" s="14" t="s">
        <v>8588</v>
      </c>
      <c r="G3581" s="14" t="s">
        <v>8588</v>
      </c>
      <c r="H3581" s="44" t="s">
        <v>3457</v>
      </c>
      <c r="I3581" s="45">
        <v>100</v>
      </c>
      <c r="J3581" s="14">
        <v>150000000</v>
      </c>
      <c r="K3581" s="14" t="s">
        <v>3458</v>
      </c>
      <c r="L3581" s="14" t="s">
        <v>8894</v>
      </c>
      <c r="M3581" s="14" t="s">
        <v>12072</v>
      </c>
      <c r="N3581" s="14" t="s">
        <v>12130</v>
      </c>
      <c r="O3581" s="14" t="s">
        <v>8590</v>
      </c>
      <c r="P3581" s="14" t="s">
        <v>12071</v>
      </c>
      <c r="Q3581" s="65" t="s">
        <v>12224</v>
      </c>
      <c r="R3581" s="65" t="s">
        <v>12223</v>
      </c>
      <c r="S3581" s="65"/>
      <c r="T3581" s="69"/>
      <c r="U3581" s="47">
        <v>60625026</v>
      </c>
      <c r="V3581" s="47">
        <v>67900029.120000005</v>
      </c>
      <c r="W3581" s="48"/>
      <c r="X3581" s="49">
        <v>2017</v>
      </c>
      <c r="Y3581" s="50" t="s">
        <v>3846</v>
      </c>
      <c r="Z3581" s="51">
        <f t="shared" si="205"/>
        <v>168402.85</v>
      </c>
      <c r="AA3581" s="16">
        <f t="shared" si="205"/>
        <v>188611.19200000001</v>
      </c>
    </row>
    <row r="3582" spans="2:30" ht="20.25" x14ac:dyDescent="0.3">
      <c r="B3582" s="68" t="s">
        <v>8359</v>
      </c>
      <c r="C3582" s="14" t="s">
        <v>4521</v>
      </c>
      <c r="D3582" s="14" t="s">
        <v>8591</v>
      </c>
      <c r="E3582" s="14" t="s">
        <v>8592</v>
      </c>
      <c r="F3582" s="14" t="s">
        <v>8592</v>
      </c>
      <c r="G3582" s="14" t="s">
        <v>8593</v>
      </c>
      <c r="H3582" s="44" t="s">
        <v>3466</v>
      </c>
      <c r="I3582" s="45">
        <v>100</v>
      </c>
      <c r="J3582" s="14">
        <v>150000000</v>
      </c>
      <c r="K3582" s="14" t="s">
        <v>3458</v>
      </c>
      <c r="L3582" s="14" t="s">
        <v>8894</v>
      </c>
      <c r="M3582" s="14" t="s">
        <v>12072</v>
      </c>
      <c r="N3582" s="14" t="s">
        <v>12130</v>
      </c>
      <c r="O3582" s="14" t="s">
        <v>3832</v>
      </c>
      <c r="P3582" s="14" t="s">
        <v>12071</v>
      </c>
      <c r="Q3582" s="65" t="s">
        <v>12224</v>
      </c>
      <c r="R3582" s="65" t="s">
        <v>12223</v>
      </c>
      <c r="S3582" s="65"/>
      <c r="T3582" s="69"/>
      <c r="U3582" s="47">
        <v>1300000</v>
      </c>
      <c r="V3582" s="47">
        <v>1456000.0000000002</v>
      </c>
      <c r="W3582" s="48"/>
      <c r="X3582" s="49">
        <v>2017</v>
      </c>
      <c r="Y3582" s="50" t="s">
        <v>3846</v>
      </c>
      <c r="Z3582" s="51">
        <f t="shared" si="205"/>
        <v>3611.1111111111113</v>
      </c>
      <c r="AA3582" s="16">
        <f t="shared" si="205"/>
        <v>4044.4444444444453</v>
      </c>
    </row>
    <row r="3583" spans="2:30" ht="20.25" x14ac:dyDescent="0.3">
      <c r="B3583" s="68" t="s">
        <v>8360</v>
      </c>
      <c r="C3583" s="14" t="s">
        <v>4521</v>
      </c>
      <c r="D3583" s="14" t="s">
        <v>8591</v>
      </c>
      <c r="E3583" s="14" t="s">
        <v>8592</v>
      </c>
      <c r="F3583" s="14" t="s">
        <v>8592</v>
      </c>
      <c r="G3583" s="14" t="s">
        <v>8594</v>
      </c>
      <c r="H3583" s="44" t="s">
        <v>3466</v>
      </c>
      <c r="I3583" s="45">
        <v>100</v>
      </c>
      <c r="J3583" s="14">
        <v>150000000</v>
      </c>
      <c r="K3583" s="14" t="s">
        <v>3458</v>
      </c>
      <c r="L3583" s="14" t="s">
        <v>8894</v>
      </c>
      <c r="M3583" s="14" t="s">
        <v>12072</v>
      </c>
      <c r="N3583" s="14" t="s">
        <v>12130</v>
      </c>
      <c r="O3583" s="14" t="s">
        <v>3832</v>
      </c>
      <c r="P3583" s="14" t="s">
        <v>12071</v>
      </c>
      <c r="Q3583" s="65" t="s">
        <v>12224</v>
      </c>
      <c r="R3583" s="65" t="s">
        <v>12223</v>
      </c>
      <c r="S3583" s="65"/>
      <c r="T3583" s="69"/>
      <c r="U3583" s="47">
        <v>4300000</v>
      </c>
      <c r="V3583" s="47">
        <v>4816000</v>
      </c>
      <c r="W3583" s="48"/>
      <c r="X3583" s="49">
        <v>2017</v>
      </c>
      <c r="Y3583" s="50" t="s">
        <v>3846</v>
      </c>
      <c r="Z3583" s="51">
        <f t="shared" si="205"/>
        <v>11944.444444444445</v>
      </c>
      <c r="AA3583" s="16">
        <f t="shared" si="205"/>
        <v>13377.777777777777</v>
      </c>
    </row>
    <row r="3584" spans="2:30" ht="20.25" x14ac:dyDescent="0.3">
      <c r="B3584" s="68" t="s">
        <v>8361</v>
      </c>
      <c r="C3584" s="14" t="s">
        <v>4521</v>
      </c>
      <c r="D3584" s="14" t="s">
        <v>8595</v>
      </c>
      <c r="E3584" s="14" t="s">
        <v>8596</v>
      </c>
      <c r="F3584" s="14" t="s">
        <v>8597</v>
      </c>
      <c r="G3584" s="14" t="s">
        <v>8598</v>
      </c>
      <c r="H3584" s="44" t="s">
        <v>12070</v>
      </c>
      <c r="I3584" s="45">
        <v>100</v>
      </c>
      <c r="J3584" s="14">
        <v>150000000</v>
      </c>
      <c r="K3584" s="14" t="s">
        <v>3458</v>
      </c>
      <c r="L3584" s="14" t="s">
        <v>3832</v>
      </c>
      <c r="M3584" s="14" t="s">
        <v>12072</v>
      </c>
      <c r="N3584" s="14"/>
      <c r="O3584" s="14" t="s">
        <v>8599</v>
      </c>
      <c r="P3584" s="14" t="s">
        <v>12071</v>
      </c>
      <c r="Q3584" s="65" t="s">
        <v>12224</v>
      </c>
      <c r="R3584" s="65" t="s">
        <v>12223</v>
      </c>
      <c r="S3584" s="65"/>
      <c r="T3584" s="69"/>
      <c r="U3584" s="47">
        <v>5000</v>
      </c>
      <c r="V3584" s="47">
        <v>5600.0000000000009</v>
      </c>
      <c r="W3584" s="48"/>
      <c r="X3584" s="49">
        <v>2017</v>
      </c>
      <c r="Y3584" s="50" t="s">
        <v>3846</v>
      </c>
      <c r="Z3584" s="51">
        <f t="shared" si="205"/>
        <v>13.888888888888889</v>
      </c>
      <c r="AA3584" s="16">
        <f t="shared" si="205"/>
        <v>15.555555555555559</v>
      </c>
    </row>
    <row r="3585" spans="2:31" ht="20.25" x14ac:dyDescent="0.3">
      <c r="B3585" s="68" t="s">
        <v>8362</v>
      </c>
      <c r="C3585" s="14" t="s">
        <v>4521</v>
      </c>
      <c r="D3585" s="14" t="s">
        <v>8600</v>
      </c>
      <c r="E3585" s="14" t="s">
        <v>8601</v>
      </c>
      <c r="F3585" s="14" t="s">
        <v>8601</v>
      </c>
      <c r="G3585" s="14" t="s">
        <v>8602</v>
      </c>
      <c r="H3585" s="44" t="s">
        <v>12070</v>
      </c>
      <c r="I3585" s="45">
        <v>100</v>
      </c>
      <c r="J3585" s="14">
        <v>150000000</v>
      </c>
      <c r="K3585" s="14" t="s">
        <v>3458</v>
      </c>
      <c r="L3585" s="14" t="s">
        <v>8589</v>
      </c>
      <c r="M3585" s="14" t="s">
        <v>12072</v>
      </c>
      <c r="N3585" s="14"/>
      <c r="O3585" s="14" t="s">
        <v>8590</v>
      </c>
      <c r="P3585" s="14" t="s">
        <v>12071</v>
      </c>
      <c r="Q3585" s="65" t="s">
        <v>12224</v>
      </c>
      <c r="R3585" s="65" t="s">
        <v>12223</v>
      </c>
      <c r="S3585" s="65"/>
      <c r="T3585" s="69"/>
      <c r="U3585" s="47">
        <v>2920000</v>
      </c>
      <c r="V3585" s="47">
        <v>3270400.0000000005</v>
      </c>
      <c r="W3585" s="48"/>
      <c r="X3585" s="49">
        <v>2017</v>
      </c>
      <c r="Y3585" s="50" t="s">
        <v>3846</v>
      </c>
      <c r="Z3585" s="51">
        <f t="shared" si="205"/>
        <v>8111.1111111111113</v>
      </c>
      <c r="AA3585" s="16">
        <f t="shared" si="205"/>
        <v>9084.4444444444453</v>
      </c>
    </row>
    <row r="3586" spans="2:31" ht="20.25" x14ac:dyDescent="0.3">
      <c r="B3586" s="68" t="s">
        <v>8363</v>
      </c>
      <c r="C3586" s="14" t="s">
        <v>4521</v>
      </c>
      <c r="D3586" s="14" t="s">
        <v>8600</v>
      </c>
      <c r="E3586" s="14" t="s">
        <v>8601</v>
      </c>
      <c r="F3586" s="14" t="s">
        <v>8601</v>
      </c>
      <c r="G3586" s="14" t="s">
        <v>8603</v>
      </c>
      <c r="H3586" s="44" t="s">
        <v>12070</v>
      </c>
      <c r="I3586" s="45">
        <v>100</v>
      </c>
      <c r="J3586" s="14">
        <v>150000000</v>
      </c>
      <c r="K3586" s="14" t="s">
        <v>3458</v>
      </c>
      <c r="L3586" s="14" t="s">
        <v>8589</v>
      </c>
      <c r="M3586" s="14" t="s">
        <v>12072</v>
      </c>
      <c r="N3586" s="14"/>
      <c r="O3586" s="14" t="s">
        <v>8590</v>
      </c>
      <c r="P3586" s="14" t="s">
        <v>12071</v>
      </c>
      <c r="Q3586" s="65" t="s">
        <v>12224</v>
      </c>
      <c r="R3586" s="65" t="s">
        <v>12223</v>
      </c>
      <c r="S3586" s="65"/>
      <c r="T3586" s="69"/>
      <c r="U3586" s="15">
        <v>32500000</v>
      </c>
      <c r="V3586" s="47">
        <f>U3586*1.12</f>
        <v>36400000</v>
      </c>
      <c r="W3586" s="48"/>
      <c r="X3586" s="49">
        <v>2017</v>
      </c>
      <c r="Y3586" s="50" t="s">
        <v>3846</v>
      </c>
      <c r="Z3586" s="51">
        <f t="shared" si="205"/>
        <v>90277.777777777781</v>
      </c>
      <c r="AA3586" s="16">
        <f t="shared" si="205"/>
        <v>101111.11111111111</v>
      </c>
      <c r="AC3586" s="53"/>
    </row>
    <row r="3587" spans="2:31" ht="20.25" x14ac:dyDescent="0.3">
      <c r="B3587" s="68" t="s">
        <v>8364</v>
      </c>
      <c r="C3587" s="14" t="s">
        <v>4521</v>
      </c>
      <c r="D3587" s="14" t="s">
        <v>8600</v>
      </c>
      <c r="E3587" s="14" t="s">
        <v>8601</v>
      </c>
      <c r="F3587" s="14" t="s">
        <v>8601</v>
      </c>
      <c r="G3587" s="14" t="s">
        <v>8604</v>
      </c>
      <c r="H3587" s="44" t="s">
        <v>12070</v>
      </c>
      <c r="I3587" s="45">
        <v>100</v>
      </c>
      <c r="J3587" s="14">
        <v>150000000</v>
      </c>
      <c r="K3587" s="14" t="s">
        <v>3458</v>
      </c>
      <c r="L3587" s="14" t="s">
        <v>8589</v>
      </c>
      <c r="M3587" s="14" t="s">
        <v>12072</v>
      </c>
      <c r="N3587" s="14"/>
      <c r="O3587" s="14" t="s">
        <v>8590</v>
      </c>
      <c r="P3587" s="14" t="s">
        <v>12071</v>
      </c>
      <c r="Q3587" s="65" t="s">
        <v>12224</v>
      </c>
      <c r="R3587" s="65" t="s">
        <v>12223</v>
      </c>
      <c r="S3587" s="65"/>
      <c r="T3587" s="69"/>
      <c r="U3587" s="15">
        <v>6792500</v>
      </c>
      <c r="V3587" s="47">
        <f>U3587*1.12</f>
        <v>7607600.0000000009</v>
      </c>
      <c r="W3587" s="48"/>
      <c r="X3587" s="49">
        <v>2017</v>
      </c>
      <c r="Y3587" s="50" t="s">
        <v>3846</v>
      </c>
      <c r="Z3587" s="51">
        <f t="shared" si="205"/>
        <v>18868.055555555555</v>
      </c>
      <c r="AA3587" s="16">
        <f t="shared" si="205"/>
        <v>21132.222222222226</v>
      </c>
      <c r="AC3587" s="53"/>
    </row>
    <row r="3588" spans="2:31" ht="20.25" x14ac:dyDescent="0.3">
      <c r="B3588" s="68" t="s">
        <v>8365</v>
      </c>
      <c r="C3588" s="14" t="s">
        <v>4521</v>
      </c>
      <c r="D3588" s="14" t="s">
        <v>8600</v>
      </c>
      <c r="E3588" s="14" t="s">
        <v>8601</v>
      </c>
      <c r="F3588" s="14" t="s">
        <v>8601</v>
      </c>
      <c r="G3588" s="14" t="s">
        <v>8605</v>
      </c>
      <c r="H3588" s="44" t="s">
        <v>12070</v>
      </c>
      <c r="I3588" s="45">
        <v>100</v>
      </c>
      <c r="J3588" s="14">
        <v>150000000</v>
      </c>
      <c r="K3588" s="14" t="s">
        <v>3458</v>
      </c>
      <c r="L3588" s="14" t="s">
        <v>8589</v>
      </c>
      <c r="M3588" s="14" t="s">
        <v>12072</v>
      </c>
      <c r="N3588" s="14"/>
      <c r="O3588" s="14" t="s">
        <v>8606</v>
      </c>
      <c r="P3588" s="14" t="s">
        <v>12071</v>
      </c>
      <c r="Q3588" s="65" t="s">
        <v>12224</v>
      </c>
      <c r="R3588" s="65" t="s">
        <v>12223</v>
      </c>
      <c r="S3588" s="65"/>
      <c r="T3588" s="69"/>
      <c r="U3588" s="15">
        <v>2184722.2222222225</v>
      </c>
      <c r="V3588" s="47">
        <f t="shared" ref="V3588:V3596" si="206">U3588*1.12</f>
        <v>2446888.8888888895</v>
      </c>
      <c r="W3588" s="48"/>
      <c r="X3588" s="49">
        <v>2017</v>
      </c>
      <c r="Y3588" s="50" t="s">
        <v>3846</v>
      </c>
      <c r="Z3588" s="51">
        <f t="shared" si="205"/>
        <v>6068.6728395061737</v>
      </c>
      <c r="AA3588" s="16">
        <f t="shared" si="205"/>
        <v>6796.9135802469154</v>
      </c>
      <c r="AC3588" s="53"/>
    </row>
    <row r="3589" spans="2:31" ht="20.25" x14ac:dyDescent="0.3">
      <c r="B3589" s="68" t="s">
        <v>8366</v>
      </c>
      <c r="C3589" s="14" t="s">
        <v>4521</v>
      </c>
      <c r="D3589" s="14" t="s">
        <v>8600</v>
      </c>
      <c r="E3589" s="14" t="s">
        <v>8601</v>
      </c>
      <c r="F3589" s="14" t="s">
        <v>8601</v>
      </c>
      <c r="G3589" s="14" t="s">
        <v>8607</v>
      </c>
      <c r="H3589" s="44" t="s">
        <v>3466</v>
      </c>
      <c r="I3589" s="45">
        <v>100</v>
      </c>
      <c r="J3589" s="14">
        <v>150000000</v>
      </c>
      <c r="K3589" s="14" t="s">
        <v>3458</v>
      </c>
      <c r="L3589" s="14" t="s">
        <v>8894</v>
      </c>
      <c r="M3589" s="14" t="s">
        <v>12072</v>
      </c>
      <c r="N3589" s="14" t="s">
        <v>12130</v>
      </c>
      <c r="O3589" s="14" t="s">
        <v>8608</v>
      </c>
      <c r="P3589" s="14" t="s">
        <v>12071</v>
      </c>
      <c r="Q3589" s="65" t="s">
        <v>12224</v>
      </c>
      <c r="R3589" s="65" t="s">
        <v>12223</v>
      </c>
      <c r="S3589" s="65"/>
      <c r="T3589" s="69"/>
      <c r="U3589" s="47">
        <v>90000</v>
      </c>
      <c r="V3589" s="47">
        <f t="shared" si="206"/>
        <v>100800.00000000001</v>
      </c>
      <c r="W3589" s="48"/>
      <c r="X3589" s="49">
        <v>2017</v>
      </c>
      <c r="Y3589" s="50" t="s">
        <v>3846</v>
      </c>
      <c r="Z3589" s="51">
        <f t="shared" si="205"/>
        <v>250</v>
      </c>
      <c r="AA3589" s="16">
        <f t="shared" si="205"/>
        <v>280.00000000000006</v>
      </c>
    </row>
    <row r="3590" spans="2:31" ht="20.25" x14ac:dyDescent="0.3">
      <c r="B3590" s="68" t="s">
        <v>8367</v>
      </c>
      <c r="C3590" s="14" t="s">
        <v>4521</v>
      </c>
      <c r="D3590" s="14" t="s">
        <v>8609</v>
      </c>
      <c r="E3590" s="14" t="s">
        <v>9011</v>
      </c>
      <c r="F3590" s="14" t="s">
        <v>9011</v>
      </c>
      <c r="G3590" s="14" t="s">
        <v>8610</v>
      </c>
      <c r="H3590" s="44" t="s">
        <v>12070</v>
      </c>
      <c r="I3590" s="45">
        <v>100</v>
      </c>
      <c r="J3590" s="14">
        <v>150000000</v>
      </c>
      <c r="K3590" s="14" t="s">
        <v>3458</v>
      </c>
      <c r="L3590" s="14" t="s">
        <v>8894</v>
      </c>
      <c r="M3590" s="14" t="s">
        <v>12072</v>
      </c>
      <c r="N3590" s="14"/>
      <c r="O3590" s="46" t="s">
        <v>12183</v>
      </c>
      <c r="P3590" s="14" t="s">
        <v>12071</v>
      </c>
      <c r="Q3590" s="65" t="s">
        <v>12224</v>
      </c>
      <c r="R3590" s="65" t="s">
        <v>12223</v>
      </c>
      <c r="S3590" s="65"/>
      <c r="T3590" s="69"/>
      <c r="U3590" s="47">
        <v>360000</v>
      </c>
      <c r="V3590" s="47">
        <f t="shared" si="206"/>
        <v>403200.00000000006</v>
      </c>
      <c r="W3590" s="48"/>
      <c r="X3590" s="49">
        <v>2017</v>
      </c>
      <c r="Y3590" s="50" t="s">
        <v>3846</v>
      </c>
      <c r="Z3590" s="51">
        <f t="shared" si="205"/>
        <v>1000</v>
      </c>
      <c r="AA3590" s="16">
        <f t="shared" si="205"/>
        <v>1120.0000000000002</v>
      </c>
    </row>
    <row r="3591" spans="2:31" ht="20.25" x14ac:dyDescent="0.3">
      <c r="B3591" s="68" t="s">
        <v>8368</v>
      </c>
      <c r="C3591" s="14" t="s">
        <v>4521</v>
      </c>
      <c r="D3591" s="14" t="s">
        <v>8600</v>
      </c>
      <c r="E3591" s="14" t="s">
        <v>8601</v>
      </c>
      <c r="F3591" s="14" t="s">
        <v>8601</v>
      </c>
      <c r="G3591" s="14" t="s">
        <v>8611</v>
      </c>
      <c r="H3591" s="44" t="s">
        <v>3457</v>
      </c>
      <c r="I3591" s="45">
        <v>100</v>
      </c>
      <c r="J3591" s="14">
        <v>150000000</v>
      </c>
      <c r="K3591" s="14" t="s">
        <v>3458</v>
      </c>
      <c r="L3591" s="14" t="s">
        <v>8894</v>
      </c>
      <c r="M3591" s="14" t="s">
        <v>12072</v>
      </c>
      <c r="N3591" s="14" t="s">
        <v>12130</v>
      </c>
      <c r="O3591" s="14" t="s">
        <v>8590</v>
      </c>
      <c r="P3591" s="14" t="s">
        <v>12071</v>
      </c>
      <c r="Q3591" s="65" t="s">
        <v>12224</v>
      </c>
      <c r="R3591" s="65" t="s">
        <v>12223</v>
      </c>
      <c r="S3591" s="65"/>
      <c r="T3591" s="69"/>
      <c r="U3591" s="47">
        <v>10500000</v>
      </c>
      <c r="V3591" s="47">
        <f t="shared" si="206"/>
        <v>11760000.000000002</v>
      </c>
      <c r="W3591" s="48"/>
      <c r="X3591" s="49">
        <v>2017</v>
      </c>
      <c r="Y3591" s="50" t="s">
        <v>3846</v>
      </c>
      <c r="Z3591" s="51">
        <f t="shared" si="205"/>
        <v>29166.666666666668</v>
      </c>
      <c r="AA3591" s="16">
        <f t="shared" si="205"/>
        <v>32666.666666666672</v>
      </c>
    </row>
    <row r="3592" spans="2:31" ht="20.25" x14ac:dyDescent="0.3">
      <c r="B3592" s="68" t="s">
        <v>8369</v>
      </c>
      <c r="C3592" s="14" t="s">
        <v>4521</v>
      </c>
      <c r="D3592" s="14" t="s">
        <v>8612</v>
      </c>
      <c r="E3592" s="14" t="s">
        <v>8613</v>
      </c>
      <c r="F3592" s="14" t="s">
        <v>8614</v>
      </c>
      <c r="G3592" s="14" t="s">
        <v>8615</v>
      </c>
      <c r="H3592" s="44" t="s">
        <v>12070</v>
      </c>
      <c r="I3592" s="45">
        <v>100</v>
      </c>
      <c r="J3592" s="14">
        <v>150000000</v>
      </c>
      <c r="K3592" s="14" t="s">
        <v>3458</v>
      </c>
      <c r="L3592" s="14" t="s">
        <v>8589</v>
      </c>
      <c r="M3592" s="14" t="s">
        <v>12072</v>
      </c>
      <c r="N3592" s="14"/>
      <c r="O3592" s="14" t="s">
        <v>8590</v>
      </c>
      <c r="P3592" s="14" t="s">
        <v>12071</v>
      </c>
      <c r="Q3592" s="65" t="s">
        <v>12224</v>
      </c>
      <c r="R3592" s="65" t="s">
        <v>12223</v>
      </c>
      <c r="S3592" s="65"/>
      <c r="T3592" s="69"/>
      <c r="U3592" s="15">
        <v>9158640</v>
      </c>
      <c r="V3592" s="47">
        <f t="shared" si="206"/>
        <v>10257676.800000001</v>
      </c>
      <c r="W3592" s="48"/>
      <c r="X3592" s="49">
        <v>2017</v>
      </c>
      <c r="Y3592" s="50" t="s">
        <v>3846</v>
      </c>
      <c r="Z3592" s="51">
        <f t="shared" si="205"/>
        <v>25440.666666666668</v>
      </c>
      <c r="AA3592" s="16">
        <f t="shared" si="205"/>
        <v>28493.546666666669</v>
      </c>
      <c r="AC3592" s="53"/>
    </row>
    <row r="3593" spans="2:31" ht="20.25" x14ac:dyDescent="0.3">
      <c r="B3593" s="68" t="s">
        <v>8370</v>
      </c>
      <c r="C3593" s="14" t="s">
        <v>4521</v>
      </c>
      <c r="D3593" s="14" t="s">
        <v>8616</v>
      </c>
      <c r="E3593" s="14" t="s">
        <v>9012</v>
      </c>
      <c r="F3593" s="14" t="s">
        <v>9012</v>
      </c>
      <c r="G3593" s="14" t="s">
        <v>8617</v>
      </c>
      <c r="H3593" s="44" t="s">
        <v>3457</v>
      </c>
      <c r="I3593" s="45">
        <v>100</v>
      </c>
      <c r="J3593" s="14">
        <v>150000000</v>
      </c>
      <c r="K3593" s="14" t="s">
        <v>3458</v>
      </c>
      <c r="L3593" s="14" t="s">
        <v>8894</v>
      </c>
      <c r="M3593" s="14" t="s">
        <v>12072</v>
      </c>
      <c r="N3593" s="14" t="s">
        <v>12130</v>
      </c>
      <c r="O3593" s="14" t="s">
        <v>8618</v>
      </c>
      <c r="P3593" s="14" t="s">
        <v>12071</v>
      </c>
      <c r="Q3593" s="65" t="s">
        <v>12224</v>
      </c>
      <c r="R3593" s="65" t="s">
        <v>12223</v>
      </c>
      <c r="S3593" s="65"/>
      <c r="T3593" s="69"/>
      <c r="U3593" s="5">
        <v>13634174</v>
      </c>
      <c r="V3593" s="47">
        <f t="shared" si="206"/>
        <v>15270274.880000001</v>
      </c>
      <c r="W3593" s="48"/>
      <c r="X3593" s="49">
        <v>2017</v>
      </c>
      <c r="Y3593" s="50" t="s">
        <v>3849</v>
      </c>
      <c r="Z3593" s="51">
        <f t="shared" si="205"/>
        <v>37872.705555555556</v>
      </c>
      <c r="AA3593" s="16">
        <f t="shared" si="205"/>
        <v>42417.430222222225</v>
      </c>
      <c r="AB3593" s="25"/>
      <c r="AC3593" s="53"/>
    </row>
    <row r="3594" spans="2:31" ht="20.25" x14ac:dyDescent="0.3">
      <c r="B3594" s="68" t="s">
        <v>8371</v>
      </c>
      <c r="C3594" s="14" t="s">
        <v>4521</v>
      </c>
      <c r="D3594" s="14" t="s">
        <v>8624</v>
      </c>
      <c r="E3594" s="14" t="s">
        <v>9013</v>
      </c>
      <c r="F3594" s="14" t="s">
        <v>9013</v>
      </c>
      <c r="G3594" s="14" t="s">
        <v>8625</v>
      </c>
      <c r="H3594" s="44" t="s">
        <v>3457</v>
      </c>
      <c r="I3594" s="45">
        <v>100</v>
      </c>
      <c r="J3594" s="14">
        <v>150000000</v>
      </c>
      <c r="K3594" s="14" t="s">
        <v>3458</v>
      </c>
      <c r="L3594" s="14" t="s">
        <v>8894</v>
      </c>
      <c r="M3594" s="14" t="s">
        <v>12072</v>
      </c>
      <c r="N3594" s="14" t="s">
        <v>12130</v>
      </c>
      <c r="O3594" s="14" t="s">
        <v>8626</v>
      </c>
      <c r="P3594" s="14" t="s">
        <v>12071</v>
      </c>
      <c r="Q3594" s="65" t="s">
        <v>12224</v>
      </c>
      <c r="R3594" s="65" t="s">
        <v>12223</v>
      </c>
      <c r="S3594" s="65"/>
      <c r="T3594" s="69"/>
      <c r="U3594" s="5">
        <v>30950893</v>
      </c>
      <c r="V3594" s="47">
        <f t="shared" si="206"/>
        <v>34665000.160000004</v>
      </c>
      <c r="W3594" s="48"/>
      <c r="X3594" s="49">
        <v>2017</v>
      </c>
      <c r="Y3594" s="50" t="s">
        <v>3849</v>
      </c>
      <c r="Z3594" s="51">
        <f t="shared" si="205"/>
        <v>85974.702777777784</v>
      </c>
      <c r="AA3594" s="16">
        <f t="shared" si="205"/>
        <v>96291.667111111121</v>
      </c>
    </row>
    <row r="3595" spans="2:31" ht="20.25" x14ac:dyDescent="0.3">
      <c r="B3595" s="68" t="s">
        <v>8372</v>
      </c>
      <c r="C3595" s="14" t="s">
        <v>4521</v>
      </c>
      <c r="D3595" s="14" t="s">
        <v>8624</v>
      </c>
      <c r="E3595" s="14" t="s">
        <v>9013</v>
      </c>
      <c r="F3595" s="14" t="s">
        <v>9013</v>
      </c>
      <c r="G3595" s="14" t="s">
        <v>8627</v>
      </c>
      <c r="H3595" s="44" t="s">
        <v>3457</v>
      </c>
      <c r="I3595" s="45">
        <v>100</v>
      </c>
      <c r="J3595" s="14">
        <v>150000000</v>
      </c>
      <c r="K3595" s="14" t="s">
        <v>3458</v>
      </c>
      <c r="L3595" s="14" t="s">
        <v>8894</v>
      </c>
      <c r="M3595" s="14" t="s">
        <v>12072</v>
      </c>
      <c r="N3595" s="14" t="s">
        <v>12130</v>
      </c>
      <c r="O3595" s="14" t="s">
        <v>8628</v>
      </c>
      <c r="P3595" s="14" t="s">
        <v>12071</v>
      </c>
      <c r="Q3595" s="65" t="s">
        <v>12224</v>
      </c>
      <c r="R3595" s="65" t="s">
        <v>12223</v>
      </c>
      <c r="S3595" s="65"/>
      <c r="T3595" s="69"/>
      <c r="U3595" s="5">
        <v>28800000</v>
      </c>
      <c r="V3595" s="47">
        <f t="shared" si="206"/>
        <v>32256000.000000004</v>
      </c>
      <c r="W3595" s="48"/>
      <c r="X3595" s="49">
        <v>2017</v>
      </c>
      <c r="Y3595" s="50" t="s">
        <v>3849</v>
      </c>
      <c r="Z3595" s="51">
        <f t="shared" si="205"/>
        <v>80000</v>
      </c>
      <c r="AA3595" s="16">
        <f t="shared" si="205"/>
        <v>89600.000000000015</v>
      </c>
    </row>
    <row r="3596" spans="2:31" ht="20.25" x14ac:dyDescent="0.3">
      <c r="B3596" s="68" t="s">
        <v>8373</v>
      </c>
      <c r="C3596" s="14" t="s">
        <v>4521</v>
      </c>
      <c r="D3596" s="14" t="s">
        <v>8624</v>
      </c>
      <c r="E3596" s="14" t="s">
        <v>9013</v>
      </c>
      <c r="F3596" s="14" t="s">
        <v>9013</v>
      </c>
      <c r="G3596" s="14" t="s">
        <v>8629</v>
      </c>
      <c r="H3596" s="44" t="s">
        <v>3457</v>
      </c>
      <c r="I3596" s="45">
        <v>100</v>
      </c>
      <c r="J3596" s="14">
        <v>150000000</v>
      </c>
      <c r="K3596" s="14" t="s">
        <v>3458</v>
      </c>
      <c r="L3596" s="14" t="s">
        <v>8894</v>
      </c>
      <c r="M3596" s="14" t="s">
        <v>12072</v>
      </c>
      <c r="N3596" s="14" t="s">
        <v>12130</v>
      </c>
      <c r="O3596" s="14" t="s">
        <v>8630</v>
      </c>
      <c r="P3596" s="14" t="s">
        <v>12071</v>
      </c>
      <c r="Q3596" s="65" t="s">
        <v>12224</v>
      </c>
      <c r="R3596" s="65" t="s">
        <v>12223</v>
      </c>
      <c r="S3596" s="65"/>
      <c r="T3596" s="69"/>
      <c r="U3596" s="5">
        <v>6500000</v>
      </c>
      <c r="V3596" s="47">
        <f t="shared" si="206"/>
        <v>7280000.0000000009</v>
      </c>
      <c r="W3596" s="48"/>
      <c r="X3596" s="49">
        <v>2017</v>
      </c>
      <c r="Y3596" s="50" t="s">
        <v>3849</v>
      </c>
      <c r="Z3596" s="51">
        <f t="shared" si="205"/>
        <v>18055.555555555555</v>
      </c>
      <c r="AA3596" s="16">
        <f t="shared" si="205"/>
        <v>20222.222222222226</v>
      </c>
      <c r="AB3596" s="25"/>
      <c r="AE3596" s="25"/>
    </row>
    <row r="3597" spans="2:31" ht="20.25" x14ac:dyDescent="0.3">
      <c r="B3597" s="68" t="s">
        <v>8374</v>
      </c>
      <c r="C3597" s="14" t="s">
        <v>4521</v>
      </c>
      <c r="D3597" s="14" t="s">
        <v>8698</v>
      </c>
      <c r="E3597" s="14" t="s">
        <v>8699</v>
      </c>
      <c r="F3597" s="14" t="s">
        <v>8699</v>
      </c>
      <c r="G3597" s="14" t="s">
        <v>8700</v>
      </c>
      <c r="H3597" s="44" t="s">
        <v>3457</v>
      </c>
      <c r="I3597" s="45">
        <v>100</v>
      </c>
      <c r="J3597" s="14">
        <v>150000000</v>
      </c>
      <c r="K3597" s="14" t="s">
        <v>3458</v>
      </c>
      <c r="L3597" s="14" t="s">
        <v>8894</v>
      </c>
      <c r="M3597" s="14" t="s">
        <v>12072</v>
      </c>
      <c r="N3597" s="14" t="s">
        <v>12130</v>
      </c>
      <c r="O3597" s="14" t="s">
        <v>3882</v>
      </c>
      <c r="P3597" s="14" t="s">
        <v>12071</v>
      </c>
      <c r="Q3597" s="65" t="s">
        <v>12224</v>
      </c>
      <c r="R3597" s="65" t="s">
        <v>12223</v>
      </c>
      <c r="S3597" s="65"/>
      <c r="T3597" s="69"/>
      <c r="U3597" s="5">
        <v>48314000</v>
      </c>
      <c r="V3597" s="47">
        <v>54111680.000000007</v>
      </c>
      <c r="W3597" s="48"/>
      <c r="X3597" s="49">
        <v>2017</v>
      </c>
      <c r="Y3597" s="50" t="s">
        <v>8635</v>
      </c>
      <c r="Z3597" s="51">
        <f t="shared" si="205"/>
        <v>134205.55555555556</v>
      </c>
      <c r="AA3597" s="16">
        <f t="shared" si="205"/>
        <v>150310.22222222225</v>
      </c>
    </row>
    <row r="3598" spans="2:31" ht="20.25" x14ac:dyDescent="0.3">
      <c r="B3598" s="68" t="s">
        <v>8375</v>
      </c>
      <c r="C3598" s="14" t="s">
        <v>4521</v>
      </c>
      <c r="D3598" s="14" t="s">
        <v>8698</v>
      </c>
      <c r="E3598" s="14" t="s">
        <v>8699</v>
      </c>
      <c r="F3598" s="14" t="s">
        <v>8699</v>
      </c>
      <c r="G3598" s="14" t="s">
        <v>8701</v>
      </c>
      <c r="H3598" s="44" t="s">
        <v>3457</v>
      </c>
      <c r="I3598" s="45">
        <v>100</v>
      </c>
      <c r="J3598" s="14">
        <v>150000000</v>
      </c>
      <c r="K3598" s="14" t="s">
        <v>3458</v>
      </c>
      <c r="L3598" s="14" t="s">
        <v>8894</v>
      </c>
      <c r="M3598" s="14" t="s">
        <v>12072</v>
      </c>
      <c r="N3598" s="14" t="s">
        <v>12130</v>
      </c>
      <c r="O3598" s="14" t="s">
        <v>3882</v>
      </c>
      <c r="P3598" s="14" t="s">
        <v>12071</v>
      </c>
      <c r="Q3598" s="65" t="s">
        <v>12224</v>
      </c>
      <c r="R3598" s="65" t="s">
        <v>12223</v>
      </c>
      <c r="S3598" s="65"/>
      <c r="T3598" s="69"/>
      <c r="U3598" s="5">
        <v>36930000</v>
      </c>
      <c r="V3598" s="47">
        <v>41361600.000000007</v>
      </c>
      <c r="W3598" s="48"/>
      <c r="X3598" s="49">
        <v>2017</v>
      </c>
      <c r="Y3598" s="50" t="s">
        <v>8635</v>
      </c>
      <c r="Z3598" s="51">
        <f t="shared" si="205"/>
        <v>102583.33333333333</v>
      </c>
      <c r="AA3598" s="16">
        <f t="shared" si="205"/>
        <v>114893.33333333336</v>
      </c>
    </row>
    <row r="3599" spans="2:31" ht="20.25" x14ac:dyDescent="0.3">
      <c r="B3599" s="68" t="s">
        <v>8376</v>
      </c>
      <c r="C3599" s="14" t="s">
        <v>4521</v>
      </c>
      <c r="D3599" s="14" t="s">
        <v>8953</v>
      </c>
      <c r="E3599" s="14" t="s">
        <v>8954</v>
      </c>
      <c r="F3599" s="14" t="s">
        <v>8955</v>
      </c>
      <c r="G3599" s="14" t="s">
        <v>8702</v>
      </c>
      <c r="H3599" s="44" t="s">
        <v>3457</v>
      </c>
      <c r="I3599" s="45">
        <v>100</v>
      </c>
      <c r="J3599" s="14">
        <v>150000000</v>
      </c>
      <c r="K3599" s="14" t="s">
        <v>3458</v>
      </c>
      <c r="L3599" s="14" t="s">
        <v>8894</v>
      </c>
      <c r="M3599" s="14" t="s">
        <v>12072</v>
      </c>
      <c r="N3599" s="14" t="s">
        <v>12130</v>
      </c>
      <c r="O3599" s="14" t="s">
        <v>3882</v>
      </c>
      <c r="P3599" s="14" t="s">
        <v>12071</v>
      </c>
      <c r="Q3599" s="65" t="s">
        <v>12224</v>
      </c>
      <c r="R3599" s="65" t="s">
        <v>12223</v>
      </c>
      <c r="S3599" s="65"/>
      <c r="T3599" s="69"/>
      <c r="U3599" s="15">
        <v>12997894</v>
      </c>
      <c r="V3599" s="47">
        <v>14557641.280000001</v>
      </c>
      <c r="W3599" s="48"/>
      <c r="X3599" s="49">
        <v>2017</v>
      </c>
      <c r="Y3599" s="50" t="s">
        <v>8635</v>
      </c>
      <c r="Z3599" s="51">
        <f t="shared" si="205"/>
        <v>36105.261111111111</v>
      </c>
      <c r="AA3599" s="16">
        <f t="shared" si="205"/>
        <v>40437.892444444449</v>
      </c>
    </row>
    <row r="3600" spans="2:31" ht="20.25" x14ac:dyDescent="0.3">
      <c r="B3600" s="68" t="s">
        <v>8377</v>
      </c>
      <c r="C3600" s="14" t="s">
        <v>4521</v>
      </c>
      <c r="D3600" s="14" t="s">
        <v>8953</v>
      </c>
      <c r="E3600" s="14" t="s">
        <v>8954</v>
      </c>
      <c r="F3600" s="14" t="s">
        <v>8955</v>
      </c>
      <c r="G3600" s="14" t="s">
        <v>8702</v>
      </c>
      <c r="H3600" s="44" t="s">
        <v>3457</v>
      </c>
      <c r="I3600" s="45">
        <v>100</v>
      </c>
      <c r="J3600" s="14">
        <v>150000000</v>
      </c>
      <c r="K3600" s="14" t="s">
        <v>3458</v>
      </c>
      <c r="L3600" s="14" t="s">
        <v>8894</v>
      </c>
      <c r="M3600" s="14" t="s">
        <v>12072</v>
      </c>
      <c r="N3600" s="14" t="s">
        <v>12130</v>
      </c>
      <c r="O3600" s="14" t="s">
        <v>3882</v>
      </c>
      <c r="P3600" s="14" t="s">
        <v>12071</v>
      </c>
      <c r="Q3600" s="65" t="s">
        <v>12224</v>
      </c>
      <c r="R3600" s="65" t="s">
        <v>12223</v>
      </c>
      <c r="S3600" s="65"/>
      <c r="T3600" s="69"/>
      <c r="U3600" s="15">
        <v>12997894</v>
      </c>
      <c r="V3600" s="47">
        <v>14557641.280000001</v>
      </c>
      <c r="W3600" s="48"/>
      <c r="X3600" s="49">
        <v>2017</v>
      </c>
      <c r="Y3600" s="50" t="s">
        <v>8635</v>
      </c>
      <c r="Z3600" s="51">
        <f t="shared" si="205"/>
        <v>36105.261111111111</v>
      </c>
      <c r="AA3600" s="16">
        <f t="shared" si="205"/>
        <v>40437.892444444449</v>
      </c>
    </row>
    <row r="3601" spans="2:27" ht="20.25" x14ac:dyDescent="0.3">
      <c r="B3601" s="68" t="s">
        <v>8378</v>
      </c>
      <c r="C3601" s="14" t="s">
        <v>4521</v>
      </c>
      <c r="D3601" s="14" t="s">
        <v>8723</v>
      </c>
      <c r="E3601" s="14" t="s">
        <v>8724</v>
      </c>
      <c r="F3601" s="14" t="s">
        <v>8724</v>
      </c>
      <c r="G3601" s="14" t="s">
        <v>8725</v>
      </c>
      <c r="H3601" s="44" t="s">
        <v>3457</v>
      </c>
      <c r="I3601" s="45">
        <v>100</v>
      </c>
      <c r="J3601" s="14">
        <v>150000000</v>
      </c>
      <c r="K3601" s="14" t="s">
        <v>3458</v>
      </c>
      <c r="L3601" s="14" t="s">
        <v>3504</v>
      </c>
      <c r="M3601" s="14" t="s">
        <v>12072</v>
      </c>
      <c r="N3601" s="14" t="s">
        <v>12130</v>
      </c>
      <c r="O3601" s="14" t="s">
        <v>8726</v>
      </c>
      <c r="P3601" s="14" t="s">
        <v>12071</v>
      </c>
      <c r="Q3601" s="65" t="s">
        <v>12224</v>
      </c>
      <c r="R3601" s="65" t="s">
        <v>12223</v>
      </c>
      <c r="S3601" s="65"/>
      <c r="T3601" s="69"/>
      <c r="U3601" s="5">
        <f>V3601/1.12</f>
        <v>150157000</v>
      </c>
      <c r="V3601" s="47">
        <v>168175840</v>
      </c>
      <c r="W3601" s="48"/>
      <c r="X3601" s="49">
        <v>2017</v>
      </c>
      <c r="Y3601" s="50" t="s">
        <v>4944</v>
      </c>
      <c r="Z3601" s="51">
        <f t="shared" si="205"/>
        <v>417102.77777777775</v>
      </c>
      <c r="AA3601" s="16">
        <f t="shared" si="205"/>
        <v>467155.11111111112</v>
      </c>
    </row>
    <row r="3602" spans="2:27" ht="20.25" x14ac:dyDescent="0.3">
      <c r="B3602" s="68" t="s">
        <v>8379</v>
      </c>
      <c r="C3602" s="14" t="s">
        <v>4521</v>
      </c>
      <c r="D3602" s="14" t="s">
        <v>8727</v>
      </c>
      <c r="E3602" s="14" t="s">
        <v>8728</v>
      </c>
      <c r="F3602" s="14" t="s">
        <v>8728</v>
      </c>
      <c r="G3602" s="14" t="s">
        <v>8729</v>
      </c>
      <c r="H3602" s="44" t="s">
        <v>3457</v>
      </c>
      <c r="I3602" s="45">
        <v>100</v>
      </c>
      <c r="J3602" s="14">
        <v>150000000</v>
      </c>
      <c r="K3602" s="14" t="s">
        <v>3458</v>
      </c>
      <c r="L3602" s="14" t="s">
        <v>3471</v>
      </c>
      <c r="M3602" s="14" t="s">
        <v>12072</v>
      </c>
      <c r="N3602" s="14" t="s">
        <v>12130</v>
      </c>
      <c r="O3602" s="14" t="s">
        <v>8706</v>
      </c>
      <c r="P3602" s="14" t="s">
        <v>12071</v>
      </c>
      <c r="Q3602" s="65" t="s">
        <v>12224</v>
      </c>
      <c r="R3602" s="65" t="s">
        <v>12223</v>
      </c>
      <c r="S3602" s="65"/>
      <c r="T3602" s="69"/>
      <c r="U3602" s="5">
        <v>41527139.787039995</v>
      </c>
      <c r="V3602" s="47">
        <v>46510396.561484799</v>
      </c>
      <c r="W3602" s="48"/>
      <c r="X3602" s="49">
        <v>2017</v>
      </c>
      <c r="Y3602" s="50" t="s">
        <v>4944</v>
      </c>
      <c r="Z3602" s="51">
        <f t="shared" si="205"/>
        <v>115353.1660751111</v>
      </c>
      <c r="AA3602" s="16">
        <f t="shared" si="205"/>
        <v>129195.54600412444</v>
      </c>
    </row>
    <row r="3603" spans="2:27" ht="20.25" x14ac:dyDescent="0.3">
      <c r="B3603" s="68" t="s">
        <v>8380</v>
      </c>
      <c r="C3603" s="14" t="s">
        <v>4521</v>
      </c>
      <c r="D3603" s="14" t="s">
        <v>8727</v>
      </c>
      <c r="E3603" s="14" t="s">
        <v>8728</v>
      </c>
      <c r="F3603" s="14" t="s">
        <v>8728</v>
      </c>
      <c r="G3603" s="14" t="s">
        <v>8730</v>
      </c>
      <c r="H3603" s="44" t="s">
        <v>3457</v>
      </c>
      <c r="I3603" s="45">
        <v>100</v>
      </c>
      <c r="J3603" s="14">
        <v>150000000</v>
      </c>
      <c r="K3603" s="14" t="s">
        <v>3458</v>
      </c>
      <c r="L3603" s="14" t="s">
        <v>3471</v>
      </c>
      <c r="M3603" s="14" t="s">
        <v>12072</v>
      </c>
      <c r="N3603" s="14" t="s">
        <v>12130</v>
      </c>
      <c r="O3603" s="14" t="s">
        <v>8706</v>
      </c>
      <c r="P3603" s="14" t="s">
        <v>12071</v>
      </c>
      <c r="Q3603" s="65" t="s">
        <v>12224</v>
      </c>
      <c r="R3603" s="65" t="s">
        <v>12223</v>
      </c>
      <c r="S3603" s="65"/>
      <c r="T3603" s="69"/>
      <c r="U3603" s="5">
        <v>30492238.173760008</v>
      </c>
      <c r="V3603" s="47">
        <v>34151306.754611209</v>
      </c>
      <c r="W3603" s="48"/>
      <c r="X3603" s="49">
        <v>2017</v>
      </c>
      <c r="Y3603" s="50" t="s">
        <v>4944</v>
      </c>
      <c r="Z3603" s="51">
        <f t="shared" si="205"/>
        <v>84700.661593777797</v>
      </c>
      <c r="AA3603" s="16">
        <f t="shared" si="205"/>
        <v>94864.740985031138</v>
      </c>
    </row>
    <row r="3604" spans="2:27" ht="20.25" x14ac:dyDescent="0.3">
      <c r="B3604" s="68" t="s">
        <v>8381</v>
      </c>
      <c r="C3604" s="14" t="s">
        <v>4521</v>
      </c>
      <c r="D3604" s="14" t="s">
        <v>8738</v>
      </c>
      <c r="E3604" s="14" t="s">
        <v>8739</v>
      </c>
      <c r="F3604" s="14" t="s">
        <v>8739</v>
      </c>
      <c r="G3604" s="14" t="s">
        <v>8740</v>
      </c>
      <c r="H3604" s="44" t="s">
        <v>3457</v>
      </c>
      <c r="I3604" s="45">
        <v>100</v>
      </c>
      <c r="J3604" s="14">
        <v>150000000</v>
      </c>
      <c r="K3604" s="14" t="s">
        <v>3458</v>
      </c>
      <c r="L3604" s="14" t="s">
        <v>3504</v>
      </c>
      <c r="M3604" s="14" t="s">
        <v>12072</v>
      </c>
      <c r="N3604" s="14" t="s">
        <v>12130</v>
      </c>
      <c r="O3604" s="14" t="s">
        <v>8726</v>
      </c>
      <c r="P3604" s="14" t="s">
        <v>12071</v>
      </c>
      <c r="Q3604" s="65" t="s">
        <v>12224</v>
      </c>
      <c r="R3604" s="65" t="s">
        <v>12223</v>
      </c>
      <c r="S3604" s="65"/>
      <c r="T3604" s="69"/>
      <c r="U3604" s="5">
        <v>31287326.520000007</v>
      </c>
      <c r="V3604" s="47">
        <v>35041805.702400014</v>
      </c>
      <c r="W3604" s="48"/>
      <c r="X3604" s="49">
        <v>2017</v>
      </c>
      <c r="Y3604" s="50" t="s">
        <v>4944</v>
      </c>
      <c r="Z3604" s="51">
        <f t="shared" si="205"/>
        <v>86909.24033333335</v>
      </c>
      <c r="AA3604" s="16">
        <f t="shared" si="205"/>
        <v>97338.349173333365</v>
      </c>
    </row>
    <row r="3605" spans="2:27" ht="20.25" x14ac:dyDescent="0.3">
      <c r="B3605" s="68" t="s">
        <v>8382</v>
      </c>
      <c r="C3605" s="14" t="s">
        <v>4521</v>
      </c>
      <c r="D3605" s="14" t="s">
        <v>8727</v>
      </c>
      <c r="E3605" s="14" t="s">
        <v>8728</v>
      </c>
      <c r="F3605" s="14" t="s">
        <v>8728</v>
      </c>
      <c r="G3605" s="14" t="s">
        <v>8741</v>
      </c>
      <c r="H3605" s="44" t="s">
        <v>3457</v>
      </c>
      <c r="I3605" s="45">
        <v>100</v>
      </c>
      <c r="J3605" s="14">
        <v>150000000</v>
      </c>
      <c r="K3605" s="14" t="s">
        <v>3458</v>
      </c>
      <c r="L3605" s="14" t="s">
        <v>3471</v>
      </c>
      <c r="M3605" s="14" t="s">
        <v>12072</v>
      </c>
      <c r="N3605" s="14" t="s">
        <v>12130</v>
      </c>
      <c r="O3605" s="14" t="s">
        <v>8706</v>
      </c>
      <c r="P3605" s="14" t="s">
        <v>12071</v>
      </c>
      <c r="Q3605" s="65" t="s">
        <v>12224</v>
      </c>
      <c r="R3605" s="65" t="s">
        <v>12223</v>
      </c>
      <c r="S3605" s="65"/>
      <c r="T3605" s="69"/>
      <c r="U3605" s="5">
        <v>17100000</v>
      </c>
      <c r="V3605" s="47">
        <v>19152000</v>
      </c>
      <c r="W3605" s="48"/>
      <c r="X3605" s="49">
        <v>2017</v>
      </c>
      <c r="Y3605" s="50" t="s">
        <v>4944</v>
      </c>
      <c r="Z3605" s="51">
        <f t="shared" si="205"/>
        <v>47500</v>
      </c>
      <c r="AA3605" s="16">
        <f t="shared" si="205"/>
        <v>53200</v>
      </c>
    </row>
    <row r="3606" spans="2:27" ht="20.25" x14ac:dyDescent="0.3">
      <c r="B3606" s="68" t="s">
        <v>8383</v>
      </c>
      <c r="C3606" s="14" t="s">
        <v>4521</v>
      </c>
      <c r="D3606" s="14" t="s">
        <v>8742</v>
      </c>
      <c r="E3606" s="14" t="s">
        <v>8743</v>
      </c>
      <c r="F3606" s="14" t="s">
        <v>8743</v>
      </c>
      <c r="G3606" s="14" t="s">
        <v>8744</v>
      </c>
      <c r="H3606" s="44" t="s">
        <v>3457</v>
      </c>
      <c r="I3606" s="45">
        <v>100</v>
      </c>
      <c r="J3606" s="14">
        <v>150000000</v>
      </c>
      <c r="K3606" s="14" t="s">
        <v>3458</v>
      </c>
      <c r="L3606" s="14" t="s">
        <v>3504</v>
      </c>
      <c r="M3606" s="14" t="s">
        <v>12072</v>
      </c>
      <c r="N3606" s="14" t="s">
        <v>12130</v>
      </c>
      <c r="O3606" s="14" t="s">
        <v>8726</v>
      </c>
      <c r="P3606" s="14" t="s">
        <v>12071</v>
      </c>
      <c r="Q3606" s="65" t="s">
        <v>12224</v>
      </c>
      <c r="R3606" s="65" t="s">
        <v>12223</v>
      </c>
      <c r="S3606" s="65"/>
      <c r="T3606" s="69"/>
      <c r="U3606" s="5">
        <v>18705091.632344</v>
      </c>
      <c r="V3606" s="47">
        <v>20949702.628225282</v>
      </c>
      <c r="W3606" s="48"/>
      <c r="X3606" s="49">
        <v>2017</v>
      </c>
      <c r="Y3606" s="50" t="s">
        <v>4944</v>
      </c>
      <c r="Z3606" s="51">
        <f t="shared" si="205"/>
        <v>51958.58786762222</v>
      </c>
      <c r="AA3606" s="16">
        <f t="shared" si="205"/>
        <v>58193.618411736898</v>
      </c>
    </row>
    <row r="3607" spans="2:27" ht="20.25" x14ac:dyDescent="0.3">
      <c r="B3607" s="68" t="s">
        <v>8384</v>
      </c>
      <c r="C3607" s="14" t="s">
        <v>4521</v>
      </c>
      <c r="D3607" s="14" t="s">
        <v>8745</v>
      </c>
      <c r="E3607" s="14" t="s">
        <v>9014</v>
      </c>
      <c r="F3607" s="14" t="s">
        <v>9014</v>
      </c>
      <c r="G3607" s="14" t="s">
        <v>9000</v>
      </c>
      <c r="H3607" s="44" t="s">
        <v>3457</v>
      </c>
      <c r="I3607" s="45">
        <v>100</v>
      </c>
      <c r="J3607" s="14">
        <v>150000000</v>
      </c>
      <c r="K3607" s="14" t="s">
        <v>3458</v>
      </c>
      <c r="L3607" s="14" t="s">
        <v>3688</v>
      </c>
      <c r="M3607" s="14" t="s">
        <v>12072</v>
      </c>
      <c r="N3607" s="14" t="s">
        <v>12130</v>
      </c>
      <c r="O3607" s="14" t="s">
        <v>8746</v>
      </c>
      <c r="P3607" s="14" t="s">
        <v>12071</v>
      </c>
      <c r="Q3607" s="65" t="s">
        <v>12224</v>
      </c>
      <c r="R3607" s="65" t="s">
        <v>12223</v>
      </c>
      <c r="S3607" s="65"/>
      <c r="T3607" s="69"/>
      <c r="U3607" s="5">
        <v>237518203</v>
      </c>
      <c r="V3607" s="47">
        <v>266020387.36000001</v>
      </c>
      <c r="W3607" s="48"/>
      <c r="X3607" s="49">
        <v>2017</v>
      </c>
      <c r="Y3607" s="50" t="s">
        <v>4944</v>
      </c>
      <c r="Z3607" s="51">
        <f t="shared" si="205"/>
        <v>659772.78611111105</v>
      </c>
      <c r="AA3607" s="16">
        <f t="shared" si="205"/>
        <v>738945.5204444445</v>
      </c>
    </row>
    <row r="3608" spans="2:27" ht="20.25" x14ac:dyDescent="0.3">
      <c r="B3608" s="68" t="s">
        <v>8385</v>
      </c>
      <c r="C3608" s="14" t="s">
        <v>4521</v>
      </c>
      <c r="D3608" s="14" t="s">
        <v>8745</v>
      </c>
      <c r="E3608" s="14" t="s">
        <v>9014</v>
      </c>
      <c r="F3608" s="14" t="s">
        <v>9014</v>
      </c>
      <c r="G3608" s="14" t="s">
        <v>9001</v>
      </c>
      <c r="H3608" s="44" t="s">
        <v>3457</v>
      </c>
      <c r="I3608" s="45">
        <v>100</v>
      </c>
      <c r="J3608" s="14">
        <v>150000000</v>
      </c>
      <c r="K3608" s="14" t="s">
        <v>3458</v>
      </c>
      <c r="L3608" s="14" t="s">
        <v>3688</v>
      </c>
      <c r="M3608" s="14" t="s">
        <v>12072</v>
      </c>
      <c r="N3608" s="14" t="s">
        <v>12130</v>
      </c>
      <c r="O3608" s="14" t="s">
        <v>8746</v>
      </c>
      <c r="P3608" s="14" t="s">
        <v>12071</v>
      </c>
      <c r="Q3608" s="65" t="s">
        <v>12224</v>
      </c>
      <c r="R3608" s="65" t="s">
        <v>12223</v>
      </c>
      <c r="S3608" s="65"/>
      <c r="T3608" s="69"/>
      <c r="U3608" s="5">
        <v>126565229</v>
      </c>
      <c r="V3608" s="47">
        <v>141753056.48000002</v>
      </c>
      <c r="W3608" s="48"/>
      <c r="X3608" s="49">
        <v>2017</v>
      </c>
      <c r="Y3608" s="50" t="s">
        <v>4944</v>
      </c>
      <c r="Z3608" s="51">
        <f t="shared" si="205"/>
        <v>351570.08055555553</v>
      </c>
      <c r="AA3608" s="16">
        <f t="shared" si="205"/>
        <v>393758.49022222229</v>
      </c>
    </row>
    <row r="3609" spans="2:27" ht="20.25" x14ac:dyDescent="0.3">
      <c r="B3609" s="68" t="s">
        <v>8386</v>
      </c>
      <c r="C3609" s="14" t="s">
        <v>4521</v>
      </c>
      <c r="D3609" s="14" t="s">
        <v>8957</v>
      </c>
      <c r="E3609" s="14" t="s">
        <v>9015</v>
      </c>
      <c r="F3609" s="14" t="s">
        <v>9015</v>
      </c>
      <c r="G3609" s="14" t="s">
        <v>8975</v>
      </c>
      <c r="H3609" s="44" t="s">
        <v>3457</v>
      </c>
      <c r="I3609" s="45">
        <v>100</v>
      </c>
      <c r="J3609" s="14">
        <v>150000000</v>
      </c>
      <c r="K3609" s="14" t="s">
        <v>3458</v>
      </c>
      <c r="L3609" s="14" t="s">
        <v>8753</v>
      </c>
      <c r="M3609" s="14" t="s">
        <v>12072</v>
      </c>
      <c r="N3609" s="14" t="s">
        <v>12130</v>
      </c>
      <c r="O3609" s="14" t="s">
        <v>8754</v>
      </c>
      <c r="P3609" s="14" t="s">
        <v>12071</v>
      </c>
      <c r="Q3609" s="65" t="s">
        <v>12224</v>
      </c>
      <c r="R3609" s="65" t="s">
        <v>12223</v>
      </c>
      <c r="S3609" s="65"/>
      <c r="T3609" s="69"/>
      <c r="U3609" s="5">
        <v>11894611.116666701</v>
      </c>
      <c r="V3609" s="47">
        <v>13321964.450666705</v>
      </c>
      <c r="W3609" s="48"/>
      <c r="X3609" s="49">
        <v>2017</v>
      </c>
      <c r="Y3609" s="50" t="s">
        <v>4944</v>
      </c>
      <c r="Z3609" s="51">
        <f t="shared" si="205"/>
        <v>33040.58643518528</v>
      </c>
      <c r="AA3609" s="16">
        <f t="shared" si="205"/>
        <v>37005.456807407514</v>
      </c>
    </row>
    <row r="3610" spans="2:27" ht="20.25" x14ac:dyDescent="0.3">
      <c r="B3610" s="68" t="s">
        <v>8387</v>
      </c>
      <c r="C3610" s="14" t="s">
        <v>4521</v>
      </c>
      <c r="D3610" s="14" t="s">
        <v>8957</v>
      </c>
      <c r="E3610" s="14" t="s">
        <v>9015</v>
      </c>
      <c r="F3610" s="14" t="s">
        <v>9015</v>
      </c>
      <c r="G3610" s="14" t="s">
        <v>8976</v>
      </c>
      <c r="H3610" s="44" t="s">
        <v>3457</v>
      </c>
      <c r="I3610" s="45">
        <v>100</v>
      </c>
      <c r="J3610" s="14">
        <v>150000000</v>
      </c>
      <c r="K3610" s="14" t="s">
        <v>3458</v>
      </c>
      <c r="L3610" s="14" t="s">
        <v>8753</v>
      </c>
      <c r="M3610" s="14" t="s">
        <v>12072</v>
      </c>
      <c r="N3610" s="14" t="s">
        <v>12130</v>
      </c>
      <c r="O3610" s="14" t="s">
        <v>8754</v>
      </c>
      <c r="P3610" s="14" t="s">
        <v>12071</v>
      </c>
      <c r="Q3610" s="65" t="s">
        <v>12224</v>
      </c>
      <c r="R3610" s="65" t="s">
        <v>12223</v>
      </c>
      <c r="S3610" s="65"/>
      <c r="T3610" s="69"/>
      <c r="U3610" s="5">
        <v>5022117.00833333</v>
      </c>
      <c r="V3610" s="47">
        <v>5624771.0493333302</v>
      </c>
      <c r="W3610" s="48"/>
      <c r="X3610" s="49">
        <v>2017</v>
      </c>
      <c r="Y3610" s="50" t="s">
        <v>4944</v>
      </c>
      <c r="Z3610" s="51">
        <f t="shared" si="205"/>
        <v>13950.32502314814</v>
      </c>
      <c r="AA3610" s="16">
        <f t="shared" si="205"/>
        <v>15624.364025925917</v>
      </c>
    </row>
    <row r="3611" spans="2:27" ht="20.25" x14ac:dyDescent="0.3">
      <c r="B3611" s="68" t="s">
        <v>8388</v>
      </c>
      <c r="C3611" s="14" t="s">
        <v>4521</v>
      </c>
      <c r="D3611" s="14" t="s">
        <v>8958</v>
      </c>
      <c r="E3611" s="14" t="s">
        <v>9016</v>
      </c>
      <c r="F3611" s="14" t="s">
        <v>9016</v>
      </c>
      <c r="G3611" s="14" t="s">
        <v>8977</v>
      </c>
      <c r="H3611" s="44" t="s">
        <v>3457</v>
      </c>
      <c r="I3611" s="45">
        <v>100</v>
      </c>
      <c r="J3611" s="14">
        <v>150000000</v>
      </c>
      <c r="K3611" s="14" t="s">
        <v>3458</v>
      </c>
      <c r="L3611" s="14" t="s">
        <v>8753</v>
      </c>
      <c r="M3611" s="14" t="s">
        <v>12072</v>
      </c>
      <c r="N3611" s="14" t="s">
        <v>12130</v>
      </c>
      <c r="O3611" s="14" t="s">
        <v>8754</v>
      </c>
      <c r="P3611" s="14" t="s">
        <v>12071</v>
      </c>
      <c r="Q3611" s="65" t="s">
        <v>12224</v>
      </c>
      <c r="R3611" s="65" t="s">
        <v>12223</v>
      </c>
      <c r="S3611" s="65"/>
      <c r="T3611" s="69"/>
      <c r="U3611" s="5">
        <v>45356478.227295198</v>
      </c>
      <c r="V3611" s="47">
        <v>50799255.614570625</v>
      </c>
      <c r="W3611" s="48"/>
      <c r="X3611" s="49">
        <v>2017</v>
      </c>
      <c r="Y3611" s="50" t="s">
        <v>4944</v>
      </c>
      <c r="Z3611" s="51">
        <f t="shared" si="205"/>
        <v>125990.21729804222</v>
      </c>
      <c r="AA3611" s="16">
        <f t="shared" si="205"/>
        <v>141109.0433738073</v>
      </c>
    </row>
    <row r="3612" spans="2:27" ht="20.25" x14ac:dyDescent="0.3">
      <c r="B3612" s="68" t="s">
        <v>8389</v>
      </c>
      <c r="C3612" s="14" t="s">
        <v>4521</v>
      </c>
      <c r="D3612" s="14" t="s">
        <v>8957</v>
      </c>
      <c r="E3612" s="14" t="s">
        <v>9015</v>
      </c>
      <c r="F3612" s="14" t="s">
        <v>9015</v>
      </c>
      <c r="G3612" s="14" t="s">
        <v>8978</v>
      </c>
      <c r="H3612" s="44" t="s">
        <v>3457</v>
      </c>
      <c r="I3612" s="45">
        <v>100</v>
      </c>
      <c r="J3612" s="14">
        <v>150000000</v>
      </c>
      <c r="K3612" s="14" t="s">
        <v>3458</v>
      </c>
      <c r="L3612" s="14" t="s">
        <v>8753</v>
      </c>
      <c r="M3612" s="14" t="s">
        <v>12072</v>
      </c>
      <c r="N3612" s="14" t="s">
        <v>12130</v>
      </c>
      <c r="O3612" s="14" t="s">
        <v>8754</v>
      </c>
      <c r="P3612" s="14" t="s">
        <v>12071</v>
      </c>
      <c r="Q3612" s="65" t="s">
        <v>12224</v>
      </c>
      <c r="R3612" s="65" t="s">
        <v>12223</v>
      </c>
      <c r="S3612" s="65"/>
      <c r="T3612" s="69"/>
      <c r="U3612" s="5">
        <v>57004019.325000003</v>
      </c>
      <c r="V3612" s="47">
        <v>63844501.644000009</v>
      </c>
      <c r="W3612" s="48"/>
      <c r="X3612" s="49">
        <v>2017</v>
      </c>
      <c r="Y3612" s="50" t="s">
        <v>4944</v>
      </c>
      <c r="Z3612" s="51">
        <f t="shared" si="205"/>
        <v>158344.49812500001</v>
      </c>
      <c r="AA3612" s="16">
        <f t="shared" si="205"/>
        <v>177345.83790000001</v>
      </c>
    </row>
    <row r="3613" spans="2:27" ht="20.25" x14ac:dyDescent="0.3">
      <c r="B3613" s="68" t="s">
        <v>8390</v>
      </c>
      <c r="C3613" s="14" t="s">
        <v>4521</v>
      </c>
      <c r="D3613" s="14" t="s">
        <v>8957</v>
      </c>
      <c r="E3613" s="14" t="s">
        <v>9015</v>
      </c>
      <c r="F3613" s="14" t="s">
        <v>9015</v>
      </c>
      <c r="G3613" s="14" t="s">
        <v>8979</v>
      </c>
      <c r="H3613" s="44" t="s">
        <v>3457</v>
      </c>
      <c r="I3613" s="45">
        <v>100</v>
      </c>
      <c r="J3613" s="14">
        <v>150000000</v>
      </c>
      <c r="K3613" s="14" t="s">
        <v>3458</v>
      </c>
      <c r="L3613" s="14" t="s">
        <v>8753</v>
      </c>
      <c r="M3613" s="14" t="s">
        <v>12072</v>
      </c>
      <c r="N3613" s="14" t="s">
        <v>12130</v>
      </c>
      <c r="O3613" s="14" t="s">
        <v>8754</v>
      </c>
      <c r="P3613" s="14" t="s">
        <v>12071</v>
      </c>
      <c r="Q3613" s="65" t="s">
        <v>12224</v>
      </c>
      <c r="R3613" s="65" t="s">
        <v>12223</v>
      </c>
      <c r="S3613" s="65"/>
      <c r="T3613" s="69"/>
      <c r="U3613" s="5">
        <v>86552442.900000006</v>
      </c>
      <c r="V3613" s="47">
        <v>96938736.048000023</v>
      </c>
      <c r="W3613" s="48"/>
      <c r="X3613" s="49">
        <v>2017</v>
      </c>
      <c r="Y3613" s="50" t="s">
        <v>4944</v>
      </c>
      <c r="Z3613" s="51">
        <f t="shared" si="205"/>
        <v>240423.45250000001</v>
      </c>
      <c r="AA3613" s="16">
        <f t="shared" si="205"/>
        <v>269274.26680000004</v>
      </c>
    </row>
    <row r="3614" spans="2:27" ht="20.25" x14ac:dyDescent="0.3">
      <c r="B3614" s="68" t="s">
        <v>8391</v>
      </c>
      <c r="C3614" s="14" t="s">
        <v>4521</v>
      </c>
      <c r="D3614" s="14" t="s">
        <v>8957</v>
      </c>
      <c r="E3614" s="14" t="s">
        <v>9015</v>
      </c>
      <c r="F3614" s="14" t="s">
        <v>9015</v>
      </c>
      <c r="G3614" s="14" t="s">
        <v>8980</v>
      </c>
      <c r="H3614" s="44" t="s">
        <v>3457</v>
      </c>
      <c r="I3614" s="45">
        <v>100</v>
      </c>
      <c r="J3614" s="14">
        <v>150000000</v>
      </c>
      <c r="K3614" s="14" t="s">
        <v>3458</v>
      </c>
      <c r="L3614" s="14" t="s">
        <v>8753</v>
      </c>
      <c r="M3614" s="14" t="s">
        <v>12072</v>
      </c>
      <c r="N3614" s="14" t="s">
        <v>12130</v>
      </c>
      <c r="O3614" s="14" t="s">
        <v>8754</v>
      </c>
      <c r="P3614" s="14" t="s">
        <v>12071</v>
      </c>
      <c r="Q3614" s="65" t="s">
        <v>12224</v>
      </c>
      <c r="R3614" s="65" t="s">
        <v>12223</v>
      </c>
      <c r="S3614" s="65"/>
      <c r="T3614" s="69"/>
      <c r="U3614" s="5">
        <v>124743863.43285801</v>
      </c>
      <c r="V3614" s="47">
        <v>139713127.04480097</v>
      </c>
      <c r="W3614" s="48"/>
      <c r="X3614" s="49">
        <v>2017</v>
      </c>
      <c r="Y3614" s="50" t="s">
        <v>4944</v>
      </c>
      <c r="Z3614" s="51">
        <f t="shared" si="205"/>
        <v>346510.73175793892</v>
      </c>
      <c r="AA3614" s="16">
        <f t="shared" si="205"/>
        <v>388092.01956889156</v>
      </c>
    </row>
    <row r="3615" spans="2:27" ht="20.25" x14ac:dyDescent="0.3">
      <c r="B3615" s="68" t="s">
        <v>8392</v>
      </c>
      <c r="C3615" s="14" t="s">
        <v>4521</v>
      </c>
      <c r="D3615" s="14" t="s">
        <v>8755</v>
      </c>
      <c r="E3615" s="14" t="s">
        <v>9017</v>
      </c>
      <c r="F3615" s="14" t="s">
        <v>9017</v>
      </c>
      <c r="G3615" s="14" t="s">
        <v>8981</v>
      </c>
      <c r="H3615" s="44" t="s">
        <v>3466</v>
      </c>
      <c r="I3615" s="45">
        <v>100</v>
      </c>
      <c r="J3615" s="14">
        <v>150000000</v>
      </c>
      <c r="K3615" s="14" t="s">
        <v>3458</v>
      </c>
      <c r="L3615" s="14" t="s">
        <v>8753</v>
      </c>
      <c r="M3615" s="14" t="s">
        <v>12072</v>
      </c>
      <c r="N3615" s="14" t="s">
        <v>12130</v>
      </c>
      <c r="O3615" s="46" t="s">
        <v>12183</v>
      </c>
      <c r="P3615" s="14" t="s">
        <v>12071</v>
      </c>
      <c r="Q3615" s="65" t="s">
        <v>12224</v>
      </c>
      <c r="R3615" s="65" t="s">
        <v>12223</v>
      </c>
      <c r="S3615" s="65"/>
      <c r="T3615" s="69"/>
      <c r="U3615" s="5">
        <v>2931639.9</v>
      </c>
      <c r="V3615" s="47">
        <v>3283436.6880000001</v>
      </c>
      <c r="W3615" s="48"/>
      <c r="X3615" s="49">
        <v>2017</v>
      </c>
      <c r="Y3615" s="50" t="s">
        <v>4944</v>
      </c>
      <c r="Z3615" s="51">
        <f t="shared" si="205"/>
        <v>8143.4441666666662</v>
      </c>
      <c r="AA3615" s="16">
        <f t="shared" si="205"/>
        <v>9120.6574666666675</v>
      </c>
    </row>
    <row r="3616" spans="2:27" ht="20.25" x14ac:dyDescent="0.3">
      <c r="B3616" s="68" t="s">
        <v>8393</v>
      </c>
      <c r="C3616" s="14" t="s">
        <v>4521</v>
      </c>
      <c r="D3616" s="14" t="s">
        <v>8755</v>
      </c>
      <c r="E3616" s="14" t="s">
        <v>9017</v>
      </c>
      <c r="F3616" s="14" t="s">
        <v>9017</v>
      </c>
      <c r="G3616" s="14" t="s">
        <v>8982</v>
      </c>
      <c r="H3616" s="44" t="s">
        <v>3466</v>
      </c>
      <c r="I3616" s="45">
        <v>100</v>
      </c>
      <c r="J3616" s="14">
        <v>150000000</v>
      </c>
      <c r="K3616" s="14" t="s">
        <v>3458</v>
      </c>
      <c r="L3616" s="14" t="s">
        <v>8753</v>
      </c>
      <c r="M3616" s="14" t="s">
        <v>12072</v>
      </c>
      <c r="N3616" s="14" t="s">
        <v>12130</v>
      </c>
      <c r="O3616" s="46" t="s">
        <v>12183</v>
      </c>
      <c r="P3616" s="14" t="s">
        <v>12071</v>
      </c>
      <c r="Q3616" s="65" t="s">
        <v>12224</v>
      </c>
      <c r="R3616" s="65" t="s">
        <v>12223</v>
      </c>
      <c r="S3616" s="65"/>
      <c r="T3616" s="69"/>
      <c r="U3616" s="5">
        <v>3319301.23</v>
      </c>
      <c r="V3616" s="47">
        <v>3717617.3776000002</v>
      </c>
      <c r="W3616" s="48"/>
      <c r="X3616" s="49">
        <v>2017</v>
      </c>
      <c r="Y3616" s="50" t="s">
        <v>4944</v>
      </c>
      <c r="Z3616" s="51">
        <f t="shared" si="205"/>
        <v>9220.2811944444438</v>
      </c>
      <c r="AA3616" s="16">
        <f t="shared" si="205"/>
        <v>10326.714937777779</v>
      </c>
    </row>
    <row r="3617" spans="2:27" ht="20.25" x14ac:dyDescent="0.3">
      <c r="B3617" s="68" t="s">
        <v>8394</v>
      </c>
      <c r="C3617" s="14" t="s">
        <v>4521</v>
      </c>
      <c r="D3617" s="14" t="s">
        <v>8756</v>
      </c>
      <c r="E3617" s="14" t="s">
        <v>9018</v>
      </c>
      <c r="F3617" s="14" t="s">
        <v>9018</v>
      </c>
      <c r="G3617" s="14" t="s">
        <v>8983</v>
      </c>
      <c r="H3617" s="44" t="s">
        <v>3466</v>
      </c>
      <c r="I3617" s="45">
        <v>100</v>
      </c>
      <c r="J3617" s="14">
        <v>150000000</v>
      </c>
      <c r="K3617" s="14" t="s">
        <v>3458</v>
      </c>
      <c r="L3617" s="14" t="s">
        <v>8753</v>
      </c>
      <c r="M3617" s="14" t="s">
        <v>12072</v>
      </c>
      <c r="N3617" s="14" t="s">
        <v>12130</v>
      </c>
      <c r="O3617" s="46" t="s">
        <v>12183</v>
      </c>
      <c r="P3617" s="14" t="s">
        <v>12071</v>
      </c>
      <c r="Q3617" s="65" t="s">
        <v>12224</v>
      </c>
      <c r="R3617" s="65" t="s">
        <v>12223</v>
      </c>
      <c r="S3617" s="65"/>
      <c r="T3617" s="69"/>
      <c r="U3617" s="5">
        <v>6482578.5700000003</v>
      </c>
      <c r="V3617" s="47">
        <v>7260487.9984000009</v>
      </c>
      <c r="W3617" s="48"/>
      <c r="X3617" s="49">
        <v>2017</v>
      </c>
      <c r="Y3617" s="50" t="s">
        <v>4944</v>
      </c>
      <c r="Z3617" s="51">
        <f t="shared" si="205"/>
        <v>18007.162694444447</v>
      </c>
      <c r="AA3617" s="16">
        <f t="shared" si="205"/>
        <v>20168.02221777778</v>
      </c>
    </row>
    <row r="3618" spans="2:27" ht="20.25" x14ac:dyDescent="0.3">
      <c r="B3618" s="68" t="s">
        <v>8395</v>
      </c>
      <c r="C3618" s="14" t="s">
        <v>4521</v>
      </c>
      <c r="D3618" s="14" t="s">
        <v>8755</v>
      </c>
      <c r="E3618" s="14" t="s">
        <v>9017</v>
      </c>
      <c r="F3618" s="14" t="s">
        <v>9017</v>
      </c>
      <c r="G3618" s="14" t="s">
        <v>8984</v>
      </c>
      <c r="H3618" s="44" t="s">
        <v>3466</v>
      </c>
      <c r="I3618" s="45">
        <v>100</v>
      </c>
      <c r="J3618" s="14">
        <v>150000000</v>
      </c>
      <c r="K3618" s="14" t="s">
        <v>3458</v>
      </c>
      <c r="L3618" s="14" t="s">
        <v>3492</v>
      </c>
      <c r="M3618" s="14" t="s">
        <v>12072</v>
      </c>
      <c r="N3618" s="14" t="s">
        <v>12130</v>
      </c>
      <c r="O3618" s="14" t="s">
        <v>8757</v>
      </c>
      <c r="P3618" s="14" t="s">
        <v>12071</v>
      </c>
      <c r="Q3618" s="65" t="s">
        <v>12224</v>
      </c>
      <c r="R3618" s="65" t="s">
        <v>12223</v>
      </c>
      <c r="S3618" s="65"/>
      <c r="T3618" s="69"/>
      <c r="U3618" s="5">
        <v>132142.85999999999</v>
      </c>
      <c r="V3618" s="47">
        <v>148000.00320000001</v>
      </c>
      <c r="W3618" s="48"/>
      <c r="X3618" s="49">
        <v>2017</v>
      </c>
      <c r="Y3618" s="50" t="s">
        <v>4944</v>
      </c>
      <c r="Z3618" s="51">
        <f t="shared" si="205"/>
        <v>367.06349999999998</v>
      </c>
      <c r="AA3618" s="16">
        <f t="shared" si="205"/>
        <v>411.11112000000003</v>
      </c>
    </row>
    <row r="3619" spans="2:27" ht="20.25" x14ac:dyDescent="0.3">
      <c r="B3619" s="68" t="s">
        <v>8396</v>
      </c>
      <c r="C3619" s="14" t="s">
        <v>4521</v>
      </c>
      <c r="D3619" s="14" t="s">
        <v>8755</v>
      </c>
      <c r="E3619" s="14" t="s">
        <v>9017</v>
      </c>
      <c r="F3619" s="14" t="s">
        <v>9017</v>
      </c>
      <c r="G3619" s="14" t="s">
        <v>8985</v>
      </c>
      <c r="H3619" s="44" t="s">
        <v>3466</v>
      </c>
      <c r="I3619" s="45">
        <v>100</v>
      </c>
      <c r="J3619" s="14">
        <v>150000000</v>
      </c>
      <c r="K3619" s="14" t="s">
        <v>3458</v>
      </c>
      <c r="L3619" s="14" t="s">
        <v>3483</v>
      </c>
      <c r="M3619" s="14" t="s">
        <v>12072</v>
      </c>
      <c r="N3619" s="14" t="s">
        <v>12130</v>
      </c>
      <c r="O3619" s="14" t="s">
        <v>8757</v>
      </c>
      <c r="P3619" s="14" t="s">
        <v>12071</v>
      </c>
      <c r="Q3619" s="65" t="s">
        <v>12224</v>
      </c>
      <c r="R3619" s="65" t="s">
        <v>12223</v>
      </c>
      <c r="S3619" s="65"/>
      <c r="T3619" s="69"/>
      <c r="U3619" s="5">
        <v>197172.32</v>
      </c>
      <c r="V3619" s="47">
        <v>220832.99840000004</v>
      </c>
      <c r="W3619" s="48"/>
      <c r="X3619" s="49">
        <v>2017</v>
      </c>
      <c r="Y3619" s="50" t="s">
        <v>4944</v>
      </c>
      <c r="Z3619" s="51">
        <f t="shared" si="205"/>
        <v>547.70088888888893</v>
      </c>
      <c r="AA3619" s="16">
        <f t="shared" si="205"/>
        <v>613.42499555555571</v>
      </c>
    </row>
    <row r="3620" spans="2:27" ht="20.25" x14ac:dyDescent="0.3">
      <c r="B3620" s="68" t="s">
        <v>8397</v>
      </c>
      <c r="C3620" s="14" t="s">
        <v>4521</v>
      </c>
      <c r="D3620" s="14" t="s">
        <v>8755</v>
      </c>
      <c r="E3620" s="14" t="s">
        <v>9017</v>
      </c>
      <c r="F3620" s="14" t="s">
        <v>9017</v>
      </c>
      <c r="G3620" s="14" t="s">
        <v>8986</v>
      </c>
      <c r="H3620" s="44" t="s">
        <v>3466</v>
      </c>
      <c r="I3620" s="45">
        <v>100</v>
      </c>
      <c r="J3620" s="14">
        <v>150000000</v>
      </c>
      <c r="K3620" s="14" t="s">
        <v>3458</v>
      </c>
      <c r="L3620" s="14" t="s">
        <v>3483</v>
      </c>
      <c r="M3620" s="14" t="s">
        <v>12072</v>
      </c>
      <c r="N3620" s="14" t="s">
        <v>12130</v>
      </c>
      <c r="O3620" s="14" t="s">
        <v>8757</v>
      </c>
      <c r="P3620" s="14" t="s">
        <v>12071</v>
      </c>
      <c r="Q3620" s="65" t="s">
        <v>12224</v>
      </c>
      <c r="R3620" s="65" t="s">
        <v>12223</v>
      </c>
      <c r="S3620" s="65"/>
      <c r="T3620" s="69"/>
      <c r="U3620" s="5">
        <v>848213.39</v>
      </c>
      <c r="V3620" s="47">
        <v>949998.99680000008</v>
      </c>
      <c r="W3620" s="48"/>
      <c r="X3620" s="49">
        <v>2017</v>
      </c>
      <c r="Y3620" s="50" t="s">
        <v>4944</v>
      </c>
      <c r="Z3620" s="51">
        <f t="shared" si="205"/>
        <v>2356.1483055555555</v>
      </c>
      <c r="AA3620" s="16">
        <f t="shared" si="205"/>
        <v>2638.8861022222222</v>
      </c>
    </row>
    <row r="3621" spans="2:27" ht="20.25" x14ac:dyDescent="0.3">
      <c r="B3621" s="68" t="s">
        <v>8398</v>
      </c>
      <c r="C3621" s="14" t="s">
        <v>4521</v>
      </c>
      <c r="D3621" s="14" t="s">
        <v>8755</v>
      </c>
      <c r="E3621" s="14" t="s">
        <v>9017</v>
      </c>
      <c r="F3621" s="14" t="s">
        <v>9017</v>
      </c>
      <c r="G3621" s="14" t="s">
        <v>8987</v>
      </c>
      <c r="H3621" s="44" t="s">
        <v>3466</v>
      </c>
      <c r="I3621" s="45">
        <v>100</v>
      </c>
      <c r="J3621" s="14">
        <v>150000000</v>
      </c>
      <c r="K3621" s="14" t="s">
        <v>3458</v>
      </c>
      <c r="L3621" s="14" t="s">
        <v>3483</v>
      </c>
      <c r="M3621" s="14" t="s">
        <v>12072</v>
      </c>
      <c r="N3621" s="14" t="s">
        <v>12130</v>
      </c>
      <c r="O3621" s="14" t="s">
        <v>8757</v>
      </c>
      <c r="P3621" s="14" t="s">
        <v>12071</v>
      </c>
      <c r="Q3621" s="65" t="s">
        <v>12224</v>
      </c>
      <c r="R3621" s="65" t="s">
        <v>12223</v>
      </c>
      <c r="S3621" s="65"/>
      <c r="T3621" s="69"/>
      <c r="U3621" s="5">
        <v>608383.93000000005</v>
      </c>
      <c r="V3621" s="47">
        <v>681390.00160000008</v>
      </c>
      <c r="W3621" s="48"/>
      <c r="X3621" s="49">
        <v>2017</v>
      </c>
      <c r="Y3621" s="50" t="s">
        <v>4944</v>
      </c>
      <c r="Z3621" s="51">
        <f t="shared" si="205"/>
        <v>1689.9553611111112</v>
      </c>
      <c r="AA3621" s="16">
        <f t="shared" si="205"/>
        <v>1892.7500044444446</v>
      </c>
    </row>
    <row r="3622" spans="2:27" ht="20.25" x14ac:dyDescent="0.3">
      <c r="B3622" s="68" t="s">
        <v>8399</v>
      </c>
      <c r="C3622" s="14" t="s">
        <v>4521</v>
      </c>
      <c r="D3622" s="14" t="s">
        <v>8758</v>
      </c>
      <c r="E3622" s="14" t="s">
        <v>9019</v>
      </c>
      <c r="F3622" s="14" t="s">
        <v>9019</v>
      </c>
      <c r="G3622" s="14" t="s">
        <v>8988</v>
      </c>
      <c r="H3622" s="44" t="s">
        <v>3466</v>
      </c>
      <c r="I3622" s="45">
        <v>100</v>
      </c>
      <c r="J3622" s="14">
        <v>150000000</v>
      </c>
      <c r="K3622" s="14" t="s">
        <v>3458</v>
      </c>
      <c r="L3622" s="14" t="s">
        <v>3483</v>
      </c>
      <c r="M3622" s="14" t="s">
        <v>12072</v>
      </c>
      <c r="N3622" s="14" t="s">
        <v>12130</v>
      </c>
      <c r="O3622" s="14" t="s">
        <v>8757</v>
      </c>
      <c r="P3622" s="14" t="s">
        <v>12071</v>
      </c>
      <c r="Q3622" s="65" t="s">
        <v>12224</v>
      </c>
      <c r="R3622" s="65" t="s">
        <v>12223</v>
      </c>
      <c r="S3622" s="65"/>
      <c r="T3622" s="69"/>
      <c r="U3622" s="5">
        <v>93302.68</v>
      </c>
      <c r="V3622" s="47">
        <v>104499.0016</v>
      </c>
      <c r="W3622" s="48"/>
      <c r="X3622" s="49">
        <v>2017</v>
      </c>
      <c r="Y3622" s="50" t="s">
        <v>4944</v>
      </c>
      <c r="Z3622" s="51">
        <f t="shared" si="205"/>
        <v>259.17411111111107</v>
      </c>
      <c r="AA3622" s="16">
        <f t="shared" si="205"/>
        <v>290.27500444444445</v>
      </c>
    </row>
    <row r="3623" spans="2:27" ht="20.25" x14ac:dyDescent="0.3">
      <c r="B3623" s="68" t="s">
        <v>8400</v>
      </c>
      <c r="C3623" s="14" t="s">
        <v>4521</v>
      </c>
      <c r="D3623" s="14" t="s">
        <v>8759</v>
      </c>
      <c r="E3623" s="14" t="s">
        <v>9020</v>
      </c>
      <c r="F3623" s="14" t="s">
        <v>9020</v>
      </c>
      <c r="G3623" s="14" t="s">
        <v>8989</v>
      </c>
      <c r="H3623" s="44" t="s">
        <v>3466</v>
      </c>
      <c r="I3623" s="45">
        <v>100</v>
      </c>
      <c r="J3623" s="14">
        <v>150000000</v>
      </c>
      <c r="K3623" s="14" t="s">
        <v>3458</v>
      </c>
      <c r="L3623" s="14" t="s">
        <v>3483</v>
      </c>
      <c r="M3623" s="14" t="s">
        <v>12072</v>
      </c>
      <c r="N3623" s="14" t="s">
        <v>12130</v>
      </c>
      <c r="O3623" s="14" t="s">
        <v>8757</v>
      </c>
      <c r="P3623" s="14" t="s">
        <v>12071</v>
      </c>
      <c r="Q3623" s="65" t="s">
        <v>12224</v>
      </c>
      <c r="R3623" s="65" t="s">
        <v>12223</v>
      </c>
      <c r="S3623" s="65"/>
      <c r="T3623" s="69"/>
      <c r="U3623" s="5">
        <v>558665.18000000005</v>
      </c>
      <c r="V3623" s="47">
        <v>625705.00160000008</v>
      </c>
      <c r="W3623" s="48"/>
      <c r="X3623" s="49">
        <v>2017</v>
      </c>
      <c r="Y3623" s="50" t="s">
        <v>4944</v>
      </c>
      <c r="Z3623" s="51">
        <f t="shared" si="205"/>
        <v>1551.8477222222223</v>
      </c>
      <c r="AA3623" s="16">
        <f t="shared" si="205"/>
        <v>1738.0694488888892</v>
      </c>
    </row>
    <row r="3624" spans="2:27" ht="20.25" x14ac:dyDescent="0.3">
      <c r="B3624" s="68" t="s">
        <v>8401</v>
      </c>
      <c r="C3624" s="14" t="s">
        <v>4521</v>
      </c>
      <c r="D3624" s="14" t="s">
        <v>8755</v>
      </c>
      <c r="E3624" s="14" t="s">
        <v>9017</v>
      </c>
      <c r="F3624" s="14" t="s">
        <v>9017</v>
      </c>
      <c r="G3624" s="14" t="s">
        <v>8990</v>
      </c>
      <c r="H3624" s="44" t="s">
        <v>3466</v>
      </c>
      <c r="I3624" s="45">
        <v>100</v>
      </c>
      <c r="J3624" s="14">
        <v>150000000</v>
      </c>
      <c r="K3624" s="14" t="s">
        <v>3458</v>
      </c>
      <c r="L3624" s="14" t="s">
        <v>3483</v>
      </c>
      <c r="M3624" s="14" t="s">
        <v>12072</v>
      </c>
      <c r="N3624" s="14" t="s">
        <v>12130</v>
      </c>
      <c r="O3624" s="14" t="s">
        <v>8757</v>
      </c>
      <c r="P3624" s="14" t="s">
        <v>12071</v>
      </c>
      <c r="Q3624" s="65" t="s">
        <v>12224</v>
      </c>
      <c r="R3624" s="65" t="s">
        <v>12223</v>
      </c>
      <c r="S3624" s="65"/>
      <c r="T3624" s="69"/>
      <c r="U3624" s="5">
        <v>1256417.1000000001</v>
      </c>
      <c r="V3624" s="47">
        <v>1407187.1520000002</v>
      </c>
      <c r="W3624" s="48"/>
      <c r="X3624" s="49">
        <v>2017</v>
      </c>
      <c r="Y3624" s="50" t="s">
        <v>4944</v>
      </c>
      <c r="Z3624" s="51">
        <f t="shared" si="205"/>
        <v>3490.0475000000001</v>
      </c>
      <c r="AA3624" s="16">
        <f t="shared" si="205"/>
        <v>3908.8532000000005</v>
      </c>
    </row>
    <row r="3625" spans="2:27" ht="20.25" x14ac:dyDescent="0.3">
      <c r="B3625" s="68" t="s">
        <v>8402</v>
      </c>
      <c r="C3625" s="14" t="s">
        <v>4521</v>
      </c>
      <c r="D3625" s="14" t="s">
        <v>8755</v>
      </c>
      <c r="E3625" s="14" t="s">
        <v>9017</v>
      </c>
      <c r="F3625" s="14" t="s">
        <v>9017</v>
      </c>
      <c r="G3625" s="14" t="s">
        <v>8991</v>
      </c>
      <c r="H3625" s="44" t="s">
        <v>3466</v>
      </c>
      <c r="I3625" s="45">
        <v>100</v>
      </c>
      <c r="J3625" s="14">
        <v>150000000</v>
      </c>
      <c r="K3625" s="14" t="s">
        <v>3458</v>
      </c>
      <c r="L3625" s="14" t="s">
        <v>3483</v>
      </c>
      <c r="M3625" s="14" t="s">
        <v>12072</v>
      </c>
      <c r="N3625" s="14" t="s">
        <v>12130</v>
      </c>
      <c r="O3625" s="14" t="s">
        <v>8757</v>
      </c>
      <c r="P3625" s="14" t="s">
        <v>12071</v>
      </c>
      <c r="Q3625" s="65" t="s">
        <v>12224</v>
      </c>
      <c r="R3625" s="65" t="s">
        <v>12223</v>
      </c>
      <c r="S3625" s="65"/>
      <c r="T3625" s="69"/>
      <c r="U3625" s="5">
        <v>1422557.67</v>
      </c>
      <c r="V3625" s="47">
        <v>1593264.5904000001</v>
      </c>
      <c r="W3625" s="48"/>
      <c r="X3625" s="49">
        <v>2017</v>
      </c>
      <c r="Y3625" s="50" t="s">
        <v>4944</v>
      </c>
      <c r="Z3625" s="51">
        <f t="shared" si="205"/>
        <v>3951.5490833333333</v>
      </c>
      <c r="AA3625" s="16">
        <f t="shared" si="205"/>
        <v>4425.734973333334</v>
      </c>
    </row>
    <row r="3626" spans="2:27" ht="20.25" x14ac:dyDescent="0.3">
      <c r="B3626" s="68" t="s">
        <v>8403</v>
      </c>
      <c r="C3626" s="14" t="s">
        <v>4521</v>
      </c>
      <c r="D3626" s="14" t="s">
        <v>8755</v>
      </c>
      <c r="E3626" s="14" t="s">
        <v>9017</v>
      </c>
      <c r="F3626" s="14" t="s">
        <v>9017</v>
      </c>
      <c r="G3626" s="14" t="s">
        <v>8992</v>
      </c>
      <c r="H3626" s="44" t="s">
        <v>3466</v>
      </c>
      <c r="I3626" s="45">
        <v>100</v>
      </c>
      <c r="J3626" s="14">
        <v>150000000</v>
      </c>
      <c r="K3626" s="14" t="s">
        <v>3458</v>
      </c>
      <c r="L3626" s="14" t="s">
        <v>3483</v>
      </c>
      <c r="M3626" s="14" t="s">
        <v>12072</v>
      </c>
      <c r="N3626" s="14" t="s">
        <v>12130</v>
      </c>
      <c r="O3626" s="14" t="s">
        <v>8757</v>
      </c>
      <c r="P3626" s="14" t="s">
        <v>12071</v>
      </c>
      <c r="Q3626" s="65" t="s">
        <v>12224</v>
      </c>
      <c r="R3626" s="65" t="s">
        <v>12223</v>
      </c>
      <c r="S3626" s="65"/>
      <c r="T3626" s="69"/>
      <c r="U3626" s="5">
        <v>2875564.3</v>
      </c>
      <c r="V3626" s="47">
        <v>3220632.0160000003</v>
      </c>
      <c r="W3626" s="48"/>
      <c r="X3626" s="49">
        <v>2017</v>
      </c>
      <c r="Y3626" s="50" t="s">
        <v>4944</v>
      </c>
      <c r="Z3626" s="51">
        <f t="shared" ref="Z3626:AA3689" si="207">U3626/360</f>
        <v>7987.6786111111105</v>
      </c>
      <c r="AA3626" s="16">
        <f t="shared" si="207"/>
        <v>8946.2000444444457</v>
      </c>
    </row>
    <row r="3627" spans="2:27" ht="20.25" x14ac:dyDescent="0.3">
      <c r="B3627" s="68" t="s">
        <v>8404</v>
      </c>
      <c r="C3627" s="14" t="s">
        <v>4521</v>
      </c>
      <c r="D3627" s="14" t="s">
        <v>8755</v>
      </c>
      <c r="E3627" s="14" t="s">
        <v>9017</v>
      </c>
      <c r="F3627" s="14" t="s">
        <v>9017</v>
      </c>
      <c r="G3627" s="14" t="s">
        <v>8993</v>
      </c>
      <c r="H3627" s="44" t="s">
        <v>3466</v>
      </c>
      <c r="I3627" s="45">
        <v>100</v>
      </c>
      <c r="J3627" s="14">
        <v>150000000</v>
      </c>
      <c r="K3627" s="14" t="s">
        <v>3458</v>
      </c>
      <c r="L3627" s="14" t="s">
        <v>3483</v>
      </c>
      <c r="M3627" s="14" t="s">
        <v>12072</v>
      </c>
      <c r="N3627" s="14" t="s">
        <v>12130</v>
      </c>
      <c r="O3627" s="14" t="s">
        <v>8760</v>
      </c>
      <c r="P3627" s="14" t="s">
        <v>12071</v>
      </c>
      <c r="Q3627" s="65" t="s">
        <v>12224</v>
      </c>
      <c r="R3627" s="65" t="s">
        <v>12223</v>
      </c>
      <c r="S3627" s="65"/>
      <c r="T3627" s="69"/>
      <c r="U3627" s="5">
        <v>5451187.7300000004</v>
      </c>
      <c r="V3627" s="47">
        <v>6105330.2576000011</v>
      </c>
      <c r="W3627" s="48"/>
      <c r="X3627" s="49">
        <v>2017</v>
      </c>
      <c r="Y3627" s="50" t="s">
        <v>4944</v>
      </c>
      <c r="Z3627" s="51">
        <f t="shared" si="207"/>
        <v>15142.188138888891</v>
      </c>
      <c r="AA3627" s="16">
        <f t="shared" si="207"/>
        <v>16959.250715555558</v>
      </c>
    </row>
    <row r="3628" spans="2:27" ht="20.25" x14ac:dyDescent="0.3">
      <c r="B3628" s="68" t="s">
        <v>8405</v>
      </c>
      <c r="C3628" s="14" t="s">
        <v>4521</v>
      </c>
      <c r="D3628" s="14" t="s">
        <v>8755</v>
      </c>
      <c r="E3628" s="14" t="s">
        <v>9017</v>
      </c>
      <c r="F3628" s="14" t="s">
        <v>9017</v>
      </c>
      <c r="G3628" s="14" t="s">
        <v>8994</v>
      </c>
      <c r="H3628" s="44" t="s">
        <v>3466</v>
      </c>
      <c r="I3628" s="45">
        <v>100</v>
      </c>
      <c r="J3628" s="14">
        <v>150000000</v>
      </c>
      <c r="K3628" s="14" t="s">
        <v>3458</v>
      </c>
      <c r="L3628" s="14" t="s">
        <v>3483</v>
      </c>
      <c r="M3628" s="14" t="s">
        <v>12072</v>
      </c>
      <c r="N3628" s="14" t="s">
        <v>12130</v>
      </c>
      <c r="O3628" s="14" t="s">
        <v>8760</v>
      </c>
      <c r="P3628" s="14" t="s">
        <v>12071</v>
      </c>
      <c r="Q3628" s="65" t="s">
        <v>12224</v>
      </c>
      <c r="R3628" s="65" t="s">
        <v>12223</v>
      </c>
      <c r="S3628" s="65"/>
      <c r="T3628" s="69"/>
      <c r="U3628" s="5">
        <v>3465417.1</v>
      </c>
      <c r="V3628" s="47">
        <v>3881267.1520000007</v>
      </c>
      <c r="W3628" s="48"/>
      <c r="X3628" s="49">
        <v>2017</v>
      </c>
      <c r="Y3628" s="50" t="s">
        <v>4944</v>
      </c>
      <c r="Z3628" s="51">
        <f t="shared" si="207"/>
        <v>9626.1586111111119</v>
      </c>
      <c r="AA3628" s="16">
        <f t="shared" si="207"/>
        <v>10781.297644444447</v>
      </c>
    </row>
    <row r="3629" spans="2:27" ht="20.25" x14ac:dyDescent="0.3">
      <c r="B3629" s="68" t="s">
        <v>8406</v>
      </c>
      <c r="C3629" s="14" t="s">
        <v>4521</v>
      </c>
      <c r="D3629" s="14" t="s">
        <v>8755</v>
      </c>
      <c r="E3629" s="14" t="s">
        <v>9017</v>
      </c>
      <c r="F3629" s="14" t="s">
        <v>9017</v>
      </c>
      <c r="G3629" s="14" t="s">
        <v>8995</v>
      </c>
      <c r="H3629" s="44" t="s">
        <v>3466</v>
      </c>
      <c r="I3629" s="45">
        <v>100</v>
      </c>
      <c r="J3629" s="14">
        <v>150000000</v>
      </c>
      <c r="K3629" s="14" t="s">
        <v>3458</v>
      </c>
      <c r="L3629" s="14" t="s">
        <v>3483</v>
      </c>
      <c r="M3629" s="14" t="s">
        <v>12072</v>
      </c>
      <c r="N3629" s="14" t="s">
        <v>12130</v>
      </c>
      <c r="O3629" s="14" t="s">
        <v>8760</v>
      </c>
      <c r="P3629" s="14" t="s">
        <v>12071</v>
      </c>
      <c r="Q3629" s="65" t="s">
        <v>12224</v>
      </c>
      <c r="R3629" s="65" t="s">
        <v>12223</v>
      </c>
      <c r="S3629" s="65"/>
      <c r="T3629" s="69"/>
      <c r="U3629" s="5">
        <v>280632.27</v>
      </c>
      <c r="V3629" s="47">
        <v>314308.14240000007</v>
      </c>
      <c r="W3629" s="48"/>
      <c r="X3629" s="49">
        <v>2017</v>
      </c>
      <c r="Y3629" s="50" t="s">
        <v>4944</v>
      </c>
      <c r="Z3629" s="51">
        <f t="shared" si="207"/>
        <v>779.53408333333334</v>
      </c>
      <c r="AA3629" s="16">
        <f t="shared" si="207"/>
        <v>873.07817333333355</v>
      </c>
    </row>
    <row r="3630" spans="2:27" ht="20.25" x14ac:dyDescent="0.3">
      <c r="B3630" s="68" t="s">
        <v>8407</v>
      </c>
      <c r="C3630" s="14" t="s">
        <v>4521</v>
      </c>
      <c r="D3630" s="14" t="s">
        <v>8755</v>
      </c>
      <c r="E3630" s="14" t="s">
        <v>9017</v>
      </c>
      <c r="F3630" s="14" t="s">
        <v>9017</v>
      </c>
      <c r="G3630" s="14" t="s">
        <v>8996</v>
      </c>
      <c r="H3630" s="44" t="s">
        <v>3466</v>
      </c>
      <c r="I3630" s="45">
        <v>100</v>
      </c>
      <c r="J3630" s="14">
        <v>150000000</v>
      </c>
      <c r="K3630" s="14" t="s">
        <v>3458</v>
      </c>
      <c r="L3630" s="14" t="s">
        <v>3483</v>
      </c>
      <c r="M3630" s="14" t="s">
        <v>12072</v>
      </c>
      <c r="N3630" s="14" t="s">
        <v>12130</v>
      </c>
      <c r="O3630" s="14" t="s">
        <v>8760</v>
      </c>
      <c r="P3630" s="14" t="s">
        <v>12071</v>
      </c>
      <c r="Q3630" s="65" t="s">
        <v>12224</v>
      </c>
      <c r="R3630" s="65" t="s">
        <v>12223</v>
      </c>
      <c r="S3630" s="65"/>
      <c r="T3630" s="69"/>
      <c r="U3630" s="5">
        <v>1232384.7</v>
      </c>
      <c r="V3630" s="47">
        <v>1380270.8640000001</v>
      </c>
      <c r="W3630" s="48"/>
      <c r="X3630" s="49">
        <v>2017</v>
      </c>
      <c r="Y3630" s="50" t="s">
        <v>4944</v>
      </c>
      <c r="Z3630" s="51">
        <f t="shared" si="207"/>
        <v>3423.290833333333</v>
      </c>
      <c r="AA3630" s="16">
        <f t="shared" si="207"/>
        <v>3834.0857333333333</v>
      </c>
    </row>
    <row r="3631" spans="2:27" ht="20.25" x14ac:dyDescent="0.3">
      <c r="B3631" s="68" t="s">
        <v>8408</v>
      </c>
      <c r="C3631" s="14" t="s">
        <v>4521</v>
      </c>
      <c r="D3631" s="14" t="s">
        <v>8755</v>
      </c>
      <c r="E3631" s="14" t="s">
        <v>9017</v>
      </c>
      <c r="F3631" s="14" t="s">
        <v>9017</v>
      </c>
      <c r="G3631" s="14" t="s">
        <v>8997</v>
      </c>
      <c r="H3631" s="44" t="s">
        <v>3466</v>
      </c>
      <c r="I3631" s="45">
        <v>100</v>
      </c>
      <c r="J3631" s="14">
        <v>150000000</v>
      </c>
      <c r="K3631" s="14" t="s">
        <v>3458</v>
      </c>
      <c r="L3631" s="14" t="s">
        <v>3483</v>
      </c>
      <c r="M3631" s="14" t="s">
        <v>12072</v>
      </c>
      <c r="N3631" s="14" t="s">
        <v>12130</v>
      </c>
      <c r="O3631" s="14" t="s">
        <v>8760</v>
      </c>
      <c r="P3631" s="14" t="s">
        <v>12071</v>
      </c>
      <c r="Q3631" s="65" t="s">
        <v>12224</v>
      </c>
      <c r="R3631" s="65" t="s">
        <v>12223</v>
      </c>
      <c r="S3631" s="65"/>
      <c r="T3631" s="69"/>
      <c r="U3631" s="5">
        <v>2336223.31</v>
      </c>
      <c r="V3631" s="47">
        <v>2616570.1072000004</v>
      </c>
      <c r="W3631" s="48"/>
      <c r="X3631" s="49">
        <v>2017</v>
      </c>
      <c r="Y3631" s="50" t="s">
        <v>4944</v>
      </c>
      <c r="Z3631" s="51">
        <f t="shared" si="207"/>
        <v>6489.5091944444448</v>
      </c>
      <c r="AA3631" s="16">
        <f t="shared" si="207"/>
        <v>7268.2502977777785</v>
      </c>
    </row>
    <row r="3632" spans="2:27" ht="20.25" x14ac:dyDescent="0.3">
      <c r="B3632" s="68" t="s">
        <v>8409</v>
      </c>
      <c r="C3632" s="14" t="s">
        <v>4521</v>
      </c>
      <c r="D3632" s="14" t="s">
        <v>8755</v>
      </c>
      <c r="E3632" s="14" t="s">
        <v>9017</v>
      </c>
      <c r="F3632" s="14" t="s">
        <v>9017</v>
      </c>
      <c r="G3632" s="14" t="s">
        <v>8998</v>
      </c>
      <c r="H3632" s="44" t="s">
        <v>3466</v>
      </c>
      <c r="I3632" s="45">
        <v>100</v>
      </c>
      <c r="J3632" s="14">
        <v>150000000</v>
      </c>
      <c r="K3632" s="14" t="s">
        <v>3458</v>
      </c>
      <c r="L3632" s="14" t="s">
        <v>3483</v>
      </c>
      <c r="M3632" s="14" t="s">
        <v>12072</v>
      </c>
      <c r="N3632" s="14" t="s">
        <v>12130</v>
      </c>
      <c r="O3632" s="14" t="s">
        <v>8760</v>
      </c>
      <c r="P3632" s="14" t="s">
        <v>12071</v>
      </c>
      <c r="Q3632" s="65" t="s">
        <v>12224</v>
      </c>
      <c r="R3632" s="65" t="s">
        <v>12223</v>
      </c>
      <c r="S3632" s="65"/>
      <c r="T3632" s="69"/>
      <c r="U3632" s="5">
        <v>1485178.76</v>
      </c>
      <c r="V3632" s="47">
        <v>1663400.2112000003</v>
      </c>
      <c r="W3632" s="48"/>
      <c r="X3632" s="49">
        <v>2017</v>
      </c>
      <c r="Y3632" s="50" t="s">
        <v>4944</v>
      </c>
      <c r="Z3632" s="51">
        <f t="shared" si="207"/>
        <v>4125.4965555555555</v>
      </c>
      <c r="AA3632" s="16">
        <f t="shared" si="207"/>
        <v>4620.5561422222227</v>
      </c>
    </row>
    <row r="3633" spans="2:27" ht="20.25" x14ac:dyDescent="0.3">
      <c r="B3633" s="68" t="s">
        <v>8410</v>
      </c>
      <c r="C3633" s="14" t="s">
        <v>4521</v>
      </c>
      <c r="D3633" s="14" t="s">
        <v>8755</v>
      </c>
      <c r="E3633" s="14" t="s">
        <v>9017</v>
      </c>
      <c r="F3633" s="14" t="s">
        <v>9017</v>
      </c>
      <c r="G3633" s="14" t="s">
        <v>8999</v>
      </c>
      <c r="H3633" s="44" t="s">
        <v>3466</v>
      </c>
      <c r="I3633" s="45">
        <v>100</v>
      </c>
      <c r="J3633" s="14">
        <v>150000000</v>
      </c>
      <c r="K3633" s="14" t="s">
        <v>3458</v>
      </c>
      <c r="L3633" s="14" t="s">
        <v>3483</v>
      </c>
      <c r="M3633" s="14" t="s">
        <v>12072</v>
      </c>
      <c r="N3633" s="14" t="s">
        <v>12130</v>
      </c>
      <c r="O3633" s="14" t="s">
        <v>8760</v>
      </c>
      <c r="P3633" s="14" t="s">
        <v>12071</v>
      </c>
      <c r="Q3633" s="65" t="s">
        <v>12224</v>
      </c>
      <c r="R3633" s="65" t="s">
        <v>12223</v>
      </c>
      <c r="S3633" s="65"/>
      <c r="T3633" s="69"/>
      <c r="U3633" s="5">
        <v>131802.71</v>
      </c>
      <c r="V3633" s="47">
        <v>147619.03520000001</v>
      </c>
      <c r="W3633" s="48"/>
      <c r="X3633" s="49">
        <v>2017</v>
      </c>
      <c r="Y3633" s="50" t="s">
        <v>4944</v>
      </c>
      <c r="Z3633" s="51">
        <f t="shared" si="207"/>
        <v>366.11863888888888</v>
      </c>
      <c r="AA3633" s="16">
        <f t="shared" si="207"/>
        <v>410.0528755555556</v>
      </c>
    </row>
    <row r="3634" spans="2:27" ht="20.25" x14ac:dyDescent="0.3">
      <c r="B3634" s="68" t="s">
        <v>8411</v>
      </c>
      <c r="C3634" s="14" t="s">
        <v>4521</v>
      </c>
      <c r="D3634" s="14" t="s">
        <v>8758</v>
      </c>
      <c r="E3634" s="14" t="s">
        <v>9019</v>
      </c>
      <c r="F3634" s="14" t="s">
        <v>9019</v>
      </c>
      <c r="G3634" s="14" t="s">
        <v>8988</v>
      </c>
      <c r="H3634" s="44" t="s">
        <v>3466</v>
      </c>
      <c r="I3634" s="45">
        <v>100</v>
      </c>
      <c r="J3634" s="14">
        <v>150000000</v>
      </c>
      <c r="K3634" s="14" t="s">
        <v>3458</v>
      </c>
      <c r="L3634" s="14" t="s">
        <v>3483</v>
      </c>
      <c r="M3634" s="14" t="s">
        <v>12072</v>
      </c>
      <c r="N3634" s="14" t="s">
        <v>12130</v>
      </c>
      <c r="O3634" s="14" t="s">
        <v>8757</v>
      </c>
      <c r="P3634" s="14" t="s">
        <v>12071</v>
      </c>
      <c r="Q3634" s="65" t="s">
        <v>12224</v>
      </c>
      <c r="R3634" s="65" t="s">
        <v>12223</v>
      </c>
      <c r="S3634" s="65"/>
      <c r="T3634" s="69"/>
      <c r="U3634" s="5">
        <v>93302.68</v>
      </c>
      <c r="V3634" s="47">
        <v>104499.0016</v>
      </c>
      <c r="W3634" s="48"/>
      <c r="X3634" s="49">
        <v>2017</v>
      </c>
      <c r="Y3634" s="50" t="s">
        <v>4944</v>
      </c>
      <c r="Z3634" s="51">
        <f t="shared" si="207"/>
        <v>259.17411111111107</v>
      </c>
      <c r="AA3634" s="16">
        <f t="shared" si="207"/>
        <v>290.27500444444445</v>
      </c>
    </row>
    <row r="3635" spans="2:27" ht="20.25" x14ac:dyDescent="0.3">
      <c r="B3635" s="68" t="s">
        <v>8412</v>
      </c>
      <c r="C3635" s="14" t="s">
        <v>4521</v>
      </c>
      <c r="D3635" s="14" t="s">
        <v>8759</v>
      </c>
      <c r="E3635" s="14" t="s">
        <v>9020</v>
      </c>
      <c r="F3635" s="14" t="s">
        <v>9020</v>
      </c>
      <c r="G3635" s="14" t="s">
        <v>8989</v>
      </c>
      <c r="H3635" s="44" t="s">
        <v>3466</v>
      </c>
      <c r="I3635" s="45">
        <v>100</v>
      </c>
      <c r="J3635" s="14">
        <v>150000000</v>
      </c>
      <c r="K3635" s="14" t="s">
        <v>3458</v>
      </c>
      <c r="L3635" s="14" t="s">
        <v>3483</v>
      </c>
      <c r="M3635" s="14" t="s">
        <v>12072</v>
      </c>
      <c r="N3635" s="14" t="s">
        <v>12130</v>
      </c>
      <c r="O3635" s="14" t="s">
        <v>8757</v>
      </c>
      <c r="P3635" s="14" t="s">
        <v>12071</v>
      </c>
      <c r="Q3635" s="65" t="s">
        <v>12224</v>
      </c>
      <c r="R3635" s="65" t="s">
        <v>12223</v>
      </c>
      <c r="S3635" s="65"/>
      <c r="T3635" s="69"/>
      <c r="U3635" s="5">
        <v>558665.18000000005</v>
      </c>
      <c r="V3635" s="47">
        <v>625705.00160000008</v>
      </c>
      <c r="W3635" s="48"/>
      <c r="X3635" s="49">
        <v>2017</v>
      </c>
      <c r="Y3635" s="50" t="s">
        <v>4944</v>
      </c>
      <c r="Z3635" s="51">
        <f t="shared" si="207"/>
        <v>1551.8477222222223</v>
      </c>
      <c r="AA3635" s="16">
        <f t="shared" si="207"/>
        <v>1738.0694488888892</v>
      </c>
    </row>
    <row r="3636" spans="2:27" ht="20.25" x14ac:dyDescent="0.3">
      <c r="B3636" s="68" t="s">
        <v>8413</v>
      </c>
      <c r="C3636" s="14" t="s">
        <v>4521</v>
      </c>
      <c r="D3636" s="14" t="s">
        <v>8755</v>
      </c>
      <c r="E3636" s="14" t="s">
        <v>9017</v>
      </c>
      <c r="F3636" s="14" t="s">
        <v>9017</v>
      </c>
      <c r="G3636" s="14" t="s">
        <v>8990</v>
      </c>
      <c r="H3636" s="44" t="s">
        <v>3466</v>
      </c>
      <c r="I3636" s="45">
        <v>100</v>
      </c>
      <c r="J3636" s="14">
        <v>150000000</v>
      </c>
      <c r="K3636" s="14" t="s">
        <v>3458</v>
      </c>
      <c r="L3636" s="14" t="s">
        <v>3483</v>
      </c>
      <c r="M3636" s="14" t="s">
        <v>12072</v>
      </c>
      <c r="N3636" s="14" t="s">
        <v>12130</v>
      </c>
      <c r="O3636" s="14" t="s">
        <v>8757</v>
      </c>
      <c r="P3636" s="14" t="s">
        <v>12071</v>
      </c>
      <c r="Q3636" s="65" t="s">
        <v>12224</v>
      </c>
      <c r="R3636" s="65" t="s">
        <v>12223</v>
      </c>
      <c r="S3636" s="65"/>
      <c r="T3636" s="69"/>
      <c r="U3636" s="5">
        <v>1256417.1000000001</v>
      </c>
      <c r="V3636" s="47">
        <v>1407187.1520000002</v>
      </c>
      <c r="W3636" s="48"/>
      <c r="X3636" s="49">
        <v>2017</v>
      </c>
      <c r="Y3636" s="50" t="s">
        <v>4944</v>
      </c>
      <c r="Z3636" s="51">
        <f t="shared" si="207"/>
        <v>3490.0475000000001</v>
      </c>
      <c r="AA3636" s="16">
        <f t="shared" si="207"/>
        <v>3908.8532000000005</v>
      </c>
    </row>
    <row r="3637" spans="2:27" ht="20.25" x14ac:dyDescent="0.3">
      <c r="B3637" s="68" t="s">
        <v>8414</v>
      </c>
      <c r="C3637" s="14" t="s">
        <v>4521</v>
      </c>
      <c r="D3637" s="14" t="s">
        <v>8755</v>
      </c>
      <c r="E3637" s="14" t="s">
        <v>9017</v>
      </c>
      <c r="F3637" s="14" t="s">
        <v>9017</v>
      </c>
      <c r="G3637" s="14" t="s">
        <v>8991</v>
      </c>
      <c r="H3637" s="44" t="s">
        <v>3466</v>
      </c>
      <c r="I3637" s="45">
        <v>100</v>
      </c>
      <c r="J3637" s="14">
        <v>150000000</v>
      </c>
      <c r="K3637" s="14" t="s">
        <v>3458</v>
      </c>
      <c r="L3637" s="14" t="s">
        <v>3483</v>
      </c>
      <c r="M3637" s="14" t="s">
        <v>12072</v>
      </c>
      <c r="N3637" s="14" t="s">
        <v>12130</v>
      </c>
      <c r="O3637" s="14" t="s">
        <v>8757</v>
      </c>
      <c r="P3637" s="14" t="s">
        <v>12071</v>
      </c>
      <c r="Q3637" s="65" t="s">
        <v>12224</v>
      </c>
      <c r="R3637" s="65" t="s">
        <v>12223</v>
      </c>
      <c r="S3637" s="65"/>
      <c r="T3637" s="69"/>
      <c r="U3637" s="5">
        <v>1422557.67</v>
      </c>
      <c r="V3637" s="47">
        <v>1593264.5904000001</v>
      </c>
      <c r="W3637" s="48"/>
      <c r="X3637" s="49">
        <v>2017</v>
      </c>
      <c r="Y3637" s="50" t="s">
        <v>4944</v>
      </c>
      <c r="Z3637" s="51">
        <f t="shared" si="207"/>
        <v>3951.5490833333333</v>
      </c>
      <c r="AA3637" s="16">
        <f t="shared" si="207"/>
        <v>4425.734973333334</v>
      </c>
    </row>
    <row r="3638" spans="2:27" ht="20.25" x14ac:dyDescent="0.3">
      <c r="B3638" s="68" t="s">
        <v>8415</v>
      </c>
      <c r="C3638" s="14" t="s">
        <v>4521</v>
      </c>
      <c r="D3638" s="14" t="s">
        <v>8755</v>
      </c>
      <c r="E3638" s="14" t="s">
        <v>9017</v>
      </c>
      <c r="F3638" s="14" t="s">
        <v>9017</v>
      </c>
      <c r="G3638" s="14" t="s">
        <v>8992</v>
      </c>
      <c r="H3638" s="44" t="s">
        <v>3466</v>
      </c>
      <c r="I3638" s="45">
        <v>100</v>
      </c>
      <c r="J3638" s="14">
        <v>150000000</v>
      </c>
      <c r="K3638" s="14" t="s">
        <v>3458</v>
      </c>
      <c r="L3638" s="14" t="s">
        <v>3483</v>
      </c>
      <c r="M3638" s="14" t="s">
        <v>12072</v>
      </c>
      <c r="N3638" s="14" t="s">
        <v>12130</v>
      </c>
      <c r="O3638" s="14" t="s">
        <v>8757</v>
      </c>
      <c r="P3638" s="14" t="s">
        <v>12071</v>
      </c>
      <c r="Q3638" s="65" t="s">
        <v>12224</v>
      </c>
      <c r="R3638" s="65" t="s">
        <v>12223</v>
      </c>
      <c r="S3638" s="65"/>
      <c r="T3638" s="69"/>
      <c r="U3638" s="5">
        <v>2875564.3</v>
      </c>
      <c r="V3638" s="47">
        <v>3220632.0160000003</v>
      </c>
      <c r="W3638" s="48"/>
      <c r="X3638" s="49">
        <v>2017</v>
      </c>
      <c r="Y3638" s="50" t="s">
        <v>4944</v>
      </c>
      <c r="Z3638" s="51">
        <f t="shared" si="207"/>
        <v>7987.6786111111105</v>
      </c>
      <c r="AA3638" s="16">
        <f t="shared" si="207"/>
        <v>8946.2000444444457</v>
      </c>
    </row>
    <row r="3639" spans="2:27" ht="20.25" x14ac:dyDescent="0.3">
      <c r="B3639" s="68" t="s">
        <v>8416</v>
      </c>
      <c r="C3639" s="14" t="s">
        <v>4521</v>
      </c>
      <c r="D3639" s="14" t="s">
        <v>8755</v>
      </c>
      <c r="E3639" s="14" t="s">
        <v>9017</v>
      </c>
      <c r="F3639" s="14" t="s">
        <v>9017</v>
      </c>
      <c r="G3639" s="14" t="s">
        <v>8993</v>
      </c>
      <c r="H3639" s="44" t="s">
        <v>3466</v>
      </c>
      <c r="I3639" s="45">
        <v>100</v>
      </c>
      <c r="J3639" s="14">
        <v>150000000</v>
      </c>
      <c r="K3639" s="14" t="s">
        <v>3458</v>
      </c>
      <c r="L3639" s="14" t="s">
        <v>3483</v>
      </c>
      <c r="M3639" s="14" t="s">
        <v>12072</v>
      </c>
      <c r="N3639" s="14" t="s">
        <v>12130</v>
      </c>
      <c r="O3639" s="14" t="s">
        <v>8760</v>
      </c>
      <c r="P3639" s="14" t="s">
        <v>12071</v>
      </c>
      <c r="Q3639" s="65" t="s">
        <v>12224</v>
      </c>
      <c r="R3639" s="65" t="s">
        <v>12223</v>
      </c>
      <c r="S3639" s="65"/>
      <c r="T3639" s="69"/>
      <c r="U3639" s="5">
        <v>5451187.7300000004</v>
      </c>
      <c r="V3639" s="47">
        <v>6105330.2576000011</v>
      </c>
      <c r="W3639" s="48"/>
      <c r="X3639" s="49">
        <v>2017</v>
      </c>
      <c r="Y3639" s="50" t="s">
        <v>4944</v>
      </c>
      <c r="Z3639" s="51">
        <f t="shared" si="207"/>
        <v>15142.188138888891</v>
      </c>
      <c r="AA3639" s="16">
        <f t="shared" si="207"/>
        <v>16959.250715555558</v>
      </c>
    </row>
    <row r="3640" spans="2:27" ht="20.25" x14ac:dyDescent="0.3">
      <c r="B3640" s="68" t="s">
        <v>8417</v>
      </c>
      <c r="C3640" s="14" t="s">
        <v>4521</v>
      </c>
      <c r="D3640" s="14" t="s">
        <v>8755</v>
      </c>
      <c r="E3640" s="14" t="s">
        <v>9017</v>
      </c>
      <c r="F3640" s="14" t="s">
        <v>9017</v>
      </c>
      <c r="G3640" s="14" t="s">
        <v>8994</v>
      </c>
      <c r="H3640" s="44" t="s">
        <v>3466</v>
      </c>
      <c r="I3640" s="45">
        <v>100</v>
      </c>
      <c r="J3640" s="14">
        <v>150000000</v>
      </c>
      <c r="K3640" s="14" t="s">
        <v>3458</v>
      </c>
      <c r="L3640" s="14" t="s">
        <v>3483</v>
      </c>
      <c r="M3640" s="14" t="s">
        <v>12072</v>
      </c>
      <c r="N3640" s="14" t="s">
        <v>12130</v>
      </c>
      <c r="O3640" s="14" t="s">
        <v>8760</v>
      </c>
      <c r="P3640" s="14" t="s">
        <v>12071</v>
      </c>
      <c r="Q3640" s="65" t="s">
        <v>12224</v>
      </c>
      <c r="R3640" s="65" t="s">
        <v>12223</v>
      </c>
      <c r="S3640" s="65"/>
      <c r="T3640" s="69"/>
      <c r="U3640" s="5">
        <v>3465417.1</v>
      </c>
      <c r="V3640" s="47">
        <v>3881267.1520000007</v>
      </c>
      <c r="W3640" s="48"/>
      <c r="X3640" s="49">
        <v>2017</v>
      </c>
      <c r="Y3640" s="50" t="s">
        <v>4944</v>
      </c>
      <c r="Z3640" s="51">
        <f t="shared" si="207"/>
        <v>9626.1586111111119</v>
      </c>
      <c r="AA3640" s="16">
        <f t="shared" si="207"/>
        <v>10781.297644444447</v>
      </c>
    </row>
    <row r="3641" spans="2:27" ht="20.25" x14ac:dyDescent="0.3">
      <c r="B3641" s="68" t="s">
        <v>8418</v>
      </c>
      <c r="C3641" s="14" t="s">
        <v>4521</v>
      </c>
      <c r="D3641" s="14" t="s">
        <v>8755</v>
      </c>
      <c r="E3641" s="14" t="s">
        <v>9017</v>
      </c>
      <c r="F3641" s="14" t="s">
        <v>9017</v>
      </c>
      <c r="G3641" s="14" t="s">
        <v>8995</v>
      </c>
      <c r="H3641" s="44" t="s">
        <v>3466</v>
      </c>
      <c r="I3641" s="45">
        <v>100</v>
      </c>
      <c r="J3641" s="14">
        <v>150000000</v>
      </c>
      <c r="K3641" s="14" t="s">
        <v>3458</v>
      </c>
      <c r="L3641" s="14" t="s">
        <v>3483</v>
      </c>
      <c r="M3641" s="14" t="s">
        <v>12072</v>
      </c>
      <c r="N3641" s="14" t="s">
        <v>12130</v>
      </c>
      <c r="O3641" s="14" t="s">
        <v>8760</v>
      </c>
      <c r="P3641" s="14" t="s">
        <v>12071</v>
      </c>
      <c r="Q3641" s="65" t="s">
        <v>12224</v>
      </c>
      <c r="R3641" s="65" t="s">
        <v>12223</v>
      </c>
      <c r="S3641" s="65"/>
      <c r="T3641" s="69"/>
      <c r="U3641" s="5">
        <v>341836.73</v>
      </c>
      <c r="V3641" s="47">
        <v>382857.13760000002</v>
      </c>
      <c r="W3641" s="48"/>
      <c r="X3641" s="49">
        <v>2017</v>
      </c>
      <c r="Y3641" s="50" t="s">
        <v>4944</v>
      </c>
      <c r="Z3641" s="51">
        <f t="shared" si="207"/>
        <v>949.54647222222218</v>
      </c>
      <c r="AA3641" s="16">
        <f t="shared" si="207"/>
        <v>1063.492048888889</v>
      </c>
    </row>
    <row r="3642" spans="2:27" ht="20.25" x14ac:dyDescent="0.3">
      <c r="B3642" s="68" t="s">
        <v>8419</v>
      </c>
      <c r="C3642" s="14" t="s">
        <v>4521</v>
      </c>
      <c r="D3642" s="14" t="s">
        <v>8755</v>
      </c>
      <c r="E3642" s="14" t="s">
        <v>9017</v>
      </c>
      <c r="F3642" s="14" t="s">
        <v>9017</v>
      </c>
      <c r="G3642" s="14" t="s">
        <v>8996</v>
      </c>
      <c r="H3642" s="44" t="s">
        <v>3466</v>
      </c>
      <c r="I3642" s="45">
        <v>100</v>
      </c>
      <c r="J3642" s="14">
        <v>150000000</v>
      </c>
      <c r="K3642" s="14" t="s">
        <v>3458</v>
      </c>
      <c r="L3642" s="14" t="s">
        <v>3483</v>
      </c>
      <c r="M3642" s="14" t="s">
        <v>12072</v>
      </c>
      <c r="N3642" s="14" t="s">
        <v>12130</v>
      </c>
      <c r="O3642" s="14" t="s">
        <v>8760</v>
      </c>
      <c r="P3642" s="14" t="s">
        <v>12071</v>
      </c>
      <c r="Q3642" s="65" t="s">
        <v>12224</v>
      </c>
      <c r="R3642" s="65" t="s">
        <v>12223</v>
      </c>
      <c r="S3642" s="65"/>
      <c r="T3642" s="69"/>
      <c r="U3642" s="5">
        <v>1232384.7</v>
      </c>
      <c r="V3642" s="47">
        <v>1380270.8640000001</v>
      </c>
      <c r="W3642" s="48"/>
      <c r="X3642" s="49">
        <v>2017</v>
      </c>
      <c r="Y3642" s="50" t="s">
        <v>4944</v>
      </c>
      <c r="Z3642" s="51">
        <f t="shared" si="207"/>
        <v>3423.290833333333</v>
      </c>
      <c r="AA3642" s="16">
        <f t="shared" si="207"/>
        <v>3834.0857333333333</v>
      </c>
    </row>
    <row r="3643" spans="2:27" ht="20.25" x14ac:dyDescent="0.3">
      <c r="B3643" s="68" t="s">
        <v>8420</v>
      </c>
      <c r="C3643" s="14" t="s">
        <v>4521</v>
      </c>
      <c r="D3643" s="14" t="s">
        <v>8755</v>
      </c>
      <c r="E3643" s="14" t="s">
        <v>9017</v>
      </c>
      <c r="F3643" s="14" t="s">
        <v>9017</v>
      </c>
      <c r="G3643" s="14" t="s">
        <v>8997</v>
      </c>
      <c r="H3643" s="44" t="s">
        <v>3466</v>
      </c>
      <c r="I3643" s="45">
        <v>100</v>
      </c>
      <c r="J3643" s="14">
        <v>150000000</v>
      </c>
      <c r="K3643" s="14" t="s">
        <v>3458</v>
      </c>
      <c r="L3643" s="14" t="s">
        <v>3483</v>
      </c>
      <c r="M3643" s="14" t="s">
        <v>12072</v>
      </c>
      <c r="N3643" s="14" t="s">
        <v>12130</v>
      </c>
      <c r="O3643" s="14" t="s">
        <v>8760</v>
      </c>
      <c r="P3643" s="14" t="s">
        <v>12071</v>
      </c>
      <c r="Q3643" s="65" t="s">
        <v>12224</v>
      </c>
      <c r="R3643" s="65" t="s">
        <v>12223</v>
      </c>
      <c r="S3643" s="65"/>
      <c r="T3643" s="69"/>
      <c r="U3643" s="5">
        <v>2336223.31</v>
      </c>
      <c r="V3643" s="47">
        <v>2616570.1072000004</v>
      </c>
      <c r="W3643" s="48"/>
      <c r="X3643" s="49">
        <v>2017</v>
      </c>
      <c r="Y3643" s="50" t="s">
        <v>4944</v>
      </c>
      <c r="Z3643" s="51">
        <f t="shared" si="207"/>
        <v>6489.5091944444448</v>
      </c>
      <c r="AA3643" s="16">
        <f t="shared" si="207"/>
        <v>7268.2502977777785</v>
      </c>
    </row>
    <row r="3644" spans="2:27" ht="20.25" x14ac:dyDescent="0.3">
      <c r="B3644" s="68" t="s">
        <v>8421</v>
      </c>
      <c r="C3644" s="14" t="s">
        <v>4521</v>
      </c>
      <c r="D3644" s="14" t="s">
        <v>8755</v>
      </c>
      <c r="E3644" s="14" t="s">
        <v>9017</v>
      </c>
      <c r="F3644" s="14" t="s">
        <v>9017</v>
      </c>
      <c r="G3644" s="14" t="s">
        <v>8998</v>
      </c>
      <c r="H3644" s="44" t="s">
        <v>3466</v>
      </c>
      <c r="I3644" s="45">
        <v>100</v>
      </c>
      <c r="J3644" s="14">
        <v>150000000</v>
      </c>
      <c r="K3644" s="14" t="s">
        <v>3458</v>
      </c>
      <c r="L3644" s="14" t="s">
        <v>3483</v>
      </c>
      <c r="M3644" s="14" t="s">
        <v>12072</v>
      </c>
      <c r="N3644" s="14" t="s">
        <v>12130</v>
      </c>
      <c r="O3644" s="14" t="s">
        <v>8760</v>
      </c>
      <c r="P3644" s="14" t="s">
        <v>12071</v>
      </c>
      <c r="Q3644" s="65" t="s">
        <v>12224</v>
      </c>
      <c r="R3644" s="65" t="s">
        <v>12223</v>
      </c>
      <c r="S3644" s="65"/>
      <c r="T3644" s="69"/>
      <c r="U3644" s="5">
        <v>1485178.76</v>
      </c>
      <c r="V3644" s="47">
        <v>1663400.2112000003</v>
      </c>
      <c r="W3644" s="48"/>
      <c r="X3644" s="49">
        <v>2017</v>
      </c>
      <c r="Y3644" s="50" t="s">
        <v>4944</v>
      </c>
      <c r="Z3644" s="51">
        <f t="shared" si="207"/>
        <v>4125.4965555555555</v>
      </c>
      <c r="AA3644" s="16">
        <f t="shared" si="207"/>
        <v>4620.5561422222227</v>
      </c>
    </row>
    <row r="3645" spans="2:27" ht="20.25" x14ac:dyDescent="0.3">
      <c r="B3645" s="68" t="s">
        <v>8422</v>
      </c>
      <c r="C3645" s="14" t="s">
        <v>4521</v>
      </c>
      <c r="D3645" s="14" t="s">
        <v>8755</v>
      </c>
      <c r="E3645" s="14" t="s">
        <v>9017</v>
      </c>
      <c r="F3645" s="14" t="s">
        <v>9017</v>
      </c>
      <c r="G3645" s="14" t="s">
        <v>8761</v>
      </c>
      <c r="H3645" s="44" t="s">
        <v>3466</v>
      </c>
      <c r="I3645" s="45">
        <v>100</v>
      </c>
      <c r="J3645" s="14">
        <v>150000000</v>
      </c>
      <c r="K3645" s="14" t="s">
        <v>3458</v>
      </c>
      <c r="L3645" s="14" t="s">
        <v>3483</v>
      </c>
      <c r="M3645" s="14" t="s">
        <v>12072</v>
      </c>
      <c r="N3645" s="14" t="s">
        <v>12130</v>
      </c>
      <c r="O3645" s="14" t="s">
        <v>8760</v>
      </c>
      <c r="P3645" s="14" t="s">
        <v>12071</v>
      </c>
      <c r="Q3645" s="65" t="s">
        <v>12224</v>
      </c>
      <c r="R3645" s="65" t="s">
        <v>12223</v>
      </c>
      <c r="S3645" s="65"/>
      <c r="T3645" s="69"/>
      <c r="U3645" s="5">
        <v>131802.71</v>
      </c>
      <c r="V3645" s="47">
        <v>147619.03520000001</v>
      </c>
      <c r="W3645" s="48"/>
      <c r="X3645" s="49">
        <v>2017</v>
      </c>
      <c r="Y3645" s="50" t="s">
        <v>4944</v>
      </c>
      <c r="Z3645" s="51">
        <f t="shared" si="207"/>
        <v>366.11863888888888</v>
      </c>
      <c r="AA3645" s="16">
        <f t="shared" si="207"/>
        <v>410.0528755555556</v>
      </c>
    </row>
    <row r="3646" spans="2:27" ht="20.25" x14ac:dyDescent="0.3">
      <c r="B3646" s="68" t="s">
        <v>8423</v>
      </c>
      <c r="C3646" s="14" t="s">
        <v>4521</v>
      </c>
      <c r="D3646" s="14" t="s">
        <v>8762</v>
      </c>
      <c r="E3646" s="14" t="s">
        <v>8763</v>
      </c>
      <c r="F3646" s="14" t="s">
        <v>8763</v>
      </c>
      <c r="G3646" s="14" t="s">
        <v>8764</v>
      </c>
      <c r="H3646" s="44" t="s">
        <v>12070</v>
      </c>
      <c r="I3646" s="45">
        <v>100</v>
      </c>
      <c r="J3646" s="14">
        <v>150000000</v>
      </c>
      <c r="K3646" s="14" t="s">
        <v>3458</v>
      </c>
      <c r="L3646" s="14" t="s">
        <v>8894</v>
      </c>
      <c r="M3646" s="14" t="s">
        <v>12072</v>
      </c>
      <c r="N3646" s="14"/>
      <c r="O3646" s="46" t="s">
        <v>12183</v>
      </c>
      <c r="P3646" s="14" t="s">
        <v>12071</v>
      </c>
      <c r="Q3646" s="65" t="s">
        <v>12224</v>
      </c>
      <c r="R3646" s="65" t="s">
        <v>12223</v>
      </c>
      <c r="S3646" s="65"/>
      <c r="T3646" s="69"/>
      <c r="U3646" s="5">
        <v>1632115977.8560002</v>
      </c>
      <c r="V3646" s="47">
        <v>1827969895.1987205</v>
      </c>
      <c r="W3646" s="48"/>
      <c r="X3646" s="49">
        <v>2017</v>
      </c>
      <c r="Y3646" s="50" t="s">
        <v>8799</v>
      </c>
      <c r="Z3646" s="51">
        <f t="shared" si="207"/>
        <v>4533655.4940444445</v>
      </c>
      <c r="AA3646" s="51">
        <f t="shared" si="207"/>
        <v>5077694.1533297794</v>
      </c>
    </row>
    <row r="3647" spans="2:27" ht="20.25" x14ac:dyDescent="0.3">
      <c r="B3647" s="68" t="s">
        <v>8424</v>
      </c>
      <c r="C3647" s="14" t="s">
        <v>4521</v>
      </c>
      <c r="D3647" s="14" t="s">
        <v>8765</v>
      </c>
      <c r="E3647" s="14" t="s">
        <v>8766</v>
      </c>
      <c r="F3647" s="14" t="s">
        <v>8767</v>
      </c>
      <c r="G3647" s="14" t="s">
        <v>8768</v>
      </c>
      <c r="H3647" s="44" t="s">
        <v>3457</v>
      </c>
      <c r="I3647" s="45">
        <v>100</v>
      </c>
      <c r="J3647" s="14">
        <v>150000000</v>
      </c>
      <c r="K3647" s="14" t="s">
        <v>3458</v>
      </c>
      <c r="L3647" s="14" t="s">
        <v>8753</v>
      </c>
      <c r="M3647" s="14" t="s">
        <v>12072</v>
      </c>
      <c r="N3647" s="14" t="s">
        <v>12130</v>
      </c>
      <c r="O3647" s="46" t="s">
        <v>12183</v>
      </c>
      <c r="P3647" s="14" t="s">
        <v>12071</v>
      </c>
      <c r="Q3647" s="65" t="s">
        <v>12224</v>
      </c>
      <c r="R3647" s="65" t="s">
        <v>12223</v>
      </c>
      <c r="S3647" s="65"/>
      <c r="T3647" s="69"/>
      <c r="U3647" s="5">
        <v>15005951.999999998</v>
      </c>
      <c r="V3647" s="47">
        <v>15005951.999999998</v>
      </c>
      <c r="W3647" s="48"/>
      <c r="X3647" s="49">
        <v>2017</v>
      </c>
      <c r="Y3647" s="50" t="s">
        <v>8799</v>
      </c>
      <c r="Z3647" s="51">
        <f t="shared" si="207"/>
        <v>41683.199999999997</v>
      </c>
      <c r="AA3647" s="16">
        <f t="shared" si="207"/>
        <v>41683.199999999997</v>
      </c>
    </row>
    <row r="3648" spans="2:27" ht="20.25" x14ac:dyDescent="0.3">
      <c r="B3648" s="68" t="s">
        <v>8425</v>
      </c>
      <c r="C3648" s="14" t="s">
        <v>4521</v>
      </c>
      <c r="D3648" s="14" t="s">
        <v>8769</v>
      </c>
      <c r="E3648" s="14" t="s">
        <v>8770</v>
      </c>
      <c r="F3648" s="14" t="s">
        <v>8770</v>
      </c>
      <c r="G3648" s="14" t="s">
        <v>8771</v>
      </c>
      <c r="H3648" s="44" t="s">
        <v>3457</v>
      </c>
      <c r="I3648" s="45">
        <v>100</v>
      </c>
      <c r="J3648" s="14">
        <v>150000000</v>
      </c>
      <c r="K3648" s="14" t="s">
        <v>3458</v>
      </c>
      <c r="L3648" s="14" t="s">
        <v>8753</v>
      </c>
      <c r="M3648" s="14" t="s">
        <v>12072</v>
      </c>
      <c r="N3648" s="14" t="s">
        <v>12130</v>
      </c>
      <c r="O3648" s="46" t="s">
        <v>12183</v>
      </c>
      <c r="P3648" s="14" t="s">
        <v>12071</v>
      </c>
      <c r="Q3648" s="65" t="s">
        <v>12224</v>
      </c>
      <c r="R3648" s="65" t="s">
        <v>12223</v>
      </c>
      <c r="S3648" s="65"/>
      <c r="T3648" s="69"/>
      <c r="U3648" s="5">
        <v>17506944.000000004</v>
      </c>
      <c r="V3648" s="47">
        <v>17506944.000000004</v>
      </c>
      <c r="W3648" s="48"/>
      <c r="X3648" s="49">
        <v>2017</v>
      </c>
      <c r="Y3648" s="50" t="s">
        <v>8799</v>
      </c>
      <c r="Z3648" s="51">
        <f t="shared" si="207"/>
        <v>48630.400000000009</v>
      </c>
      <c r="AA3648" s="16">
        <f t="shared" si="207"/>
        <v>48630.400000000009</v>
      </c>
    </row>
    <row r="3649" spans="2:27" ht="20.25" x14ac:dyDescent="0.3">
      <c r="B3649" s="68" t="s">
        <v>8426</v>
      </c>
      <c r="C3649" s="14" t="s">
        <v>4521</v>
      </c>
      <c r="D3649" s="14" t="s">
        <v>8769</v>
      </c>
      <c r="E3649" s="14" t="s">
        <v>8770</v>
      </c>
      <c r="F3649" s="14" t="s">
        <v>8770</v>
      </c>
      <c r="G3649" s="14" t="s">
        <v>8772</v>
      </c>
      <c r="H3649" s="44" t="s">
        <v>3457</v>
      </c>
      <c r="I3649" s="45">
        <v>100</v>
      </c>
      <c r="J3649" s="14">
        <v>150000000</v>
      </c>
      <c r="K3649" s="14" t="s">
        <v>3458</v>
      </c>
      <c r="L3649" s="14" t="s">
        <v>8753</v>
      </c>
      <c r="M3649" s="14" t="s">
        <v>12072</v>
      </c>
      <c r="N3649" s="14" t="s">
        <v>12130</v>
      </c>
      <c r="O3649" s="46" t="s">
        <v>12183</v>
      </c>
      <c r="P3649" s="14" t="s">
        <v>12071</v>
      </c>
      <c r="Q3649" s="65" t="s">
        <v>12224</v>
      </c>
      <c r="R3649" s="65" t="s">
        <v>12223</v>
      </c>
      <c r="S3649" s="65"/>
      <c r="T3649" s="69"/>
      <c r="U3649" s="5">
        <v>4358740</v>
      </c>
      <c r="V3649" s="47">
        <v>4881788.8000000007</v>
      </c>
      <c r="W3649" s="48"/>
      <c r="X3649" s="49">
        <v>2017</v>
      </c>
      <c r="Y3649" s="50" t="s">
        <v>8799</v>
      </c>
      <c r="Z3649" s="51">
        <f t="shared" si="207"/>
        <v>12107.611111111111</v>
      </c>
      <c r="AA3649" s="16">
        <f t="shared" si="207"/>
        <v>13560.524444444447</v>
      </c>
    </row>
    <row r="3650" spans="2:27" ht="20.25" x14ac:dyDescent="0.3">
      <c r="B3650" s="68" t="s">
        <v>8427</v>
      </c>
      <c r="C3650" s="14" t="s">
        <v>4521</v>
      </c>
      <c r="D3650" s="14" t="s">
        <v>8773</v>
      </c>
      <c r="E3650" s="14" t="s">
        <v>8774</v>
      </c>
      <c r="F3650" s="14" t="s">
        <v>8774</v>
      </c>
      <c r="G3650" s="14" t="s">
        <v>8775</v>
      </c>
      <c r="H3650" s="44" t="s">
        <v>3457</v>
      </c>
      <c r="I3650" s="45">
        <v>100</v>
      </c>
      <c r="J3650" s="14">
        <v>150000000</v>
      </c>
      <c r="K3650" s="14" t="s">
        <v>3458</v>
      </c>
      <c r="L3650" s="14" t="s">
        <v>8753</v>
      </c>
      <c r="M3650" s="14" t="s">
        <v>12072</v>
      </c>
      <c r="N3650" s="14" t="s">
        <v>12130</v>
      </c>
      <c r="O3650" s="46" t="s">
        <v>12183</v>
      </c>
      <c r="P3650" s="14" t="s">
        <v>12071</v>
      </c>
      <c r="Q3650" s="65" t="s">
        <v>12224</v>
      </c>
      <c r="R3650" s="65" t="s">
        <v>12223</v>
      </c>
      <c r="S3650" s="65"/>
      <c r="T3650" s="69"/>
      <c r="U3650" s="5">
        <v>4990074.5142857144</v>
      </c>
      <c r="V3650" s="47">
        <v>5588883.4560000002</v>
      </c>
      <c r="W3650" s="48"/>
      <c r="X3650" s="49">
        <v>2017</v>
      </c>
      <c r="Y3650" s="50" t="s">
        <v>8799</v>
      </c>
      <c r="Z3650" s="51">
        <f t="shared" si="207"/>
        <v>13861.318095238095</v>
      </c>
      <c r="AA3650" s="16">
        <f t="shared" si="207"/>
        <v>15524.676266666667</v>
      </c>
    </row>
    <row r="3651" spans="2:27" ht="20.25" x14ac:dyDescent="0.3">
      <c r="B3651" s="68" t="s">
        <v>8428</v>
      </c>
      <c r="C3651" s="14" t="s">
        <v>4521</v>
      </c>
      <c r="D3651" s="14" t="s">
        <v>8776</v>
      </c>
      <c r="E3651" s="14" t="s">
        <v>8777</v>
      </c>
      <c r="F3651" s="14" t="s">
        <v>8777</v>
      </c>
      <c r="G3651" s="14" t="s">
        <v>8778</v>
      </c>
      <c r="H3651" s="44" t="s">
        <v>12070</v>
      </c>
      <c r="I3651" s="45">
        <v>100</v>
      </c>
      <c r="J3651" s="14">
        <v>150000000</v>
      </c>
      <c r="K3651" s="14" t="s">
        <v>3458</v>
      </c>
      <c r="L3651" s="14" t="s">
        <v>8894</v>
      </c>
      <c r="M3651" s="14" t="s">
        <v>12072</v>
      </c>
      <c r="N3651" s="14"/>
      <c r="O3651" s="46" t="s">
        <v>12183</v>
      </c>
      <c r="P3651" s="14" t="s">
        <v>12071</v>
      </c>
      <c r="Q3651" s="65" t="s">
        <v>12224</v>
      </c>
      <c r="R3651" s="65" t="s">
        <v>12223</v>
      </c>
      <c r="S3651" s="65"/>
      <c r="T3651" s="69"/>
      <c r="U3651" s="5">
        <v>108912</v>
      </c>
      <c r="V3651" s="47">
        <v>121981.44000000002</v>
      </c>
      <c r="W3651" s="48"/>
      <c r="X3651" s="49">
        <v>2017</v>
      </c>
      <c r="Y3651" s="50" t="s">
        <v>8799</v>
      </c>
      <c r="Z3651" s="51">
        <f t="shared" si="207"/>
        <v>302.53333333333336</v>
      </c>
      <c r="AA3651" s="16">
        <f t="shared" si="207"/>
        <v>338.83733333333339</v>
      </c>
    </row>
    <row r="3652" spans="2:27" ht="20.25" x14ac:dyDescent="0.3">
      <c r="B3652" s="68" t="s">
        <v>8429</v>
      </c>
      <c r="C3652" s="14" t="s">
        <v>4521</v>
      </c>
      <c r="D3652" s="14" t="s">
        <v>8574</v>
      </c>
      <c r="E3652" s="14" t="s">
        <v>8575</v>
      </c>
      <c r="F3652" s="14" t="s">
        <v>8575</v>
      </c>
      <c r="G3652" s="14" t="s">
        <v>8779</v>
      </c>
      <c r="H3652" s="44" t="s">
        <v>3466</v>
      </c>
      <c r="I3652" s="45">
        <v>100</v>
      </c>
      <c r="J3652" s="14">
        <v>150000000</v>
      </c>
      <c r="K3652" s="14" t="s">
        <v>3458</v>
      </c>
      <c r="L3652" s="14" t="s">
        <v>8753</v>
      </c>
      <c r="M3652" s="14" t="s">
        <v>12072</v>
      </c>
      <c r="N3652" s="14" t="s">
        <v>12130</v>
      </c>
      <c r="O3652" s="46" t="s">
        <v>12183</v>
      </c>
      <c r="P3652" s="14" t="s">
        <v>12071</v>
      </c>
      <c r="Q3652" s="65" t="s">
        <v>12224</v>
      </c>
      <c r="R3652" s="65" t="s">
        <v>12223</v>
      </c>
      <c r="S3652" s="65"/>
      <c r="T3652" s="69"/>
      <c r="U3652" s="5">
        <v>1512000</v>
      </c>
      <c r="V3652" s="47">
        <v>1693440.0000000002</v>
      </c>
      <c r="W3652" s="48"/>
      <c r="X3652" s="49">
        <v>2017</v>
      </c>
      <c r="Y3652" s="50" t="s">
        <v>8799</v>
      </c>
      <c r="Z3652" s="51">
        <f t="shared" si="207"/>
        <v>4200</v>
      </c>
      <c r="AA3652" s="16">
        <f t="shared" si="207"/>
        <v>4704.0000000000009</v>
      </c>
    </row>
    <row r="3653" spans="2:27" ht="20.25" x14ac:dyDescent="0.3">
      <c r="B3653" s="68" t="s">
        <v>8430</v>
      </c>
      <c r="C3653" s="14" t="s">
        <v>4521</v>
      </c>
      <c r="D3653" s="14" t="s">
        <v>8780</v>
      </c>
      <c r="E3653" s="14" t="s">
        <v>8781</v>
      </c>
      <c r="F3653" s="14" t="s">
        <v>8782</v>
      </c>
      <c r="G3653" s="14" t="s">
        <v>8783</v>
      </c>
      <c r="H3653" s="44" t="s">
        <v>12070</v>
      </c>
      <c r="I3653" s="45">
        <v>100</v>
      </c>
      <c r="J3653" s="14">
        <v>150000000</v>
      </c>
      <c r="K3653" s="14" t="s">
        <v>3458</v>
      </c>
      <c r="L3653" s="14" t="s">
        <v>8894</v>
      </c>
      <c r="M3653" s="14" t="s">
        <v>12072</v>
      </c>
      <c r="N3653" s="14"/>
      <c r="O3653" s="46" t="s">
        <v>12183</v>
      </c>
      <c r="P3653" s="14" t="s">
        <v>12071</v>
      </c>
      <c r="Q3653" s="65" t="s">
        <v>12224</v>
      </c>
      <c r="R3653" s="65" t="s">
        <v>12223</v>
      </c>
      <c r="S3653" s="65"/>
      <c r="T3653" s="69"/>
      <c r="U3653" s="5">
        <v>17116200</v>
      </c>
      <c r="V3653" s="47">
        <v>17116200</v>
      </c>
      <c r="W3653" s="48"/>
      <c r="X3653" s="49">
        <v>2017</v>
      </c>
      <c r="Y3653" s="50" t="s">
        <v>8799</v>
      </c>
      <c r="Z3653" s="51">
        <f t="shared" si="207"/>
        <v>47545</v>
      </c>
      <c r="AA3653" s="16">
        <f t="shared" si="207"/>
        <v>47545</v>
      </c>
    </row>
    <row r="3654" spans="2:27" ht="20.25" x14ac:dyDescent="0.3">
      <c r="B3654" s="68" t="s">
        <v>8431</v>
      </c>
      <c r="C3654" s="14" t="s">
        <v>4521</v>
      </c>
      <c r="D3654" s="14" t="s">
        <v>8784</v>
      </c>
      <c r="E3654" s="14" t="s">
        <v>8785</v>
      </c>
      <c r="F3654" s="14" t="s">
        <v>8785</v>
      </c>
      <c r="G3654" s="14" t="s">
        <v>8786</v>
      </c>
      <c r="H3654" s="44" t="s">
        <v>3457</v>
      </c>
      <c r="I3654" s="45">
        <v>100</v>
      </c>
      <c r="J3654" s="14">
        <v>150000000</v>
      </c>
      <c r="K3654" s="14" t="s">
        <v>3458</v>
      </c>
      <c r="L3654" s="14" t="s">
        <v>8894</v>
      </c>
      <c r="M3654" s="14" t="s">
        <v>12072</v>
      </c>
      <c r="N3654" s="14" t="s">
        <v>12130</v>
      </c>
      <c r="O3654" s="46" t="s">
        <v>12183</v>
      </c>
      <c r="P3654" s="14" t="s">
        <v>12071</v>
      </c>
      <c r="Q3654" s="65" t="s">
        <v>12224</v>
      </c>
      <c r="R3654" s="65" t="s">
        <v>12223</v>
      </c>
      <c r="S3654" s="65"/>
      <c r="T3654" s="69"/>
      <c r="U3654" s="5">
        <v>143937145.06</v>
      </c>
      <c r="V3654" s="47">
        <v>161209602.46720001</v>
      </c>
      <c r="W3654" s="48"/>
      <c r="X3654" s="49">
        <v>2017</v>
      </c>
      <c r="Y3654" s="50" t="s">
        <v>8799</v>
      </c>
      <c r="Z3654" s="51">
        <f t="shared" si="207"/>
        <v>399825.40294444445</v>
      </c>
      <c r="AA3654" s="16">
        <f t="shared" si="207"/>
        <v>447804.45129777782</v>
      </c>
    </row>
    <row r="3655" spans="2:27" ht="20.25" x14ac:dyDescent="0.3">
      <c r="B3655" s="68" t="s">
        <v>8432</v>
      </c>
      <c r="C3655" s="14" t="s">
        <v>4521</v>
      </c>
      <c r="D3655" s="14" t="s">
        <v>8787</v>
      </c>
      <c r="E3655" s="14" t="s">
        <v>8788</v>
      </c>
      <c r="F3655" s="14" t="s">
        <v>8788</v>
      </c>
      <c r="G3655" s="14" t="s">
        <v>8789</v>
      </c>
      <c r="H3655" s="44" t="s">
        <v>12070</v>
      </c>
      <c r="I3655" s="45">
        <v>100</v>
      </c>
      <c r="J3655" s="14">
        <v>150000000</v>
      </c>
      <c r="K3655" s="14" t="s">
        <v>3458</v>
      </c>
      <c r="L3655" s="14" t="s">
        <v>8894</v>
      </c>
      <c r="M3655" s="14" t="s">
        <v>12072</v>
      </c>
      <c r="N3655" s="14"/>
      <c r="O3655" s="46" t="s">
        <v>12183</v>
      </c>
      <c r="P3655" s="14" t="s">
        <v>12071</v>
      </c>
      <c r="Q3655" s="65" t="s">
        <v>12224</v>
      </c>
      <c r="R3655" s="65" t="s">
        <v>12223</v>
      </c>
      <c r="S3655" s="65"/>
      <c r="T3655" s="69"/>
      <c r="U3655" s="5">
        <v>35225850</v>
      </c>
      <c r="V3655" s="47">
        <v>39452952.000000007</v>
      </c>
      <c r="W3655" s="48"/>
      <c r="X3655" s="49">
        <v>2017</v>
      </c>
      <c r="Y3655" s="50" t="s">
        <v>8799</v>
      </c>
      <c r="Z3655" s="51">
        <f t="shared" si="207"/>
        <v>97849.583333333328</v>
      </c>
      <c r="AA3655" s="16">
        <f t="shared" si="207"/>
        <v>109591.53333333335</v>
      </c>
    </row>
    <row r="3656" spans="2:27" ht="20.25" x14ac:dyDescent="0.3">
      <c r="B3656" s="68" t="s">
        <v>8433</v>
      </c>
      <c r="C3656" s="14" t="s">
        <v>4521</v>
      </c>
      <c r="D3656" s="14" t="s">
        <v>8790</v>
      </c>
      <c r="E3656" s="14" t="s">
        <v>8791</v>
      </c>
      <c r="F3656" s="14" t="s">
        <v>8791</v>
      </c>
      <c r="G3656" s="14" t="s">
        <v>8792</v>
      </c>
      <c r="H3656" s="44" t="s">
        <v>12070</v>
      </c>
      <c r="I3656" s="45">
        <v>100</v>
      </c>
      <c r="J3656" s="14">
        <v>150000000</v>
      </c>
      <c r="K3656" s="14" t="s">
        <v>3458</v>
      </c>
      <c r="L3656" s="14" t="s">
        <v>8894</v>
      </c>
      <c r="M3656" s="14" t="s">
        <v>12072</v>
      </c>
      <c r="N3656" s="14"/>
      <c r="O3656" s="46" t="s">
        <v>12183</v>
      </c>
      <c r="P3656" s="14" t="s">
        <v>12071</v>
      </c>
      <c r="Q3656" s="65" t="s">
        <v>12224</v>
      </c>
      <c r="R3656" s="65" t="s">
        <v>12223</v>
      </c>
      <c r="S3656" s="65"/>
      <c r="T3656" s="69"/>
      <c r="U3656" s="5">
        <v>230928596.80000001</v>
      </c>
      <c r="V3656" s="47">
        <v>258640028.41600004</v>
      </c>
      <c r="W3656" s="48"/>
      <c r="X3656" s="49">
        <v>2017</v>
      </c>
      <c r="Y3656" s="50" t="s">
        <v>8799</v>
      </c>
      <c r="Z3656" s="51">
        <f t="shared" si="207"/>
        <v>641468.3244444445</v>
      </c>
      <c r="AA3656" s="16">
        <f t="shared" si="207"/>
        <v>718444.52337777789</v>
      </c>
    </row>
    <row r="3657" spans="2:27" ht="20.25" x14ac:dyDescent="0.3">
      <c r="B3657" s="68" t="s">
        <v>8434</v>
      </c>
      <c r="C3657" s="14" t="s">
        <v>4521</v>
      </c>
      <c r="D3657" s="14" t="s">
        <v>8793</v>
      </c>
      <c r="E3657" s="14" t="s">
        <v>8794</v>
      </c>
      <c r="F3657" s="14" t="s">
        <v>8794</v>
      </c>
      <c r="G3657" s="14" t="s">
        <v>8795</v>
      </c>
      <c r="H3657" s="44" t="s">
        <v>3466</v>
      </c>
      <c r="I3657" s="45">
        <v>100</v>
      </c>
      <c r="J3657" s="14">
        <v>150000000</v>
      </c>
      <c r="K3657" s="14" t="s">
        <v>3458</v>
      </c>
      <c r="L3657" s="14" t="s">
        <v>8753</v>
      </c>
      <c r="M3657" s="14" t="s">
        <v>12072</v>
      </c>
      <c r="N3657" s="14" t="s">
        <v>12130</v>
      </c>
      <c r="O3657" s="46" t="s">
        <v>12183</v>
      </c>
      <c r="P3657" s="14" t="s">
        <v>12071</v>
      </c>
      <c r="Q3657" s="65" t="s">
        <v>12224</v>
      </c>
      <c r="R3657" s="65" t="s">
        <v>12223</v>
      </c>
      <c r="S3657" s="65"/>
      <c r="T3657" s="69"/>
      <c r="U3657" s="5">
        <v>8929440</v>
      </c>
      <c r="V3657" s="47">
        <v>10000972.800000001</v>
      </c>
      <c r="W3657" s="48"/>
      <c r="X3657" s="49">
        <v>2017</v>
      </c>
      <c r="Y3657" s="50" t="s">
        <v>8799</v>
      </c>
      <c r="Z3657" s="51">
        <f t="shared" si="207"/>
        <v>24804</v>
      </c>
      <c r="AA3657" s="16">
        <f t="shared" si="207"/>
        <v>27780.480000000003</v>
      </c>
    </row>
    <row r="3658" spans="2:27" ht="20.25" x14ac:dyDescent="0.3">
      <c r="B3658" s="68" t="s">
        <v>8435</v>
      </c>
      <c r="C3658" s="14" t="s">
        <v>4521</v>
      </c>
      <c r="D3658" s="14" t="s">
        <v>8796</v>
      </c>
      <c r="E3658" s="14" t="s">
        <v>8797</v>
      </c>
      <c r="F3658" s="14" t="s">
        <v>8797</v>
      </c>
      <c r="G3658" s="14" t="s">
        <v>8798</v>
      </c>
      <c r="H3658" s="44" t="s">
        <v>3466</v>
      </c>
      <c r="I3658" s="45">
        <v>100</v>
      </c>
      <c r="J3658" s="14">
        <v>150000000</v>
      </c>
      <c r="K3658" s="14" t="s">
        <v>3458</v>
      </c>
      <c r="L3658" s="14" t="s">
        <v>8753</v>
      </c>
      <c r="M3658" s="14" t="s">
        <v>12072</v>
      </c>
      <c r="N3658" s="14" t="s">
        <v>12130</v>
      </c>
      <c r="O3658" s="46" t="s">
        <v>12183</v>
      </c>
      <c r="P3658" s="14" t="s">
        <v>12071</v>
      </c>
      <c r="Q3658" s="65" t="s">
        <v>12224</v>
      </c>
      <c r="R3658" s="65" t="s">
        <v>12223</v>
      </c>
      <c r="S3658" s="65"/>
      <c r="T3658" s="69"/>
      <c r="U3658" s="5">
        <v>4755739.5</v>
      </c>
      <c r="V3658" s="47">
        <v>5326428.24</v>
      </c>
      <c r="W3658" s="48"/>
      <c r="X3658" s="49">
        <v>2017</v>
      </c>
      <c r="Y3658" s="50" t="s">
        <v>8799</v>
      </c>
      <c r="Z3658" s="51">
        <f t="shared" si="207"/>
        <v>13210.387500000001</v>
      </c>
      <c r="AA3658" s="16">
        <f t="shared" si="207"/>
        <v>14795.634</v>
      </c>
    </row>
    <row r="3659" spans="2:27" ht="20.25" x14ac:dyDescent="0.3">
      <c r="B3659" s="68" t="s">
        <v>8436</v>
      </c>
      <c r="C3659" s="14" t="s">
        <v>4521</v>
      </c>
      <c r="D3659" s="14" t="s">
        <v>8800</v>
      </c>
      <c r="E3659" s="14" t="s">
        <v>8801</v>
      </c>
      <c r="F3659" s="14" t="s">
        <v>8801</v>
      </c>
      <c r="G3659" s="14" t="s">
        <v>8802</v>
      </c>
      <c r="H3659" s="44" t="s">
        <v>3457</v>
      </c>
      <c r="I3659" s="45">
        <v>100</v>
      </c>
      <c r="J3659" s="14">
        <v>150000000</v>
      </c>
      <c r="K3659" s="14" t="s">
        <v>3458</v>
      </c>
      <c r="L3659" s="14" t="s">
        <v>8803</v>
      </c>
      <c r="M3659" s="14" t="s">
        <v>12072</v>
      </c>
      <c r="N3659" s="14" t="s">
        <v>12130</v>
      </c>
      <c r="O3659" s="14" t="s">
        <v>8804</v>
      </c>
      <c r="P3659" s="14" t="s">
        <v>12071</v>
      </c>
      <c r="Q3659" s="65" t="s">
        <v>12224</v>
      </c>
      <c r="R3659" s="65" t="s">
        <v>12223</v>
      </c>
      <c r="S3659" s="65"/>
      <c r="T3659" s="69"/>
      <c r="U3659" s="5">
        <v>17602677</v>
      </c>
      <c r="V3659" s="47">
        <v>17602677</v>
      </c>
      <c r="W3659" s="48"/>
      <c r="X3659" s="49">
        <v>2017</v>
      </c>
      <c r="Y3659" s="50" t="s">
        <v>4947</v>
      </c>
      <c r="Z3659" s="51">
        <f t="shared" si="207"/>
        <v>48896.324999999997</v>
      </c>
      <c r="AA3659" s="16">
        <f t="shared" si="207"/>
        <v>48896.324999999997</v>
      </c>
    </row>
    <row r="3660" spans="2:27" ht="20.25" x14ac:dyDescent="0.3">
      <c r="B3660" s="68" t="s">
        <v>8437</v>
      </c>
      <c r="C3660" s="14" t="s">
        <v>4521</v>
      </c>
      <c r="D3660" s="14" t="s">
        <v>8805</v>
      </c>
      <c r="E3660" s="14" t="s">
        <v>8806</v>
      </c>
      <c r="F3660" s="14" t="s">
        <v>8806</v>
      </c>
      <c r="G3660" s="14" t="s">
        <v>8807</v>
      </c>
      <c r="H3660" s="44" t="s">
        <v>3466</v>
      </c>
      <c r="I3660" s="45">
        <v>100</v>
      </c>
      <c r="J3660" s="14">
        <v>150000000</v>
      </c>
      <c r="K3660" s="14" t="s">
        <v>3458</v>
      </c>
      <c r="L3660" s="14" t="s">
        <v>8803</v>
      </c>
      <c r="M3660" s="14" t="s">
        <v>12072</v>
      </c>
      <c r="N3660" s="14" t="s">
        <v>12130</v>
      </c>
      <c r="O3660" s="14" t="s">
        <v>8804</v>
      </c>
      <c r="P3660" s="14" t="s">
        <v>12071</v>
      </c>
      <c r="Q3660" s="65" t="s">
        <v>12224</v>
      </c>
      <c r="R3660" s="65" t="s">
        <v>12223</v>
      </c>
      <c r="S3660" s="65"/>
      <c r="T3660" s="69"/>
      <c r="U3660" s="5">
        <v>1100000</v>
      </c>
      <c r="V3660" s="47">
        <v>1100000</v>
      </c>
      <c r="W3660" s="48"/>
      <c r="X3660" s="49">
        <v>2017</v>
      </c>
      <c r="Y3660" s="50" t="s">
        <v>4947</v>
      </c>
      <c r="Z3660" s="51">
        <f t="shared" si="207"/>
        <v>3055.5555555555557</v>
      </c>
      <c r="AA3660" s="16">
        <f t="shared" si="207"/>
        <v>3055.5555555555557</v>
      </c>
    </row>
    <row r="3661" spans="2:27" ht="20.25" x14ac:dyDescent="0.3">
      <c r="B3661" s="68" t="s">
        <v>8438</v>
      </c>
      <c r="C3661" s="14" t="s">
        <v>4521</v>
      </c>
      <c r="D3661" s="14" t="s">
        <v>8805</v>
      </c>
      <c r="E3661" s="14" t="s">
        <v>8806</v>
      </c>
      <c r="F3661" s="14" t="s">
        <v>8806</v>
      </c>
      <c r="G3661" s="14" t="s">
        <v>8808</v>
      </c>
      <c r="H3661" s="44" t="s">
        <v>3457</v>
      </c>
      <c r="I3661" s="45">
        <v>100</v>
      </c>
      <c r="J3661" s="14">
        <v>150000000</v>
      </c>
      <c r="K3661" s="14" t="s">
        <v>3458</v>
      </c>
      <c r="L3661" s="14" t="s">
        <v>8803</v>
      </c>
      <c r="M3661" s="14" t="s">
        <v>12072</v>
      </c>
      <c r="N3661" s="14" t="s">
        <v>12130</v>
      </c>
      <c r="O3661" s="14" t="s">
        <v>8804</v>
      </c>
      <c r="P3661" s="14" t="s">
        <v>12071</v>
      </c>
      <c r="Q3661" s="65" t="s">
        <v>12224</v>
      </c>
      <c r="R3661" s="65" t="s">
        <v>12223</v>
      </c>
      <c r="S3661" s="65"/>
      <c r="T3661" s="69"/>
      <c r="U3661" s="5">
        <v>44560000</v>
      </c>
      <c r="V3661" s="47">
        <v>44560000</v>
      </c>
      <c r="W3661" s="48"/>
      <c r="X3661" s="49">
        <v>2017</v>
      </c>
      <c r="Y3661" s="50" t="s">
        <v>4947</v>
      </c>
      <c r="Z3661" s="51">
        <f t="shared" si="207"/>
        <v>123777.77777777778</v>
      </c>
      <c r="AA3661" s="16">
        <f t="shared" si="207"/>
        <v>123777.77777777778</v>
      </c>
    </row>
    <row r="3662" spans="2:27" ht="20.25" x14ac:dyDescent="0.3">
      <c r="B3662" s="68" t="s">
        <v>8439</v>
      </c>
      <c r="C3662" s="14" t="s">
        <v>4521</v>
      </c>
      <c r="D3662" s="14" t="s">
        <v>8809</v>
      </c>
      <c r="E3662" s="14" t="s">
        <v>9021</v>
      </c>
      <c r="F3662" s="14" t="s">
        <v>9021</v>
      </c>
      <c r="G3662" s="14" t="s">
        <v>8810</v>
      </c>
      <c r="H3662" s="44" t="s">
        <v>3466</v>
      </c>
      <c r="I3662" s="45">
        <v>100</v>
      </c>
      <c r="J3662" s="14">
        <v>150000000</v>
      </c>
      <c r="K3662" s="14" t="s">
        <v>3458</v>
      </c>
      <c r="L3662" s="14" t="s">
        <v>8811</v>
      </c>
      <c r="M3662" s="14" t="s">
        <v>12072</v>
      </c>
      <c r="N3662" s="14" t="s">
        <v>12130</v>
      </c>
      <c r="O3662" s="14" t="s">
        <v>8812</v>
      </c>
      <c r="P3662" s="14" t="s">
        <v>12071</v>
      </c>
      <c r="Q3662" s="65" t="s">
        <v>12224</v>
      </c>
      <c r="R3662" s="65" t="s">
        <v>12223</v>
      </c>
      <c r="S3662" s="65"/>
      <c r="T3662" s="69"/>
      <c r="U3662" s="5">
        <v>2303824</v>
      </c>
      <c r="V3662" s="47">
        <v>2580282.8800000004</v>
      </c>
      <c r="W3662" s="48"/>
      <c r="X3662" s="49">
        <v>2017</v>
      </c>
      <c r="Y3662" s="50" t="s">
        <v>4947</v>
      </c>
      <c r="Z3662" s="51">
        <f t="shared" si="207"/>
        <v>6399.5111111111109</v>
      </c>
      <c r="AA3662" s="16">
        <f t="shared" si="207"/>
        <v>7167.4524444444451</v>
      </c>
    </row>
    <row r="3663" spans="2:27" ht="20.25" x14ac:dyDescent="0.3">
      <c r="B3663" s="68" t="s">
        <v>8440</v>
      </c>
      <c r="C3663" s="14" t="s">
        <v>4521</v>
      </c>
      <c r="D3663" s="14" t="s">
        <v>8813</v>
      </c>
      <c r="E3663" s="14" t="s">
        <v>9022</v>
      </c>
      <c r="F3663" s="14" t="s">
        <v>9022</v>
      </c>
      <c r="G3663" s="14" t="s">
        <v>8814</v>
      </c>
      <c r="H3663" s="44" t="s">
        <v>3466</v>
      </c>
      <c r="I3663" s="45">
        <v>100</v>
      </c>
      <c r="J3663" s="14">
        <v>150000000</v>
      </c>
      <c r="K3663" s="14" t="s">
        <v>3458</v>
      </c>
      <c r="L3663" s="14" t="s">
        <v>8815</v>
      </c>
      <c r="M3663" s="14" t="s">
        <v>12072</v>
      </c>
      <c r="N3663" s="14" t="s">
        <v>12130</v>
      </c>
      <c r="O3663" s="14" t="s">
        <v>8804</v>
      </c>
      <c r="P3663" s="14" t="s">
        <v>12071</v>
      </c>
      <c r="Q3663" s="65" t="s">
        <v>12224</v>
      </c>
      <c r="R3663" s="65" t="s">
        <v>12223</v>
      </c>
      <c r="S3663" s="65"/>
      <c r="T3663" s="69"/>
      <c r="U3663" s="5">
        <v>1562554</v>
      </c>
      <c r="V3663" s="47">
        <v>1750060.4800000002</v>
      </c>
      <c r="W3663" s="48"/>
      <c r="X3663" s="49">
        <v>2017</v>
      </c>
      <c r="Y3663" s="50" t="s">
        <v>4947</v>
      </c>
      <c r="Z3663" s="51">
        <f t="shared" si="207"/>
        <v>4340.4277777777779</v>
      </c>
      <c r="AA3663" s="16">
        <f t="shared" si="207"/>
        <v>4861.2791111111119</v>
      </c>
    </row>
    <row r="3664" spans="2:27" ht="20.25" x14ac:dyDescent="0.3">
      <c r="B3664" s="68" t="s">
        <v>8441</v>
      </c>
      <c r="C3664" s="14" t="s">
        <v>4521</v>
      </c>
      <c r="D3664" s="14" t="s">
        <v>8816</v>
      </c>
      <c r="E3664" s="14" t="s">
        <v>8817</v>
      </c>
      <c r="F3664" s="14" t="s">
        <v>8817</v>
      </c>
      <c r="G3664" s="14" t="s">
        <v>8818</v>
      </c>
      <c r="H3664" s="44" t="s">
        <v>3457</v>
      </c>
      <c r="I3664" s="45">
        <v>100</v>
      </c>
      <c r="J3664" s="14">
        <v>150000000</v>
      </c>
      <c r="K3664" s="14" t="s">
        <v>3458</v>
      </c>
      <c r="L3664" s="14" t="s">
        <v>8819</v>
      </c>
      <c r="M3664" s="14" t="s">
        <v>12072</v>
      </c>
      <c r="N3664" s="14" t="s">
        <v>12130</v>
      </c>
      <c r="O3664" s="14" t="s">
        <v>8820</v>
      </c>
      <c r="P3664" s="14" t="s">
        <v>12071</v>
      </c>
      <c r="Q3664" s="65" t="s">
        <v>12224</v>
      </c>
      <c r="R3664" s="65" t="s">
        <v>12223</v>
      </c>
      <c r="S3664" s="65"/>
      <c r="T3664" s="69"/>
      <c r="U3664" s="5">
        <v>198453102</v>
      </c>
      <c r="V3664" s="47">
        <v>222267474.24000001</v>
      </c>
      <c r="W3664" s="48"/>
      <c r="X3664" s="49">
        <v>2017</v>
      </c>
      <c r="Y3664" s="50" t="s">
        <v>4947</v>
      </c>
      <c r="Z3664" s="51">
        <f t="shared" si="207"/>
        <v>551258.6166666667</v>
      </c>
      <c r="AA3664" s="16">
        <f t="shared" si="207"/>
        <v>617409.65066666668</v>
      </c>
    </row>
    <row r="3665" spans="2:27" ht="20.25" x14ac:dyDescent="0.3">
      <c r="B3665" s="68" t="s">
        <v>8442</v>
      </c>
      <c r="C3665" s="14" t="s">
        <v>4521</v>
      </c>
      <c r="D3665" s="14" t="s">
        <v>8821</v>
      </c>
      <c r="E3665" s="14" t="s">
        <v>8822</v>
      </c>
      <c r="F3665" s="14" t="s">
        <v>8822</v>
      </c>
      <c r="G3665" s="14" t="s">
        <v>8823</v>
      </c>
      <c r="H3665" s="44" t="s">
        <v>3457</v>
      </c>
      <c r="I3665" s="45">
        <v>100</v>
      </c>
      <c r="J3665" s="14">
        <v>150000000</v>
      </c>
      <c r="K3665" s="14" t="s">
        <v>3458</v>
      </c>
      <c r="L3665" s="14" t="s">
        <v>8753</v>
      </c>
      <c r="M3665" s="14" t="s">
        <v>12072</v>
      </c>
      <c r="N3665" s="14" t="s">
        <v>12130</v>
      </c>
      <c r="O3665" s="14" t="s">
        <v>8824</v>
      </c>
      <c r="P3665" s="14" t="s">
        <v>12071</v>
      </c>
      <c r="Q3665" s="65" t="s">
        <v>12224</v>
      </c>
      <c r="R3665" s="65" t="s">
        <v>12223</v>
      </c>
      <c r="S3665" s="65"/>
      <c r="T3665" s="69"/>
      <c r="U3665" s="5">
        <v>13928571</v>
      </c>
      <c r="V3665" s="47">
        <v>15599999.520000001</v>
      </c>
      <c r="W3665" s="48"/>
      <c r="X3665" s="49">
        <v>2017</v>
      </c>
      <c r="Y3665" s="50" t="s">
        <v>4947</v>
      </c>
      <c r="Z3665" s="51">
        <f t="shared" si="207"/>
        <v>38690.474999999999</v>
      </c>
      <c r="AA3665" s="16">
        <f t="shared" si="207"/>
        <v>43333.332000000002</v>
      </c>
    </row>
    <row r="3666" spans="2:27" ht="20.25" x14ac:dyDescent="0.3">
      <c r="B3666" s="68" t="s">
        <v>8443</v>
      </c>
      <c r="C3666" s="14" t="s">
        <v>4521</v>
      </c>
      <c r="D3666" s="14" t="s">
        <v>9027</v>
      </c>
      <c r="E3666" s="14" t="s">
        <v>9028</v>
      </c>
      <c r="F3666" s="14" t="s">
        <v>9029</v>
      </c>
      <c r="G3666" s="14" t="s">
        <v>8829</v>
      </c>
      <c r="H3666" s="44" t="s">
        <v>3466</v>
      </c>
      <c r="I3666" s="45">
        <v>100</v>
      </c>
      <c r="J3666" s="14">
        <v>150000000</v>
      </c>
      <c r="K3666" s="14" t="s">
        <v>3458</v>
      </c>
      <c r="L3666" s="14" t="s">
        <v>8753</v>
      </c>
      <c r="M3666" s="14" t="s">
        <v>12072</v>
      </c>
      <c r="N3666" s="14" t="s">
        <v>12130</v>
      </c>
      <c r="O3666" s="14" t="s">
        <v>8830</v>
      </c>
      <c r="P3666" s="14" t="s">
        <v>12071</v>
      </c>
      <c r="Q3666" s="65" t="s">
        <v>12224</v>
      </c>
      <c r="R3666" s="65" t="s">
        <v>12223</v>
      </c>
      <c r="S3666" s="65"/>
      <c r="T3666" s="69"/>
      <c r="U3666" s="5">
        <v>679222</v>
      </c>
      <c r="V3666" s="47">
        <f>U3666*1.12</f>
        <v>760728.64000000013</v>
      </c>
      <c r="W3666" s="48"/>
      <c r="X3666" s="49">
        <v>2017</v>
      </c>
      <c r="Y3666" s="50" t="s">
        <v>4952</v>
      </c>
      <c r="Z3666" s="51">
        <f t="shared" si="207"/>
        <v>1886.7277777777779</v>
      </c>
      <c r="AA3666" s="16">
        <f t="shared" si="207"/>
        <v>2113.1351111111117</v>
      </c>
    </row>
    <row r="3667" spans="2:27" ht="20.25" x14ac:dyDescent="0.3">
      <c r="B3667" s="68" t="s">
        <v>8444</v>
      </c>
      <c r="C3667" s="14" t="s">
        <v>4521</v>
      </c>
      <c r="D3667" s="14" t="s">
        <v>8831</v>
      </c>
      <c r="E3667" s="14" t="s">
        <v>8832</v>
      </c>
      <c r="F3667" s="14" t="s">
        <v>8832</v>
      </c>
      <c r="G3667" s="14" t="s">
        <v>8833</v>
      </c>
      <c r="H3667" s="44" t="s">
        <v>3466</v>
      </c>
      <c r="I3667" s="45">
        <v>100</v>
      </c>
      <c r="J3667" s="14">
        <v>150000000</v>
      </c>
      <c r="K3667" s="14" t="s">
        <v>3458</v>
      </c>
      <c r="L3667" s="14" t="s">
        <v>8753</v>
      </c>
      <c r="M3667" s="14" t="s">
        <v>12072</v>
      </c>
      <c r="N3667" s="14" t="s">
        <v>12130</v>
      </c>
      <c r="O3667" s="14" t="s">
        <v>8834</v>
      </c>
      <c r="P3667" s="14" t="s">
        <v>12071</v>
      </c>
      <c r="Q3667" s="65" t="s">
        <v>12224</v>
      </c>
      <c r="R3667" s="65" t="s">
        <v>12223</v>
      </c>
      <c r="S3667" s="65"/>
      <c r="T3667" s="69"/>
      <c r="U3667" s="5">
        <v>2203734</v>
      </c>
      <c r="V3667" s="47">
        <v>2468182.08</v>
      </c>
      <c r="W3667" s="48"/>
      <c r="X3667" s="49">
        <v>2017</v>
      </c>
      <c r="Y3667" s="50" t="s">
        <v>5073</v>
      </c>
      <c r="Z3667" s="51">
        <f t="shared" si="207"/>
        <v>6121.4833333333336</v>
      </c>
      <c r="AA3667" s="16">
        <f t="shared" si="207"/>
        <v>6856.0613333333331</v>
      </c>
    </row>
    <row r="3668" spans="2:27" ht="20.25" x14ac:dyDescent="0.3">
      <c r="B3668" s="68" t="s">
        <v>8445</v>
      </c>
      <c r="C3668" s="14" t="s">
        <v>4521</v>
      </c>
      <c r="D3668" s="14" t="s">
        <v>8835</v>
      </c>
      <c r="E3668" s="14" t="s">
        <v>8836</v>
      </c>
      <c r="F3668" s="14" t="s">
        <v>8836</v>
      </c>
      <c r="G3668" s="14" t="s">
        <v>8837</v>
      </c>
      <c r="H3668" s="44" t="s">
        <v>3466</v>
      </c>
      <c r="I3668" s="45">
        <v>100</v>
      </c>
      <c r="J3668" s="14">
        <v>150000000</v>
      </c>
      <c r="K3668" s="14" t="s">
        <v>3458</v>
      </c>
      <c r="L3668" s="14" t="s">
        <v>3471</v>
      </c>
      <c r="M3668" s="14" t="s">
        <v>12072</v>
      </c>
      <c r="N3668" s="14" t="s">
        <v>12130</v>
      </c>
      <c r="O3668" s="14" t="s">
        <v>8838</v>
      </c>
      <c r="P3668" s="14" t="s">
        <v>12071</v>
      </c>
      <c r="Q3668" s="65" t="s">
        <v>12224</v>
      </c>
      <c r="R3668" s="65" t="s">
        <v>12223</v>
      </c>
      <c r="S3668" s="65"/>
      <c r="T3668" s="69"/>
      <c r="U3668" s="5">
        <v>500000</v>
      </c>
      <c r="V3668" s="47">
        <v>560000</v>
      </c>
      <c r="W3668" s="48"/>
      <c r="X3668" s="49">
        <v>2017</v>
      </c>
      <c r="Y3668" s="50" t="s">
        <v>5073</v>
      </c>
      <c r="Z3668" s="51">
        <f t="shared" si="207"/>
        <v>1388.8888888888889</v>
      </c>
      <c r="AA3668" s="16">
        <f t="shared" si="207"/>
        <v>1555.5555555555557</v>
      </c>
    </row>
    <row r="3669" spans="2:27" ht="20.25" x14ac:dyDescent="0.3">
      <c r="B3669" s="68" t="s">
        <v>8446</v>
      </c>
      <c r="C3669" s="14" t="s">
        <v>4521</v>
      </c>
      <c r="D3669" s="14" t="s">
        <v>8576</v>
      </c>
      <c r="E3669" s="14" t="s">
        <v>8577</v>
      </c>
      <c r="F3669" s="14" t="s">
        <v>8577</v>
      </c>
      <c r="G3669" s="14" t="s">
        <v>8839</v>
      </c>
      <c r="H3669" s="44" t="s">
        <v>3466</v>
      </c>
      <c r="I3669" s="45">
        <v>100</v>
      </c>
      <c r="J3669" s="14">
        <v>150000000</v>
      </c>
      <c r="K3669" s="14" t="s">
        <v>3458</v>
      </c>
      <c r="L3669" s="14" t="s">
        <v>3471</v>
      </c>
      <c r="M3669" s="14" t="s">
        <v>12072</v>
      </c>
      <c r="N3669" s="14" t="s">
        <v>12130</v>
      </c>
      <c r="O3669" s="14" t="s">
        <v>8840</v>
      </c>
      <c r="P3669" s="14" t="s">
        <v>12071</v>
      </c>
      <c r="Q3669" s="65" t="s">
        <v>12224</v>
      </c>
      <c r="R3669" s="65" t="s">
        <v>12223</v>
      </c>
      <c r="S3669" s="65"/>
      <c r="T3669" s="69"/>
      <c r="U3669" s="5">
        <v>3700000</v>
      </c>
      <c r="V3669" s="47">
        <v>4144000.0000000005</v>
      </c>
      <c r="W3669" s="48"/>
      <c r="X3669" s="49">
        <v>2017</v>
      </c>
      <c r="Y3669" s="50" t="s">
        <v>5073</v>
      </c>
      <c r="Z3669" s="51">
        <f t="shared" si="207"/>
        <v>10277.777777777777</v>
      </c>
      <c r="AA3669" s="16">
        <f t="shared" si="207"/>
        <v>11511.111111111113</v>
      </c>
    </row>
    <row r="3670" spans="2:27" ht="20.25" x14ac:dyDescent="0.3">
      <c r="B3670" s="68" t="s">
        <v>8447</v>
      </c>
      <c r="C3670" s="14" t="s">
        <v>4521</v>
      </c>
      <c r="D3670" s="14" t="s">
        <v>8576</v>
      </c>
      <c r="E3670" s="14" t="s">
        <v>8577</v>
      </c>
      <c r="F3670" s="14" t="s">
        <v>8577</v>
      </c>
      <c r="G3670" s="14" t="s">
        <v>8841</v>
      </c>
      <c r="H3670" s="44" t="s">
        <v>3466</v>
      </c>
      <c r="I3670" s="45">
        <v>100</v>
      </c>
      <c r="J3670" s="14">
        <v>150000000</v>
      </c>
      <c r="K3670" s="14" t="s">
        <v>3458</v>
      </c>
      <c r="L3670" s="14" t="s">
        <v>3471</v>
      </c>
      <c r="M3670" s="14" t="s">
        <v>12072</v>
      </c>
      <c r="N3670" s="14" t="s">
        <v>12130</v>
      </c>
      <c r="O3670" s="14" t="s">
        <v>8842</v>
      </c>
      <c r="P3670" s="14" t="s">
        <v>12071</v>
      </c>
      <c r="Q3670" s="65" t="s">
        <v>12224</v>
      </c>
      <c r="R3670" s="65" t="s">
        <v>12223</v>
      </c>
      <c r="S3670" s="65"/>
      <c r="T3670" s="69"/>
      <c r="U3670" s="5">
        <v>1490000</v>
      </c>
      <c r="V3670" s="47">
        <v>1668800.0000000002</v>
      </c>
      <c r="W3670" s="48"/>
      <c r="X3670" s="49">
        <v>2017</v>
      </c>
      <c r="Y3670" s="50" t="s">
        <v>5073</v>
      </c>
      <c r="Z3670" s="51">
        <f t="shared" si="207"/>
        <v>4138.8888888888887</v>
      </c>
      <c r="AA3670" s="16">
        <f t="shared" si="207"/>
        <v>4635.5555555555566</v>
      </c>
    </row>
    <row r="3671" spans="2:27" ht="20.25" x14ac:dyDescent="0.3">
      <c r="B3671" s="68" t="s">
        <v>8448</v>
      </c>
      <c r="C3671" s="14" t="s">
        <v>4521</v>
      </c>
      <c r="D3671" s="14" t="s">
        <v>8843</v>
      </c>
      <c r="E3671" s="14" t="s">
        <v>8844</v>
      </c>
      <c r="F3671" s="14" t="s">
        <v>8844</v>
      </c>
      <c r="G3671" s="14" t="s">
        <v>8845</v>
      </c>
      <c r="H3671" s="44" t="s">
        <v>3466</v>
      </c>
      <c r="I3671" s="45">
        <v>100</v>
      </c>
      <c r="J3671" s="14">
        <v>150000000</v>
      </c>
      <c r="K3671" s="14" t="s">
        <v>3458</v>
      </c>
      <c r="L3671" s="14" t="s">
        <v>3486</v>
      </c>
      <c r="M3671" s="14" t="s">
        <v>12072</v>
      </c>
      <c r="N3671" s="14" t="s">
        <v>12130</v>
      </c>
      <c r="O3671" s="14" t="s">
        <v>8846</v>
      </c>
      <c r="P3671" s="14" t="s">
        <v>12071</v>
      </c>
      <c r="Q3671" s="65" t="s">
        <v>12224</v>
      </c>
      <c r="R3671" s="65" t="s">
        <v>12223</v>
      </c>
      <c r="S3671" s="65"/>
      <c r="T3671" s="69"/>
      <c r="U3671" s="5">
        <v>1850435</v>
      </c>
      <c r="V3671" s="47">
        <v>2072487.2000000002</v>
      </c>
      <c r="W3671" s="48"/>
      <c r="X3671" s="49">
        <v>2017</v>
      </c>
      <c r="Y3671" s="50" t="s">
        <v>5073</v>
      </c>
      <c r="Z3671" s="51">
        <f t="shared" si="207"/>
        <v>5140.0972222222226</v>
      </c>
      <c r="AA3671" s="16">
        <f t="shared" si="207"/>
        <v>5756.9088888888891</v>
      </c>
    </row>
    <row r="3672" spans="2:27" ht="20.25" x14ac:dyDescent="0.3">
      <c r="B3672" s="68" t="s">
        <v>8449</v>
      </c>
      <c r="C3672" s="14" t="s">
        <v>4521</v>
      </c>
      <c r="D3672" s="14" t="s">
        <v>8847</v>
      </c>
      <c r="E3672" s="14" t="s">
        <v>9023</v>
      </c>
      <c r="F3672" s="14" t="s">
        <v>8848</v>
      </c>
      <c r="G3672" s="14" t="s">
        <v>8849</v>
      </c>
      <c r="H3672" s="44" t="s">
        <v>3466</v>
      </c>
      <c r="I3672" s="45">
        <v>100</v>
      </c>
      <c r="J3672" s="14">
        <v>150000000</v>
      </c>
      <c r="K3672" s="14" t="s">
        <v>3458</v>
      </c>
      <c r="L3672" s="14" t="s">
        <v>8753</v>
      </c>
      <c r="M3672" s="14" t="s">
        <v>12072</v>
      </c>
      <c r="N3672" s="14" t="s">
        <v>12130</v>
      </c>
      <c r="O3672" s="14" t="s">
        <v>12188</v>
      </c>
      <c r="P3672" s="14" t="s">
        <v>12071</v>
      </c>
      <c r="Q3672" s="65" t="s">
        <v>12224</v>
      </c>
      <c r="R3672" s="65" t="s">
        <v>12223</v>
      </c>
      <c r="S3672" s="65"/>
      <c r="T3672" s="69"/>
      <c r="U3672" s="5">
        <v>3604505</v>
      </c>
      <c r="V3672" s="47">
        <v>4037045.6000000006</v>
      </c>
      <c r="W3672" s="48"/>
      <c r="X3672" s="49">
        <v>2017</v>
      </c>
      <c r="Y3672" s="50" t="s">
        <v>5073</v>
      </c>
      <c r="Z3672" s="51">
        <f t="shared" si="207"/>
        <v>10012.513888888889</v>
      </c>
      <c r="AA3672" s="16">
        <f t="shared" si="207"/>
        <v>11214.015555555558</v>
      </c>
    </row>
    <row r="3673" spans="2:27" ht="20.25" x14ac:dyDescent="0.3">
      <c r="B3673" s="68" t="s">
        <v>8450</v>
      </c>
      <c r="C3673" s="14" t="s">
        <v>4521</v>
      </c>
      <c r="D3673" s="14" t="s">
        <v>8847</v>
      </c>
      <c r="E3673" s="14" t="s">
        <v>9023</v>
      </c>
      <c r="F3673" s="14" t="s">
        <v>8848</v>
      </c>
      <c r="G3673" s="14" t="s">
        <v>8850</v>
      </c>
      <c r="H3673" s="44" t="s">
        <v>3466</v>
      </c>
      <c r="I3673" s="45">
        <v>100</v>
      </c>
      <c r="J3673" s="14">
        <v>150000000</v>
      </c>
      <c r="K3673" s="14" t="s">
        <v>3458</v>
      </c>
      <c r="L3673" s="14" t="s">
        <v>8753</v>
      </c>
      <c r="M3673" s="14" t="s">
        <v>12072</v>
      </c>
      <c r="N3673" s="14" t="s">
        <v>12130</v>
      </c>
      <c r="O3673" s="14" t="s">
        <v>12188</v>
      </c>
      <c r="P3673" s="14" t="s">
        <v>12071</v>
      </c>
      <c r="Q3673" s="65" t="s">
        <v>12224</v>
      </c>
      <c r="R3673" s="65" t="s">
        <v>12223</v>
      </c>
      <c r="S3673" s="65"/>
      <c r="T3673" s="69"/>
      <c r="U3673" s="5">
        <v>3081136</v>
      </c>
      <c r="V3673" s="47">
        <v>3450872.3200000003</v>
      </c>
      <c r="W3673" s="48"/>
      <c r="X3673" s="49">
        <v>2017</v>
      </c>
      <c r="Y3673" s="50" t="s">
        <v>5073</v>
      </c>
      <c r="Z3673" s="51">
        <f t="shared" si="207"/>
        <v>8558.7111111111117</v>
      </c>
      <c r="AA3673" s="16">
        <f t="shared" si="207"/>
        <v>9585.7564444444452</v>
      </c>
    </row>
    <row r="3674" spans="2:27" ht="20.25" x14ac:dyDescent="0.3">
      <c r="B3674" s="68" t="s">
        <v>8451</v>
      </c>
      <c r="C3674" s="14" t="s">
        <v>4521</v>
      </c>
      <c r="D3674" s="14" t="s">
        <v>8847</v>
      </c>
      <c r="E3674" s="14" t="s">
        <v>9023</v>
      </c>
      <c r="F3674" s="14" t="s">
        <v>8848</v>
      </c>
      <c r="G3674" s="14" t="s">
        <v>8851</v>
      </c>
      <c r="H3674" s="44" t="s">
        <v>3457</v>
      </c>
      <c r="I3674" s="45">
        <v>100</v>
      </c>
      <c r="J3674" s="14">
        <v>150000000</v>
      </c>
      <c r="K3674" s="14" t="s">
        <v>3458</v>
      </c>
      <c r="L3674" s="14" t="s">
        <v>8753</v>
      </c>
      <c r="M3674" s="14" t="s">
        <v>12072</v>
      </c>
      <c r="N3674" s="14" t="s">
        <v>12130</v>
      </c>
      <c r="O3674" s="14" t="s">
        <v>12188</v>
      </c>
      <c r="P3674" s="14" t="s">
        <v>12071</v>
      </c>
      <c r="Q3674" s="65" t="s">
        <v>12224</v>
      </c>
      <c r="R3674" s="65" t="s">
        <v>12223</v>
      </c>
      <c r="S3674" s="65"/>
      <c r="T3674" s="69"/>
      <c r="U3674" s="5">
        <v>94536000</v>
      </c>
      <c r="V3674" s="47">
        <v>105880320.00000001</v>
      </c>
      <c r="W3674" s="48"/>
      <c r="X3674" s="49">
        <v>2017</v>
      </c>
      <c r="Y3674" s="50" t="s">
        <v>5073</v>
      </c>
      <c r="Z3674" s="51">
        <f t="shared" si="207"/>
        <v>262600</v>
      </c>
      <c r="AA3674" s="16">
        <f t="shared" si="207"/>
        <v>294112.00000000006</v>
      </c>
    </row>
    <row r="3675" spans="2:27" ht="20.25" x14ac:dyDescent="0.3">
      <c r="B3675" s="68" t="s">
        <v>8452</v>
      </c>
      <c r="C3675" s="14" t="s">
        <v>4521</v>
      </c>
      <c r="D3675" s="14" t="s">
        <v>8847</v>
      </c>
      <c r="E3675" s="14" t="s">
        <v>9023</v>
      </c>
      <c r="F3675" s="14" t="s">
        <v>8848</v>
      </c>
      <c r="G3675" s="14" t="s">
        <v>8852</v>
      </c>
      <c r="H3675" s="44" t="s">
        <v>3466</v>
      </c>
      <c r="I3675" s="45">
        <v>100</v>
      </c>
      <c r="J3675" s="14">
        <v>150000000</v>
      </c>
      <c r="K3675" s="14" t="s">
        <v>3458</v>
      </c>
      <c r="L3675" s="14" t="s">
        <v>3489</v>
      </c>
      <c r="M3675" s="14" t="s">
        <v>12072</v>
      </c>
      <c r="N3675" s="14" t="s">
        <v>12130</v>
      </c>
      <c r="O3675" s="14" t="s">
        <v>8853</v>
      </c>
      <c r="P3675" s="14" t="s">
        <v>12071</v>
      </c>
      <c r="Q3675" s="65" t="s">
        <v>12224</v>
      </c>
      <c r="R3675" s="65" t="s">
        <v>12223</v>
      </c>
      <c r="S3675" s="65"/>
      <c r="T3675" s="69"/>
      <c r="U3675" s="5">
        <v>250000</v>
      </c>
      <c r="V3675" s="47">
        <v>280000</v>
      </c>
      <c r="W3675" s="48"/>
      <c r="X3675" s="49">
        <v>2017</v>
      </c>
      <c r="Y3675" s="50" t="s">
        <v>5073</v>
      </c>
      <c r="Z3675" s="51">
        <f t="shared" si="207"/>
        <v>694.44444444444446</v>
      </c>
      <c r="AA3675" s="16">
        <f t="shared" si="207"/>
        <v>777.77777777777783</v>
      </c>
    </row>
    <row r="3676" spans="2:27" ht="20.25" x14ac:dyDescent="0.3">
      <c r="B3676" s="68" t="s">
        <v>8453</v>
      </c>
      <c r="C3676" s="14" t="s">
        <v>4521</v>
      </c>
      <c r="D3676" s="14" t="s">
        <v>8847</v>
      </c>
      <c r="E3676" s="14" t="s">
        <v>9023</v>
      </c>
      <c r="F3676" s="14" t="s">
        <v>8848</v>
      </c>
      <c r="G3676" s="14" t="s">
        <v>8854</v>
      </c>
      <c r="H3676" s="44" t="s">
        <v>3466</v>
      </c>
      <c r="I3676" s="45">
        <v>100</v>
      </c>
      <c r="J3676" s="14">
        <v>150000000</v>
      </c>
      <c r="K3676" s="14" t="s">
        <v>3458</v>
      </c>
      <c r="L3676" s="14" t="s">
        <v>3489</v>
      </c>
      <c r="M3676" s="14" t="s">
        <v>12072</v>
      </c>
      <c r="N3676" s="14" t="s">
        <v>12130</v>
      </c>
      <c r="O3676" s="14" t="s">
        <v>8855</v>
      </c>
      <c r="P3676" s="14" t="s">
        <v>12071</v>
      </c>
      <c r="Q3676" s="65" t="s">
        <v>12224</v>
      </c>
      <c r="R3676" s="65" t="s">
        <v>12223</v>
      </c>
      <c r="S3676" s="65"/>
      <c r="T3676" s="69"/>
      <c r="U3676" s="5">
        <v>2856000</v>
      </c>
      <c r="V3676" s="47">
        <v>3198720.0000000005</v>
      </c>
      <c r="W3676" s="48"/>
      <c r="X3676" s="49">
        <v>2017</v>
      </c>
      <c r="Y3676" s="50" t="s">
        <v>5073</v>
      </c>
      <c r="Z3676" s="51">
        <f t="shared" si="207"/>
        <v>7933.333333333333</v>
      </c>
      <c r="AA3676" s="16">
        <f t="shared" si="207"/>
        <v>8885.3333333333339</v>
      </c>
    </row>
    <row r="3677" spans="2:27" ht="20.25" x14ac:dyDescent="0.3">
      <c r="B3677" s="68" t="s">
        <v>8454</v>
      </c>
      <c r="C3677" s="14" t="s">
        <v>4521</v>
      </c>
      <c r="D3677" s="14" t="s">
        <v>8847</v>
      </c>
      <c r="E3677" s="14" t="s">
        <v>9023</v>
      </c>
      <c r="F3677" s="14" t="s">
        <v>8848</v>
      </c>
      <c r="G3677" s="14" t="s">
        <v>8856</v>
      </c>
      <c r="H3677" s="44" t="s">
        <v>3466</v>
      </c>
      <c r="I3677" s="45">
        <v>100</v>
      </c>
      <c r="J3677" s="14">
        <v>150000000</v>
      </c>
      <c r="K3677" s="14" t="s">
        <v>3458</v>
      </c>
      <c r="L3677" s="14" t="s">
        <v>3486</v>
      </c>
      <c r="M3677" s="14" t="s">
        <v>12072</v>
      </c>
      <c r="N3677" s="14" t="s">
        <v>12130</v>
      </c>
      <c r="O3677" s="14" t="s">
        <v>8857</v>
      </c>
      <c r="P3677" s="14" t="s">
        <v>12071</v>
      </c>
      <c r="Q3677" s="65" t="s">
        <v>12224</v>
      </c>
      <c r="R3677" s="65" t="s">
        <v>12223</v>
      </c>
      <c r="S3677" s="65"/>
      <c r="T3677" s="69"/>
      <c r="U3677" s="5">
        <v>1087306</v>
      </c>
      <c r="V3677" s="47">
        <v>1217782.7200000002</v>
      </c>
      <c r="W3677" s="48"/>
      <c r="X3677" s="49">
        <v>2017</v>
      </c>
      <c r="Y3677" s="50" t="s">
        <v>5073</v>
      </c>
      <c r="Z3677" s="51">
        <f t="shared" si="207"/>
        <v>3020.2944444444443</v>
      </c>
      <c r="AA3677" s="16">
        <f t="shared" si="207"/>
        <v>3382.7297777777785</v>
      </c>
    </row>
    <row r="3678" spans="2:27" ht="20.25" x14ac:dyDescent="0.3">
      <c r="B3678" s="68" t="s">
        <v>8455</v>
      </c>
      <c r="C3678" s="14" t="s">
        <v>4521</v>
      </c>
      <c r="D3678" s="14" t="s">
        <v>8576</v>
      </c>
      <c r="E3678" s="14" t="s">
        <v>8577</v>
      </c>
      <c r="F3678" s="14" t="s">
        <v>8577</v>
      </c>
      <c r="G3678" s="14" t="s">
        <v>8858</v>
      </c>
      <c r="H3678" s="44" t="s">
        <v>3466</v>
      </c>
      <c r="I3678" s="45">
        <v>100</v>
      </c>
      <c r="J3678" s="14">
        <v>150000000</v>
      </c>
      <c r="K3678" s="14" t="s">
        <v>3458</v>
      </c>
      <c r="L3678" s="14" t="s">
        <v>8893</v>
      </c>
      <c r="M3678" s="14" t="s">
        <v>12072</v>
      </c>
      <c r="N3678" s="14" t="s">
        <v>12130</v>
      </c>
      <c r="O3678" s="14" t="s">
        <v>8859</v>
      </c>
      <c r="P3678" s="14" t="s">
        <v>12071</v>
      </c>
      <c r="Q3678" s="65" t="s">
        <v>12224</v>
      </c>
      <c r="R3678" s="65" t="s">
        <v>12223</v>
      </c>
      <c r="S3678" s="65"/>
      <c r="T3678" s="69"/>
      <c r="U3678" s="15">
        <v>373000</v>
      </c>
      <c r="V3678" s="47">
        <v>417760.00000000006</v>
      </c>
      <c r="W3678" s="48"/>
      <c r="X3678" s="49">
        <v>2017</v>
      </c>
      <c r="Y3678" s="50" t="s">
        <v>5073</v>
      </c>
      <c r="Z3678" s="51">
        <f t="shared" si="207"/>
        <v>1036.1111111111111</v>
      </c>
      <c r="AA3678" s="16">
        <f t="shared" si="207"/>
        <v>1160.4444444444446</v>
      </c>
    </row>
    <row r="3679" spans="2:27" ht="20.25" x14ac:dyDescent="0.3">
      <c r="B3679" s="68" t="s">
        <v>8456</v>
      </c>
      <c r="C3679" s="14" t="s">
        <v>4521</v>
      </c>
      <c r="D3679" s="14" t="s">
        <v>8576</v>
      </c>
      <c r="E3679" s="14" t="s">
        <v>8577</v>
      </c>
      <c r="F3679" s="14" t="s">
        <v>8577</v>
      </c>
      <c r="G3679" s="14" t="s">
        <v>8860</v>
      </c>
      <c r="H3679" s="44" t="s">
        <v>3466</v>
      </c>
      <c r="I3679" s="45">
        <v>100</v>
      </c>
      <c r="J3679" s="14">
        <v>150000000</v>
      </c>
      <c r="K3679" s="14" t="s">
        <v>3458</v>
      </c>
      <c r="L3679" s="14" t="s">
        <v>8893</v>
      </c>
      <c r="M3679" s="14" t="s">
        <v>12072</v>
      </c>
      <c r="N3679" s="14" t="s">
        <v>12130</v>
      </c>
      <c r="O3679" s="14" t="s">
        <v>8861</v>
      </c>
      <c r="P3679" s="14" t="s">
        <v>12071</v>
      </c>
      <c r="Q3679" s="65" t="s">
        <v>12224</v>
      </c>
      <c r="R3679" s="65" t="s">
        <v>12223</v>
      </c>
      <c r="S3679" s="65"/>
      <c r="T3679" s="69"/>
      <c r="U3679" s="15">
        <v>855000</v>
      </c>
      <c r="V3679" s="47">
        <v>957600.00000000012</v>
      </c>
      <c r="W3679" s="48"/>
      <c r="X3679" s="49">
        <v>2017</v>
      </c>
      <c r="Y3679" s="50" t="s">
        <v>5073</v>
      </c>
      <c r="Z3679" s="51">
        <f t="shared" si="207"/>
        <v>2375</v>
      </c>
      <c r="AA3679" s="16">
        <f t="shared" si="207"/>
        <v>2660.0000000000005</v>
      </c>
    </row>
    <row r="3680" spans="2:27" ht="20.25" x14ac:dyDescent="0.3">
      <c r="B3680" s="68" t="s">
        <v>8457</v>
      </c>
      <c r="C3680" s="14" t="s">
        <v>4521</v>
      </c>
      <c r="D3680" s="14" t="s">
        <v>8576</v>
      </c>
      <c r="E3680" s="14" t="s">
        <v>8577</v>
      </c>
      <c r="F3680" s="14" t="s">
        <v>8577</v>
      </c>
      <c r="G3680" s="14" t="s">
        <v>8862</v>
      </c>
      <c r="H3680" s="44" t="s">
        <v>3457</v>
      </c>
      <c r="I3680" s="45">
        <v>100</v>
      </c>
      <c r="J3680" s="14">
        <v>150000000</v>
      </c>
      <c r="K3680" s="14" t="s">
        <v>3458</v>
      </c>
      <c r="L3680" s="14" t="s">
        <v>8893</v>
      </c>
      <c r="M3680" s="14" t="s">
        <v>12072</v>
      </c>
      <c r="N3680" s="14" t="s">
        <v>12130</v>
      </c>
      <c r="O3680" s="14" t="s">
        <v>8859</v>
      </c>
      <c r="P3680" s="14" t="s">
        <v>12071</v>
      </c>
      <c r="Q3680" s="65" t="s">
        <v>12224</v>
      </c>
      <c r="R3680" s="65" t="s">
        <v>12223</v>
      </c>
      <c r="S3680" s="65"/>
      <c r="T3680" s="69"/>
      <c r="U3680" s="5">
        <v>10000000</v>
      </c>
      <c r="V3680" s="47">
        <v>11200000.000000002</v>
      </c>
      <c r="W3680" s="48"/>
      <c r="X3680" s="49">
        <v>2017</v>
      </c>
      <c r="Y3680" s="50" t="s">
        <v>5073</v>
      </c>
      <c r="Z3680" s="51">
        <f t="shared" si="207"/>
        <v>27777.777777777777</v>
      </c>
      <c r="AA3680" s="16">
        <f t="shared" si="207"/>
        <v>31111.111111111117</v>
      </c>
    </row>
    <row r="3681" spans="2:27" ht="20.25" x14ac:dyDescent="0.3">
      <c r="B3681" s="68" t="s">
        <v>8458</v>
      </c>
      <c r="C3681" s="14" t="s">
        <v>4521</v>
      </c>
      <c r="D3681" s="14" t="s">
        <v>8576</v>
      </c>
      <c r="E3681" s="14" t="s">
        <v>8577</v>
      </c>
      <c r="F3681" s="14" t="s">
        <v>8577</v>
      </c>
      <c r="G3681" s="14" t="s">
        <v>8863</v>
      </c>
      <c r="H3681" s="44" t="s">
        <v>3457</v>
      </c>
      <c r="I3681" s="45">
        <v>100</v>
      </c>
      <c r="J3681" s="14">
        <v>150000000</v>
      </c>
      <c r="K3681" s="14" t="s">
        <v>3458</v>
      </c>
      <c r="L3681" s="14" t="s">
        <v>8893</v>
      </c>
      <c r="M3681" s="14" t="s">
        <v>12072</v>
      </c>
      <c r="N3681" s="14" t="s">
        <v>12130</v>
      </c>
      <c r="O3681" s="14" t="s">
        <v>8864</v>
      </c>
      <c r="P3681" s="14" t="s">
        <v>12071</v>
      </c>
      <c r="Q3681" s="65" t="s">
        <v>12224</v>
      </c>
      <c r="R3681" s="65" t="s">
        <v>12223</v>
      </c>
      <c r="S3681" s="65"/>
      <c r="T3681" s="69"/>
      <c r="U3681" s="5">
        <v>10000000</v>
      </c>
      <c r="V3681" s="47">
        <v>11200000.000000002</v>
      </c>
      <c r="W3681" s="48"/>
      <c r="X3681" s="49">
        <v>2017</v>
      </c>
      <c r="Y3681" s="50" t="s">
        <v>5073</v>
      </c>
      <c r="Z3681" s="51">
        <f t="shared" si="207"/>
        <v>27777.777777777777</v>
      </c>
      <c r="AA3681" s="16">
        <f t="shared" si="207"/>
        <v>31111.111111111117</v>
      </c>
    </row>
    <row r="3682" spans="2:27" ht="20.25" x14ac:dyDescent="0.3">
      <c r="B3682" s="68" t="s">
        <v>8459</v>
      </c>
      <c r="C3682" s="14" t="s">
        <v>4521</v>
      </c>
      <c r="D3682" s="14" t="s">
        <v>8865</v>
      </c>
      <c r="E3682" s="14" t="s">
        <v>8866</v>
      </c>
      <c r="F3682" s="14" t="s">
        <v>8866</v>
      </c>
      <c r="G3682" s="14" t="s">
        <v>8867</v>
      </c>
      <c r="H3682" s="44" t="s">
        <v>3457</v>
      </c>
      <c r="I3682" s="45">
        <v>100</v>
      </c>
      <c r="J3682" s="14">
        <v>150000000</v>
      </c>
      <c r="K3682" s="14" t="s">
        <v>3458</v>
      </c>
      <c r="L3682" s="14" t="s">
        <v>8893</v>
      </c>
      <c r="M3682" s="14" t="s">
        <v>12072</v>
      </c>
      <c r="N3682" s="14" t="s">
        <v>12130</v>
      </c>
      <c r="O3682" s="14" t="s">
        <v>12188</v>
      </c>
      <c r="P3682" s="14" t="s">
        <v>12071</v>
      </c>
      <c r="Q3682" s="65" t="s">
        <v>12224</v>
      </c>
      <c r="R3682" s="65" t="s">
        <v>12223</v>
      </c>
      <c r="S3682" s="65"/>
      <c r="T3682" s="69"/>
      <c r="U3682" s="5">
        <v>32979228</v>
      </c>
      <c r="V3682" s="47">
        <f>U3682*1.12</f>
        <v>36936735.360000007</v>
      </c>
      <c r="W3682" s="48"/>
      <c r="X3682" s="49">
        <v>2017</v>
      </c>
      <c r="Y3682" s="50" t="s">
        <v>5073</v>
      </c>
      <c r="Z3682" s="51">
        <f t="shared" si="207"/>
        <v>91608.96666666666</v>
      </c>
      <c r="AA3682" s="16">
        <f t="shared" si="207"/>
        <v>102602.04266666669</v>
      </c>
    </row>
    <row r="3683" spans="2:27" ht="20.25" x14ac:dyDescent="0.3">
      <c r="B3683" s="68" t="s">
        <v>8460</v>
      </c>
      <c r="C3683" s="14" t="s">
        <v>4521</v>
      </c>
      <c r="D3683" s="14" t="s">
        <v>8868</v>
      </c>
      <c r="E3683" s="14" t="s">
        <v>8869</v>
      </c>
      <c r="F3683" s="14" t="s">
        <v>8869</v>
      </c>
      <c r="G3683" s="14" t="s">
        <v>8870</v>
      </c>
      <c r="H3683" s="44" t="s">
        <v>3466</v>
      </c>
      <c r="I3683" s="45">
        <v>100</v>
      </c>
      <c r="J3683" s="14">
        <v>150000000</v>
      </c>
      <c r="K3683" s="14" t="s">
        <v>3458</v>
      </c>
      <c r="L3683" s="14" t="s">
        <v>8893</v>
      </c>
      <c r="M3683" s="14" t="s">
        <v>12072</v>
      </c>
      <c r="N3683" s="14" t="s">
        <v>12130</v>
      </c>
      <c r="O3683" s="14" t="s">
        <v>12188</v>
      </c>
      <c r="P3683" s="14" t="s">
        <v>12071</v>
      </c>
      <c r="Q3683" s="65" t="s">
        <v>12224</v>
      </c>
      <c r="R3683" s="65" t="s">
        <v>12223</v>
      </c>
      <c r="S3683" s="65"/>
      <c r="T3683" s="69"/>
      <c r="U3683" s="15">
        <v>2029400</v>
      </c>
      <c r="V3683" s="47">
        <f>U3683*1.12</f>
        <v>2272928</v>
      </c>
      <c r="W3683" s="48"/>
      <c r="X3683" s="49">
        <v>2017</v>
      </c>
      <c r="Y3683" s="50" t="s">
        <v>5073</v>
      </c>
      <c r="Z3683" s="51">
        <f t="shared" si="207"/>
        <v>5637.2222222222226</v>
      </c>
      <c r="AA3683" s="16">
        <f t="shared" si="207"/>
        <v>6313.6888888888889</v>
      </c>
    </row>
    <row r="3684" spans="2:27" ht="20.25" x14ac:dyDescent="0.3">
      <c r="B3684" s="68" t="s">
        <v>8461</v>
      </c>
      <c r="C3684" s="14" t="s">
        <v>4521</v>
      </c>
      <c r="D3684" s="14" t="s">
        <v>8871</v>
      </c>
      <c r="E3684" s="14" t="s">
        <v>8872</v>
      </c>
      <c r="F3684" s="14" t="s">
        <v>8872</v>
      </c>
      <c r="G3684" s="14" t="s">
        <v>8873</v>
      </c>
      <c r="H3684" s="44" t="s">
        <v>3466</v>
      </c>
      <c r="I3684" s="45">
        <v>100</v>
      </c>
      <c r="J3684" s="14">
        <v>150000000</v>
      </c>
      <c r="K3684" s="14" t="s">
        <v>3458</v>
      </c>
      <c r="L3684" s="14" t="s">
        <v>8893</v>
      </c>
      <c r="M3684" s="14" t="s">
        <v>12072</v>
      </c>
      <c r="N3684" s="14" t="s">
        <v>12130</v>
      </c>
      <c r="O3684" s="14" t="s">
        <v>8874</v>
      </c>
      <c r="P3684" s="14" t="s">
        <v>12071</v>
      </c>
      <c r="Q3684" s="65" t="s">
        <v>12224</v>
      </c>
      <c r="R3684" s="65" t="s">
        <v>12223</v>
      </c>
      <c r="S3684" s="65"/>
      <c r="T3684" s="69"/>
      <c r="U3684" s="5">
        <v>414450</v>
      </c>
      <c r="V3684" s="47">
        <f>U3684*1.12</f>
        <v>464184.00000000006</v>
      </c>
      <c r="W3684" s="48"/>
      <c r="X3684" s="49">
        <v>2017</v>
      </c>
      <c r="Y3684" s="50" t="s">
        <v>5073</v>
      </c>
      <c r="Z3684" s="51">
        <f t="shared" si="207"/>
        <v>1151.25</v>
      </c>
      <c r="AA3684" s="16">
        <f t="shared" si="207"/>
        <v>1289.4000000000001</v>
      </c>
    </row>
    <row r="3685" spans="2:27" ht="20.25" x14ac:dyDescent="0.3">
      <c r="B3685" s="68" t="s">
        <v>8462</v>
      </c>
      <c r="C3685" s="14" t="s">
        <v>4521</v>
      </c>
      <c r="D3685" s="14" t="s">
        <v>8875</v>
      </c>
      <c r="E3685" s="14" t="s">
        <v>9024</v>
      </c>
      <c r="F3685" s="14" t="s">
        <v>9024</v>
      </c>
      <c r="G3685" s="14" t="s">
        <v>8876</v>
      </c>
      <c r="H3685" s="44" t="s">
        <v>3457</v>
      </c>
      <c r="I3685" s="45">
        <v>100</v>
      </c>
      <c r="J3685" s="14">
        <v>150000000</v>
      </c>
      <c r="K3685" s="14" t="s">
        <v>3458</v>
      </c>
      <c r="L3685" s="14" t="s">
        <v>8893</v>
      </c>
      <c r="M3685" s="14" t="s">
        <v>12072</v>
      </c>
      <c r="N3685" s="14" t="s">
        <v>12130</v>
      </c>
      <c r="O3685" s="14" t="s">
        <v>12188</v>
      </c>
      <c r="P3685" s="14" t="s">
        <v>12071</v>
      </c>
      <c r="Q3685" s="65" t="s">
        <v>12224</v>
      </c>
      <c r="R3685" s="65" t="s">
        <v>12223</v>
      </c>
      <c r="S3685" s="65"/>
      <c r="T3685" s="69"/>
      <c r="U3685" s="5">
        <v>97190892</v>
      </c>
      <c r="V3685" s="47">
        <v>108853799.04000001</v>
      </c>
      <c r="W3685" s="48"/>
      <c r="X3685" s="49">
        <v>2017</v>
      </c>
      <c r="Y3685" s="50" t="s">
        <v>5073</v>
      </c>
      <c r="Z3685" s="51">
        <f t="shared" si="207"/>
        <v>269974.7</v>
      </c>
      <c r="AA3685" s="16">
        <f t="shared" si="207"/>
        <v>302371.66399999999</v>
      </c>
    </row>
    <row r="3686" spans="2:27" ht="20.25" x14ac:dyDescent="0.3">
      <c r="B3686" s="68" t="s">
        <v>8463</v>
      </c>
      <c r="C3686" s="14" t="s">
        <v>4521</v>
      </c>
      <c r="D3686" s="14" t="s">
        <v>8877</v>
      </c>
      <c r="E3686" s="14" t="s">
        <v>9025</v>
      </c>
      <c r="F3686" s="14" t="s">
        <v>9025</v>
      </c>
      <c r="G3686" s="14" t="s">
        <v>8878</v>
      </c>
      <c r="H3686" s="44" t="s">
        <v>3457</v>
      </c>
      <c r="I3686" s="45">
        <v>100</v>
      </c>
      <c r="J3686" s="14">
        <v>150000000</v>
      </c>
      <c r="K3686" s="14" t="s">
        <v>3458</v>
      </c>
      <c r="L3686" s="14" t="s">
        <v>8893</v>
      </c>
      <c r="M3686" s="14" t="s">
        <v>12072</v>
      </c>
      <c r="N3686" s="14" t="s">
        <v>12130</v>
      </c>
      <c r="O3686" s="14" t="s">
        <v>12188</v>
      </c>
      <c r="P3686" s="14" t="s">
        <v>12071</v>
      </c>
      <c r="Q3686" s="65" t="s">
        <v>12224</v>
      </c>
      <c r="R3686" s="65" t="s">
        <v>12223</v>
      </c>
      <c r="S3686" s="65"/>
      <c r="T3686" s="69"/>
      <c r="U3686" s="5">
        <v>209148705</v>
      </c>
      <c r="V3686" s="47">
        <v>234246549.60000002</v>
      </c>
      <c r="W3686" s="48"/>
      <c r="X3686" s="49">
        <v>2017</v>
      </c>
      <c r="Y3686" s="50" t="s">
        <v>5073</v>
      </c>
      <c r="Z3686" s="51">
        <f t="shared" si="207"/>
        <v>580968.625</v>
      </c>
      <c r="AA3686" s="16">
        <f t="shared" si="207"/>
        <v>650684.8600000001</v>
      </c>
    </row>
    <row r="3687" spans="2:27" ht="20.25" x14ac:dyDescent="0.3">
      <c r="B3687" s="68" t="s">
        <v>8464</v>
      </c>
      <c r="C3687" s="14" t="s">
        <v>4521</v>
      </c>
      <c r="D3687" s="14" t="s">
        <v>8879</v>
      </c>
      <c r="E3687" s="14" t="s">
        <v>8880</v>
      </c>
      <c r="F3687" s="14" t="s">
        <v>8880</v>
      </c>
      <c r="G3687" s="14" t="s">
        <v>8881</v>
      </c>
      <c r="H3687" s="44" t="s">
        <v>3457</v>
      </c>
      <c r="I3687" s="45">
        <v>100</v>
      </c>
      <c r="J3687" s="14">
        <v>150000000</v>
      </c>
      <c r="K3687" s="14" t="s">
        <v>3458</v>
      </c>
      <c r="L3687" s="14" t="s">
        <v>8893</v>
      </c>
      <c r="M3687" s="14" t="s">
        <v>12072</v>
      </c>
      <c r="N3687" s="14" t="s">
        <v>12130</v>
      </c>
      <c r="O3687" s="14" t="s">
        <v>12188</v>
      </c>
      <c r="P3687" s="14" t="s">
        <v>12071</v>
      </c>
      <c r="Q3687" s="65" t="s">
        <v>12224</v>
      </c>
      <c r="R3687" s="65" t="s">
        <v>12223</v>
      </c>
      <c r="S3687" s="65"/>
      <c r="T3687" s="69"/>
      <c r="U3687" s="5">
        <v>109166786</v>
      </c>
      <c r="V3687" s="47">
        <v>122266800.32000001</v>
      </c>
      <c r="W3687" s="48"/>
      <c r="X3687" s="49">
        <v>2017</v>
      </c>
      <c r="Y3687" s="50" t="s">
        <v>5073</v>
      </c>
      <c r="Z3687" s="51">
        <f t="shared" si="207"/>
        <v>303241.07222222222</v>
      </c>
      <c r="AA3687" s="16">
        <f t="shared" si="207"/>
        <v>339630.0008888889</v>
      </c>
    </row>
    <row r="3688" spans="2:27" ht="20.25" x14ac:dyDescent="0.3">
      <c r="B3688" s="68" t="s">
        <v>8465</v>
      </c>
      <c r="C3688" s="14" t="s">
        <v>4521</v>
      </c>
      <c r="D3688" s="14" t="s">
        <v>8905</v>
      </c>
      <c r="E3688" s="14" t="s">
        <v>8907</v>
      </c>
      <c r="F3688" s="14" t="s">
        <v>8907</v>
      </c>
      <c r="G3688" s="14" t="s">
        <v>8906</v>
      </c>
      <c r="H3688" s="44" t="s">
        <v>3457</v>
      </c>
      <c r="I3688" s="45">
        <v>100</v>
      </c>
      <c r="J3688" s="14">
        <v>150000000</v>
      </c>
      <c r="K3688" s="14" t="s">
        <v>3458</v>
      </c>
      <c r="L3688" s="14" t="s">
        <v>8893</v>
      </c>
      <c r="M3688" s="14" t="s">
        <v>12072</v>
      </c>
      <c r="N3688" s="14" t="s">
        <v>12130</v>
      </c>
      <c r="O3688" s="14" t="s">
        <v>8894</v>
      </c>
      <c r="P3688" s="14" t="s">
        <v>12071</v>
      </c>
      <c r="Q3688" s="65" t="s">
        <v>12224</v>
      </c>
      <c r="R3688" s="65" t="s">
        <v>12223</v>
      </c>
      <c r="S3688" s="65"/>
      <c r="T3688" s="69"/>
      <c r="U3688" s="5">
        <v>89267850</v>
      </c>
      <c r="V3688" s="47">
        <v>99979992.000000015</v>
      </c>
      <c r="W3688" s="48"/>
      <c r="X3688" s="49">
        <v>2017</v>
      </c>
      <c r="Y3688" s="50" t="s">
        <v>5516</v>
      </c>
      <c r="Z3688" s="51">
        <f t="shared" si="207"/>
        <v>247966.25</v>
      </c>
      <c r="AA3688" s="16">
        <f t="shared" si="207"/>
        <v>277722.20000000007</v>
      </c>
    </row>
    <row r="3689" spans="2:27" ht="20.25" x14ac:dyDescent="0.3">
      <c r="B3689" s="68" t="s">
        <v>8466</v>
      </c>
      <c r="C3689" s="14" t="s">
        <v>4521</v>
      </c>
      <c r="D3689" s="14" t="s">
        <v>8905</v>
      </c>
      <c r="E3689" s="14" t="s">
        <v>8907</v>
      </c>
      <c r="F3689" s="14" t="s">
        <v>8907</v>
      </c>
      <c r="G3689" s="14" t="s">
        <v>12230</v>
      </c>
      <c r="H3689" s="44" t="s">
        <v>3457</v>
      </c>
      <c r="I3689" s="45">
        <v>100</v>
      </c>
      <c r="J3689" s="14">
        <v>150000000</v>
      </c>
      <c r="K3689" s="14" t="s">
        <v>3458</v>
      </c>
      <c r="L3689" s="14" t="s">
        <v>8893</v>
      </c>
      <c r="M3689" s="14" t="s">
        <v>12072</v>
      </c>
      <c r="N3689" s="14" t="s">
        <v>12130</v>
      </c>
      <c r="O3689" s="14" t="s">
        <v>8894</v>
      </c>
      <c r="P3689" s="14" t="s">
        <v>12071</v>
      </c>
      <c r="Q3689" s="65" t="s">
        <v>12224</v>
      </c>
      <c r="R3689" s="65" t="s">
        <v>12223</v>
      </c>
      <c r="S3689" s="65"/>
      <c r="T3689" s="69"/>
      <c r="U3689" s="5">
        <v>582808139</v>
      </c>
      <c r="V3689" s="47">
        <f>U3689*1.12</f>
        <v>652745115.68000007</v>
      </c>
      <c r="W3689" s="48"/>
      <c r="X3689" s="49">
        <v>2017</v>
      </c>
      <c r="Y3689" s="50" t="s">
        <v>5516</v>
      </c>
      <c r="Z3689" s="51">
        <f t="shared" si="207"/>
        <v>1618911.4972222222</v>
      </c>
      <c r="AA3689" s="16">
        <f t="shared" si="207"/>
        <v>1813180.8768888891</v>
      </c>
    </row>
    <row r="3690" spans="2:27" ht="20.25" x14ac:dyDescent="0.3">
      <c r="B3690" s="68" t="s">
        <v>8467</v>
      </c>
      <c r="C3690" s="14" t="s">
        <v>4521</v>
      </c>
      <c r="D3690" s="14" t="s">
        <v>8908</v>
      </c>
      <c r="E3690" s="14" t="s">
        <v>8910</v>
      </c>
      <c r="F3690" s="14" t="s">
        <v>9026</v>
      </c>
      <c r="G3690" s="14" t="s">
        <v>8909</v>
      </c>
      <c r="H3690" s="44" t="s">
        <v>3457</v>
      </c>
      <c r="I3690" s="45">
        <v>100</v>
      </c>
      <c r="J3690" s="14">
        <v>150000000</v>
      </c>
      <c r="K3690" s="14" t="s">
        <v>3458</v>
      </c>
      <c r="L3690" s="14" t="s">
        <v>8893</v>
      </c>
      <c r="M3690" s="14" t="s">
        <v>12072</v>
      </c>
      <c r="N3690" s="14" t="s">
        <v>12130</v>
      </c>
      <c r="O3690" s="14" t="s">
        <v>8894</v>
      </c>
      <c r="P3690" s="14" t="s">
        <v>12071</v>
      </c>
      <c r="Q3690" s="65" t="s">
        <v>12224</v>
      </c>
      <c r="R3690" s="65" t="s">
        <v>12223</v>
      </c>
      <c r="S3690" s="65"/>
      <c r="T3690" s="69"/>
      <c r="U3690" s="5">
        <v>149552641.5</v>
      </c>
      <c r="V3690" s="47">
        <v>167498958.48000002</v>
      </c>
      <c r="W3690" s="48"/>
      <c r="X3690" s="49">
        <v>2017</v>
      </c>
      <c r="Y3690" s="50" t="s">
        <v>5516</v>
      </c>
      <c r="Z3690" s="51">
        <f t="shared" ref="Z3690:AA3730" si="208">U3690/360</f>
        <v>415424.00416666665</v>
      </c>
      <c r="AA3690" s="16">
        <f t="shared" si="208"/>
        <v>465274.88466666674</v>
      </c>
    </row>
    <row r="3691" spans="2:27" ht="20.25" x14ac:dyDescent="0.3">
      <c r="B3691" s="68" t="s">
        <v>8468</v>
      </c>
      <c r="C3691" s="14" t="s">
        <v>4521</v>
      </c>
      <c r="D3691" s="14" t="s">
        <v>8908</v>
      </c>
      <c r="E3691" s="14" t="s">
        <v>8910</v>
      </c>
      <c r="F3691" s="14" t="s">
        <v>9026</v>
      </c>
      <c r="G3691" s="14" t="s">
        <v>12231</v>
      </c>
      <c r="H3691" s="44" t="s">
        <v>3457</v>
      </c>
      <c r="I3691" s="45">
        <v>100</v>
      </c>
      <c r="J3691" s="14">
        <v>150000000</v>
      </c>
      <c r="K3691" s="14" t="s">
        <v>3458</v>
      </c>
      <c r="L3691" s="14" t="s">
        <v>8893</v>
      </c>
      <c r="M3691" s="14" t="s">
        <v>12072</v>
      </c>
      <c r="N3691" s="14" t="s">
        <v>12130</v>
      </c>
      <c r="O3691" s="14" t="s">
        <v>8894</v>
      </c>
      <c r="P3691" s="14" t="s">
        <v>12071</v>
      </c>
      <c r="Q3691" s="65" t="s">
        <v>12224</v>
      </c>
      <c r="R3691" s="65" t="s">
        <v>12223</v>
      </c>
      <c r="S3691" s="65"/>
      <c r="T3691" s="69"/>
      <c r="U3691" s="5">
        <v>61149926.350000009</v>
      </c>
      <c r="V3691" s="47">
        <v>68487917.512000009</v>
      </c>
      <c r="W3691" s="48"/>
      <c r="X3691" s="49">
        <v>2017</v>
      </c>
      <c r="Y3691" s="50" t="s">
        <v>5516</v>
      </c>
      <c r="Z3691" s="51">
        <f t="shared" si="208"/>
        <v>169860.90652777781</v>
      </c>
      <c r="AA3691" s="16">
        <f t="shared" si="208"/>
        <v>190244.21531111113</v>
      </c>
    </row>
    <row r="3692" spans="2:27" ht="20.25" x14ac:dyDescent="0.3">
      <c r="B3692" s="68" t="s">
        <v>8469</v>
      </c>
      <c r="C3692" s="14" t="s">
        <v>4521</v>
      </c>
      <c r="D3692" s="14" t="s">
        <v>8908</v>
      </c>
      <c r="E3692" s="14" t="s">
        <v>8910</v>
      </c>
      <c r="F3692" s="14" t="s">
        <v>9026</v>
      </c>
      <c r="G3692" s="14" t="s">
        <v>8911</v>
      </c>
      <c r="H3692" s="44" t="s">
        <v>3457</v>
      </c>
      <c r="I3692" s="45">
        <v>100</v>
      </c>
      <c r="J3692" s="14">
        <v>150000000</v>
      </c>
      <c r="K3692" s="14" t="s">
        <v>3458</v>
      </c>
      <c r="L3692" s="14" t="s">
        <v>8893</v>
      </c>
      <c r="M3692" s="14" t="s">
        <v>12072</v>
      </c>
      <c r="N3692" s="14" t="s">
        <v>12130</v>
      </c>
      <c r="O3692" s="14" t="s">
        <v>8894</v>
      </c>
      <c r="P3692" s="14" t="s">
        <v>12071</v>
      </c>
      <c r="Q3692" s="65" t="s">
        <v>12224</v>
      </c>
      <c r="R3692" s="65" t="s">
        <v>12223</v>
      </c>
      <c r="S3692" s="65"/>
      <c r="T3692" s="69"/>
      <c r="U3692" s="5">
        <v>32763000</v>
      </c>
      <c r="V3692" s="47">
        <v>36694560</v>
      </c>
      <c r="W3692" s="48"/>
      <c r="X3692" s="49">
        <v>2017</v>
      </c>
      <c r="Y3692" s="50" t="s">
        <v>5516</v>
      </c>
      <c r="Z3692" s="51">
        <f t="shared" si="208"/>
        <v>91008.333333333328</v>
      </c>
      <c r="AA3692" s="16">
        <f t="shared" si="208"/>
        <v>101929.33333333333</v>
      </c>
    </row>
    <row r="3693" spans="2:27" ht="20.25" x14ac:dyDescent="0.3">
      <c r="B3693" s="68" t="s">
        <v>8470</v>
      </c>
      <c r="C3693" s="14" t="s">
        <v>4521</v>
      </c>
      <c r="D3693" s="14" t="s">
        <v>8912</v>
      </c>
      <c r="E3693" s="14" t="s">
        <v>8914</v>
      </c>
      <c r="F3693" s="14" t="s">
        <v>8914</v>
      </c>
      <c r="G3693" s="14" t="s">
        <v>8913</v>
      </c>
      <c r="H3693" s="44" t="s">
        <v>3457</v>
      </c>
      <c r="I3693" s="45">
        <v>100</v>
      </c>
      <c r="J3693" s="14">
        <v>150000000</v>
      </c>
      <c r="K3693" s="14" t="s">
        <v>3458</v>
      </c>
      <c r="L3693" s="14" t="s">
        <v>8893</v>
      </c>
      <c r="M3693" s="14" t="s">
        <v>12072</v>
      </c>
      <c r="N3693" s="14" t="s">
        <v>12130</v>
      </c>
      <c r="O3693" s="14" t="s">
        <v>8894</v>
      </c>
      <c r="P3693" s="14" t="s">
        <v>12071</v>
      </c>
      <c r="Q3693" s="65" t="s">
        <v>12224</v>
      </c>
      <c r="R3693" s="65" t="s">
        <v>12223</v>
      </c>
      <c r="S3693" s="65"/>
      <c r="T3693" s="69"/>
      <c r="U3693" s="5">
        <v>186296000</v>
      </c>
      <c r="V3693" s="47">
        <v>208651520.00000003</v>
      </c>
      <c r="W3693" s="48"/>
      <c r="X3693" s="49">
        <v>2017</v>
      </c>
      <c r="Y3693" s="50" t="s">
        <v>5516</v>
      </c>
      <c r="Z3693" s="51">
        <f t="shared" si="208"/>
        <v>517488.88888888888</v>
      </c>
      <c r="AA3693" s="16">
        <f t="shared" si="208"/>
        <v>579587.55555555562</v>
      </c>
    </row>
    <row r="3694" spans="2:27" ht="20.25" x14ac:dyDescent="0.3">
      <c r="B3694" s="68" t="s">
        <v>8471</v>
      </c>
      <c r="C3694" s="14" t="s">
        <v>4521</v>
      </c>
      <c r="D3694" s="14" t="s">
        <v>8912</v>
      </c>
      <c r="E3694" s="14" t="s">
        <v>8914</v>
      </c>
      <c r="F3694" s="14" t="s">
        <v>8914</v>
      </c>
      <c r="G3694" s="14" t="s">
        <v>8915</v>
      </c>
      <c r="H3694" s="44" t="s">
        <v>3457</v>
      </c>
      <c r="I3694" s="45">
        <v>100</v>
      </c>
      <c r="J3694" s="14">
        <v>150000000</v>
      </c>
      <c r="K3694" s="14" t="s">
        <v>3458</v>
      </c>
      <c r="L3694" s="14" t="s">
        <v>8893</v>
      </c>
      <c r="M3694" s="14" t="s">
        <v>12072</v>
      </c>
      <c r="N3694" s="14" t="s">
        <v>12130</v>
      </c>
      <c r="O3694" s="14" t="s">
        <v>8894</v>
      </c>
      <c r="P3694" s="14" t="s">
        <v>12071</v>
      </c>
      <c r="Q3694" s="65" t="s">
        <v>12224</v>
      </c>
      <c r="R3694" s="65" t="s">
        <v>12223</v>
      </c>
      <c r="S3694" s="65"/>
      <c r="T3694" s="69"/>
      <c r="U3694" s="5">
        <v>83512000</v>
      </c>
      <c r="V3694" s="47">
        <v>93533440.000000015</v>
      </c>
      <c r="W3694" s="48"/>
      <c r="X3694" s="49">
        <v>2017</v>
      </c>
      <c r="Y3694" s="50" t="s">
        <v>5516</v>
      </c>
      <c r="Z3694" s="51">
        <f t="shared" si="208"/>
        <v>231977.77777777778</v>
      </c>
      <c r="AA3694" s="16">
        <f t="shared" si="208"/>
        <v>259815.11111111115</v>
      </c>
    </row>
    <row r="3695" spans="2:27" ht="20.25" x14ac:dyDescent="0.3">
      <c r="B3695" s="68" t="s">
        <v>8472</v>
      </c>
      <c r="C3695" s="14" t="s">
        <v>4521</v>
      </c>
      <c r="D3695" s="14" t="s">
        <v>8918</v>
      </c>
      <c r="E3695" s="14" t="s">
        <v>8920</v>
      </c>
      <c r="F3695" s="14" t="s">
        <v>8920</v>
      </c>
      <c r="G3695" s="14" t="s">
        <v>8919</v>
      </c>
      <c r="H3695" s="44" t="s">
        <v>3466</v>
      </c>
      <c r="I3695" s="45">
        <v>100</v>
      </c>
      <c r="J3695" s="14">
        <v>150000000</v>
      </c>
      <c r="K3695" s="14" t="s">
        <v>3458</v>
      </c>
      <c r="L3695" s="14" t="s">
        <v>8886</v>
      </c>
      <c r="M3695" s="14" t="s">
        <v>12072</v>
      </c>
      <c r="N3695" s="14" t="s">
        <v>12130</v>
      </c>
      <c r="O3695" s="14" t="s">
        <v>8921</v>
      </c>
      <c r="P3695" s="14" t="s">
        <v>12071</v>
      </c>
      <c r="Q3695" s="65" t="s">
        <v>12224</v>
      </c>
      <c r="R3695" s="65" t="s">
        <v>12223</v>
      </c>
      <c r="S3695" s="65"/>
      <c r="T3695" s="69"/>
      <c r="U3695" s="5">
        <v>550290</v>
      </c>
      <c r="V3695" s="47">
        <v>616324.80000000005</v>
      </c>
      <c r="W3695" s="48"/>
      <c r="X3695" s="49">
        <v>2017</v>
      </c>
      <c r="Y3695" s="50" t="s">
        <v>5516</v>
      </c>
      <c r="Z3695" s="51">
        <f t="shared" si="208"/>
        <v>1528.5833333333333</v>
      </c>
      <c r="AA3695" s="16">
        <f t="shared" si="208"/>
        <v>1712.0133333333335</v>
      </c>
    </row>
    <row r="3696" spans="2:27" ht="20.25" x14ac:dyDescent="0.3">
      <c r="B3696" s="68" t="s">
        <v>8473</v>
      </c>
      <c r="C3696" s="14" t="s">
        <v>4521</v>
      </c>
      <c r="D3696" s="14" t="s">
        <v>8498</v>
      </c>
      <c r="E3696" s="14" t="s">
        <v>8499</v>
      </c>
      <c r="F3696" s="14" t="s">
        <v>8499</v>
      </c>
      <c r="G3696" s="14" t="s">
        <v>8922</v>
      </c>
      <c r="H3696" s="44" t="s">
        <v>3466</v>
      </c>
      <c r="I3696" s="45">
        <v>100</v>
      </c>
      <c r="J3696" s="14">
        <v>150000000</v>
      </c>
      <c r="K3696" s="14" t="s">
        <v>3458</v>
      </c>
      <c r="L3696" s="14" t="s">
        <v>8898</v>
      </c>
      <c r="M3696" s="14" t="s">
        <v>12072</v>
      </c>
      <c r="N3696" s="14" t="s">
        <v>12130</v>
      </c>
      <c r="O3696" s="14" t="s">
        <v>5077</v>
      </c>
      <c r="P3696" s="14" t="s">
        <v>12071</v>
      </c>
      <c r="Q3696" s="65" t="s">
        <v>12224</v>
      </c>
      <c r="R3696" s="65" t="s">
        <v>12223</v>
      </c>
      <c r="S3696" s="65"/>
      <c r="T3696" s="69"/>
      <c r="U3696" s="5">
        <v>250000</v>
      </c>
      <c r="V3696" s="47">
        <v>280000</v>
      </c>
      <c r="W3696" s="48"/>
      <c r="X3696" s="49">
        <v>2017</v>
      </c>
      <c r="Y3696" s="50" t="s">
        <v>5516</v>
      </c>
      <c r="Z3696" s="51">
        <f t="shared" si="208"/>
        <v>694.44444444444446</v>
      </c>
      <c r="AA3696" s="16">
        <f t="shared" si="208"/>
        <v>777.77777777777783</v>
      </c>
    </row>
    <row r="3697" spans="2:27" ht="20.25" x14ac:dyDescent="0.3">
      <c r="B3697" s="68" t="s">
        <v>8474</v>
      </c>
      <c r="C3697" s="14" t="s">
        <v>4521</v>
      </c>
      <c r="D3697" s="14" t="s">
        <v>8927</v>
      </c>
      <c r="E3697" s="14" t="s">
        <v>8928</v>
      </c>
      <c r="F3697" s="14" t="s">
        <v>8928</v>
      </c>
      <c r="G3697" s="14" t="s">
        <v>8314</v>
      </c>
      <c r="H3697" s="44" t="s">
        <v>3466</v>
      </c>
      <c r="I3697" s="45">
        <v>100</v>
      </c>
      <c r="J3697" s="14">
        <v>150000000</v>
      </c>
      <c r="K3697" s="14" t="s">
        <v>3458</v>
      </c>
      <c r="L3697" s="14" t="s">
        <v>8753</v>
      </c>
      <c r="M3697" s="14" t="s">
        <v>3467</v>
      </c>
      <c r="N3697" s="14" t="s">
        <v>12130</v>
      </c>
      <c r="O3697" s="14" t="s">
        <v>3501</v>
      </c>
      <c r="P3697" s="14" t="s">
        <v>12071</v>
      </c>
      <c r="Q3697" s="65" t="s">
        <v>12224</v>
      </c>
      <c r="R3697" s="65" t="s">
        <v>12223</v>
      </c>
      <c r="S3697" s="65"/>
      <c r="T3697" s="69"/>
      <c r="U3697" s="5">
        <v>4927998.88</v>
      </c>
      <c r="V3697" s="47">
        <v>4987134.86656</v>
      </c>
      <c r="W3697" s="48"/>
      <c r="X3697" s="49">
        <v>2017</v>
      </c>
      <c r="Y3697" s="50" t="s">
        <v>3461</v>
      </c>
      <c r="Z3697" s="51">
        <f t="shared" si="208"/>
        <v>13688.885777777778</v>
      </c>
      <c r="AA3697" s="16">
        <f t="shared" si="208"/>
        <v>13853.152407111111</v>
      </c>
    </row>
    <row r="3698" spans="2:27" ht="20.25" x14ac:dyDescent="0.3">
      <c r="B3698" s="68" t="s">
        <v>8475</v>
      </c>
      <c r="C3698" s="14" t="s">
        <v>4521</v>
      </c>
      <c r="D3698" s="14" t="s">
        <v>8923</v>
      </c>
      <c r="E3698" s="14" t="s">
        <v>8924</v>
      </c>
      <c r="F3698" s="14" t="s">
        <v>8924</v>
      </c>
      <c r="G3698" s="14" t="s">
        <v>8315</v>
      </c>
      <c r="H3698" s="44" t="s">
        <v>3457</v>
      </c>
      <c r="I3698" s="45">
        <v>100</v>
      </c>
      <c r="J3698" s="14">
        <v>150000000</v>
      </c>
      <c r="K3698" s="14" t="s">
        <v>3458</v>
      </c>
      <c r="L3698" s="14" t="s">
        <v>8753</v>
      </c>
      <c r="M3698" s="14" t="s">
        <v>3467</v>
      </c>
      <c r="N3698" s="14" t="s">
        <v>12130</v>
      </c>
      <c r="O3698" s="14" t="s">
        <v>3501</v>
      </c>
      <c r="P3698" s="14" t="s">
        <v>12071</v>
      </c>
      <c r="Q3698" s="65" t="s">
        <v>12224</v>
      </c>
      <c r="R3698" s="65" t="s">
        <v>12223</v>
      </c>
      <c r="S3698" s="65"/>
      <c r="T3698" s="69"/>
      <c r="U3698" s="5">
        <v>17100000</v>
      </c>
      <c r="V3698" s="47">
        <v>17305200</v>
      </c>
      <c r="W3698" s="48"/>
      <c r="X3698" s="49">
        <v>2017</v>
      </c>
      <c r="Y3698" s="50" t="s">
        <v>3461</v>
      </c>
      <c r="Z3698" s="51">
        <f t="shared" si="208"/>
        <v>47500</v>
      </c>
      <c r="AA3698" s="16">
        <f t="shared" si="208"/>
        <v>48070</v>
      </c>
    </row>
    <row r="3699" spans="2:27" ht="20.25" x14ac:dyDescent="0.3">
      <c r="B3699" s="68" t="s">
        <v>8476</v>
      </c>
      <c r="C3699" s="14" t="s">
        <v>4521</v>
      </c>
      <c r="D3699" s="14" t="s">
        <v>8925</v>
      </c>
      <c r="E3699" s="14" t="s">
        <v>8926</v>
      </c>
      <c r="F3699" s="14" t="s">
        <v>8926</v>
      </c>
      <c r="G3699" s="14" t="s">
        <v>8316</v>
      </c>
      <c r="H3699" s="44" t="s">
        <v>3457</v>
      </c>
      <c r="I3699" s="45">
        <v>100</v>
      </c>
      <c r="J3699" s="14">
        <v>150000000</v>
      </c>
      <c r="K3699" s="14" t="s">
        <v>3458</v>
      </c>
      <c r="L3699" s="14" t="s">
        <v>8753</v>
      </c>
      <c r="M3699" s="14" t="s">
        <v>3467</v>
      </c>
      <c r="N3699" s="14" t="s">
        <v>12130</v>
      </c>
      <c r="O3699" s="14" t="s">
        <v>3501</v>
      </c>
      <c r="P3699" s="14" t="s">
        <v>12071</v>
      </c>
      <c r="Q3699" s="65" t="s">
        <v>12224</v>
      </c>
      <c r="R3699" s="65" t="s">
        <v>12223</v>
      </c>
      <c r="S3699" s="65"/>
      <c r="T3699" s="69"/>
      <c r="U3699" s="5">
        <v>30247476.84</v>
      </c>
      <c r="V3699" s="47">
        <v>30610446.56208</v>
      </c>
      <c r="W3699" s="48"/>
      <c r="X3699" s="49">
        <v>2017</v>
      </c>
      <c r="Y3699" s="50" t="s">
        <v>3461</v>
      </c>
      <c r="Z3699" s="51">
        <f t="shared" si="208"/>
        <v>84020.769</v>
      </c>
      <c r="AA3699" s="16">
        <f t="shared" si="208"/>
        <v>85029.018228000001</v>
      </c>
    </row>
    <row r="3700" spans="2:27" ht="20.25" x14ac:dyDescent="0.3">
      <c r="B3700" s="68" t="s">
        <v>8477</v>
      </c>
      <c r="C3700" s="14" t="s">
        <v>4521</v>
      </c>
      <c r="D3700" s="14" t="s">
        <v>12016</v>
      </c>
      <c r="E3700" s="14" t="s">
        <v>12017</v>
      </c>
      <c r="F3700" s="14" t="s">
        <v>12018</v>
      </c>
      <c r="G3700" s="14" t="s">
        <v>12019</v>
      </c>
      <c r="H3700" s="44" t="s">
        <v>3457</v>
      </c>
      <c r="I3700" s="45">
        <v>100</v>
      </c>
      <c r="J3700" s="14">
        <v>150000000</v>
      </c>
      <c r="K3700" s="14" t="s">
        <v>3458</v>
      </c>
      <c r="L3700" s="14" t="s">
        <v>8893</v>
      </c>
      <c r="M3700" s="14" t="s">
        <v>12020</v>
      </c>
      <c r="N3700" s="14" t="s">
        <v>12130</v>
      </c>
      <c r="O3700" s="14" t="s">
        <v>3882</v>
      </c>
      <c r="P3700" s="14" t="s">
        <v>12071</v>
      </c>
      <c r="Q3700" s="65" t="s">
        <v>12224</v>
      </c>
      <c r="R3700" s="65" t="s">
        <v>12223</v>
      </c>
      <c r="S3700" s="65"/>
      <c r="T3700" s="69"/>
      <c r="U3700" s="5">
        <v>285152543.24000001</v>
      </c>
      <c r="V3700" s="47">
        <v>319370848.42880005</v>
      </c>
      <c r="W3700" s="48"/>
      <c r="X3700" s="49">
        <v>2017</v>
      </c>
      <c r="Y3700" s="50" t="s">
        <v>12015</v>
      </c>
      <c r="Z3700" s="51">
        <f t="shared" si="208"/>
        <v>792090.39788888895</v>
      </c>
      <c r="AA3700" s="16">
        <f t="shared" si="208"/>
        <v>887141.24563555571</v>
      </c>
    </row>
    <row r="3701" spans="2:27" ht="20.25" x14ac:dyDescent="0.3">
      <c r="B3701" s="68" t="s">
        <v>12055</v>
      </c>
      <c r="C3701" s="14" t="s">
        <v>4521</v>
      </c>
      <c r="D3701" s="14" t="s">
        <v>12021</v>
      </c>
      <c r="E3701" s="14" t="s">
        <v>12022</v>
      </c>
      <c r="F3701" s="14" t="s">
        <v>12022</v>
      </c>
      <c r="G3701" s="14" t="s">
        <v>12023</v>
      </c>
      <c r="H3701" s="44" t="s">
        <v>3457</v>
      </c>
      <c r="I3701" s="45">
        <v>100</v>
      </c>
      <c r="J3701" s="14">
        <v>150000000</v>
      </c>
      <c r="K3701" s="14" t="s">
        <v>3458</v>
      </c>
      <c r="L3701" s="14" t="s">
        <v>8893</v>
      </c>
      <c r="M3701" s="14" t="s">
        <v>12020</v>
      </c>
      <c r="N3701" s="14" t="s">
        <v>12130</v>
      </c>
      <c r="O3701" s="14" t="s">
        <v>3882</v>
      </c>
      <c r="P3701" s="14" t="s">
        <v>12071</v>
      </c>
      <c r="Q3701" s="65" t="s">
        <v>12224</v>
      </c>
      <c r="R3701" s="65" t="s">
        <v>12223</v>
      </c>
      <c r="S3701" s="65"/>
      <c r="T3701" s="69"/>
      <c r="U3701" s="5">
        <v>21840115.25</v>
      </c>
      <c r="V3701" s="47">
        <v>24460929.080000002</v>
      </c>
      <c r="W3701" s="48"/>
      <c r="X3701" s="49">
        <v>2017</v>
      </c>
      <c r="Y3701" s="50" t="s">
        <v>12015</v>
      </c>
      <c r="Z3701" s="51">
        <f t="shared" si="208"/>
        <v>60666.986805555556</v>
      </c>
      <c r="AA3701" s="16">
        <f t="shared" si="208"/>
        <v>67947.025222222233</v>
      </c>
    </row>
    <row r="3702" spans="2:27" ht="20.25" x14ac:dyDescent="0.3">
      <c r="B3702" s="68" t="s">
        <v>12056</v>
      </c>
      <c r="C3702" s="14" t="s">
        <v>4521</v>
      </c>
      <c r="D3702" s="14" t="s">
        <v>12027</v>
      </c>
      <c r="E3702" s="14" t="s">
        <v>12028</v>
      </c>
      <c r="F3702" s="14" t="s">
        <v>12028</v>
      </c>
      <c r="G3702" s="14" t="s">
        <v>12029</v>
      </c>
      <c r="H3702" s="44" t="s">
        <v>3466</v>
      </c>
      <c r="I3702" s="45">
        <v>100</v>
      </c>
      <c r="J3702" s="14">
        <v>150000000</v>
      </c>
      <c r="K3702" s="14" t="s">
        <v>3458</v>
      </c>
      <c r="L3702" s="14" t="s">
        <v>8893</v>
      </c>
      <c r="M3702" s="14" t="s">
        <v>12020</v>
      </c>
      <c r="N3702" s="14" t="s">
        <v>12130</v>
      </c>
      <c r="O3702" s="14" t="s">
        <v>3882</v>
      </c>
      <c r="P3702" s="14" t="s">
        <v>12071</v>
      </c>
      <c r="Q3702" s="65" t="s">
        <v>12224</v>
      </c>
      <c r="R3702" s="65" t="s">
        <v>12223</v>
      </c>
      <c r="S3702" s="65"/>
      <c r="T3702" s="69"/>
      <c r="U3702" s="5">
        <v>4500000</v>
      </c>
      <c r="V3702" s="47">
        <v>5040000.0000000009</v>
      </c>
      <c r="W3702" s="48"/>
      <c r="X3702" s="49">
        <v>2017</v>
      </c>
      <c r="Y3702" s="50" t="s">
        <v>12015</v>
      </c>
      <c r="Z3702" s="51">
        <f t="shared" si="208"/>
        <v>12500</v>
      </c>
      <c r="AA3702" s="16">
        <f t="shared" si="208"/>
        <v>14000.000000000002</v>
      </c>
    </row>
    <row r="3703" spans="2:27" ht="20.25" x14ac:dyDescent="0.3">
      <c r="B3703" s="68" t="s">
        <v>12057</v>
      </c>
      <c r="C3703" s="14" t="s">
        <v>4521</v>
      </c>
      <c r="D3703" s="14" t="s">
        <v>8871</v>
      </c>
      <c r="E3703" s="14" t="s">
        <v>8872</v>
      </c>
      <c r="F3703" s="14" t="s">
        <v>8872</v>
      </c>
      <c r="G3703" s="14" t="s">
        <v>12034</v>
      </c>
      <c r="H3703" s="44" t="s">
        <v>3466</v>
      </c>
      <c r="I3703" s="45">
        <v>100</v>
      </c>
      <c r="J3703" s="14">
        <v>150000000</v>
      </c>
      <c r="K3703" s="14" t="s">
        <v>3458</v>
      </c>
      <c r="L3703" s="14" t="s">
        <v>8893</v>
      </c>
      <c r="M3703" s="14" t="s">
        <v>12020</v>
      </c>
      <c r="N3703" s="14" t="s">
        <v>12130</v>
      </c>
      <c r="O3703" s="14" t="s">
        <v>3882</v>
      </c>
      <c r="P3703" s="14" t="s">
        <v>12071</v>
      </c>
      <c r="Q3703" s="65" t="s">
        <v>12224</v>
      </c>
      <c r="R3703" s="65" t="s">
        <v>12223</v>
      </c>
      <c r="S3703" s="65"/>
      <c r="T3703" s="69"/>
      <c r="U3703" s="5">
        <v>1453735</v>
      </c>
      <c r="V3703" s="47">
        <v>1628183.2000000002</v>
      </c>
      <c r="W3703" s="48"/>
      <c r="X3703" s="49">
        <v>2017</v>
      </c>
      <c r="Y3703" s="50" t="s">
        <v>12015</v>
      </c>
      <c r="Z3703" s="51">
        <f t="shared" si="208"/>
        <v>4038.1527777777778</v>
      </c>
      <c r="AA3703" s="16">
        <f t="shared" si="208"/>
        <v>4522.7311111111112</v>
      </c>
    </row>
    <row r="3704" spans="2:27" ht="20.25" x14ac:dyDescent="0.3">
      <c r="B3704" s="68" t="s">
        <v>12058</v>
      </c>
      <c r="C3704" s="14" t="s">
        <v>4521</v>
      </c>
      <c r="D3704" s="14" t="s">
        <v>8574</v>
      </c>
      <c r="E3704" s="14" t="s">
        <v>8575</v>
      </c>
      <c r="F3704" s="14" t="s">
        <v>8575</v>
      </c>
      <c r="G3704" s="14" t="s">
        <v>12035</v>
      </c>
      <c r="H3704" s="44" t="s">
        <v>3457</v>
      </c>
      <c r="I3704" s="45">
        <v>100</v>
      </c>
      <c r="J3704" s="14">
        <v>150000000</v>
      </c>
      <c r="K3704" s="14" t="s">
        <v>3458</v>
      </c>
      <c r="L3704" s="14" t="s">
        <v>3471</v>
      </c>
      <c r="M3704" s="14" t="s">
        <v>12036</v>
      </c>
      <c r="N3704" s="14" t="s">
        <v>12130</v>
      </c>
      <c r="O3704" s="14" t="s">
        <v>3492</v>
      </c>
      <c r="P3704" s="14" t="s">
        <v>12071</v>
      </c>
      <c r="Q3704" s="65" t="s">
        <v>12224</v>
      </c>
      <c r="R3704" s="65" t="s">
        <v>12223</v>
      </c>
      <c r="S3704" s="65"/>
      <c r="T3704" s="69"/>
      <c r="U3704" s="5">
        <v>317070941</v>
      </c>
      <c r="V3704" s="47">
        <v>355119453.92000002</v>
      </c>
      <c r="W3704" s="48"/>
      <c r="X3704" s="49">
        <v>2017</v>
      </c>
      <c r="Y3704" s="50" t="s">
        <v>12015</v>
      </c>
      <c r="Z3704" s="51">
        <f t="shared" si="208"/>
        <v>880752.61388888885</v>
      </c>
      <c r="AA3704" s="16">
        <f t="shared" si="208"/>
        <v>986442.92755555559</v>
      </c>
    </row>
    <row r="3705" spans="2:27" ht="20.25" x14ac:dyDescent="0.3">
      <c r="B3705" s="68" t="s">
        <v>12059</v>
      </c>
      <c r="C3705" s="14" t="s">
        <v>4521</v>
      </c>
      <c r="D3705" s="14" t="s">
        <v>8574</v>
      </c>
      <c r="E3705" s="14" t="s">
        <v>8575</v>
      </c>
      <c r="F3705" s="14" t="s">
        <v>8575</v>
      </c>
      <c r="G3705" s="14" t="s">
        <v>12037</v>
      </c>
      <c r="H3705" s="44" t="s">
        <v>3457</v>
      </c>
      <c r="I3705" s="45">
        <v>100</v>
      </c>
      <c r="J3705" s="14">
        <v>150000000</v>
      </c>
      <c r="K3705" s="14" t="s">
        <v>3458</v>
      </c>
      <c r="L3705" s="14" t="s">
        <v>3471</v>
      </c>
      <c r="M3705" s="14" t="s">
        <v>12020</v>
      </c>
      <c r="N3705" s="14" t="s">
        <v>12130</v>
      </c>
      <c r="O3705" s="14" t="s">
        <v>3492</v>
      </c>
      <c r="P3705" s="14" t="s">
        <v>12071</v>
      </c>
      <c r="Q3705" s="65" t="s">
        <v>12224</v>
      </c>
      <c r="R3705" s="65" t="s">
        <v>12223</v>
      </c>
      <c r="S3705" s="65"/>
      <c r="T3705" s="69"/>
      <c r="U3705" s="5">
        <v>180000000</v>
      </c>
      <c r="V3705" s="47">
        <v>201600000.00000003</v>
      </c>
      <c r="W3705" s="48"/>
      <c r="X3705" s="49">
        <v>2017</v>
      </c>
      <c r="Y3705" s="50" t="s">
        <v>12015</v>
      </c>
      <c r="Z3705" s="51">
        <f t="shared" si="208"/>
        <v>500000</v>
      </c>
      <c r="AA3705" s="16">
        <f t="shared" si="208"/>
        <v>560000.00000000012</v>
      </c>
    </row>
    <row r="3706" spans="2:27" ht="20.25" x14ac:dyDescent="0.3">
      <c r="B3706" s="68" t="s">
        <v>12060</v>
      </c>
      <c r="C3706" s="14" t="s">
        <v>4521</v>
      </c>
      <c r="D3706" s="14" t="s">
        <v>12038</v>
      </c>
      <c r="E3706" s="14" t="s">
        <v>12039</v>
      </c>
      <c r="F3706" s="14" t="s">
        <v>12039</v>
      </c>
      <c r="G3706" s="14" t="s">
        <v>12040</v>
      </c>
      <c r="H3706" s="44" t="s">
        <v>3466</v>
      </c>
      <c r="I3706" s="45">
        <v>100</v>
      </c>
      <c r="J3706" s="14">
        <v>150000000</v>
      </c>
      <c r="K3706" s="14" t="s">
        <v>3458</v>
      </c>
      <c r="L3706" s="14" t="s">
        <v>3468</v>
      </c>
      <c r="M3706" s="14" t="s">
        <v>12020</v>
      </c>
      <c r="N3706" s="14" t="s">
        <v>12130</v>
      </c>
      <c r="O3706" s="14" t="s">
        <v>8488</v>
      </c>
      <c r="P3706" s="14" t="s">
        <v>12071</v>
      </c>
      <c r="Q3706" s="65" t="s">
        <v>12224</v>
      </c>
      <c r="R3706" s="65" t="s">
        <v>12223</v>
      </c>
      <c r="S3706" s="65"/>
      <c r="T3706" s="69"/>
      <c r="U3706" s="5">
        <v>649180.35</v>
      </c>
      <c r="V3706" s="47">
        <v>727081.99200000009</v>
      </c>
      <c r="W3706" s="48"/>
      <c r="X3706" s="49">
        <v>2017</v>
      </c>
      <c r="Y3706" s="50" t="s">
        <v>12015</v>
      </c>
      <c r="Z3706" s="51">
        <f t="shared" si="208"/>
        <v>1803.2787499999999</v>
      </c>
      <c r="AA3706" s="16">
        <f t="shared" si="208"/>
        <v>2019.6722000000002</v>
      </c>
    </row>
    <row r="3707" spans="2:27" ht="20.25" x14ac:dyDescent="0.3">
      <c r="B3707" s="68" t="s">
        <v>12061</v>
      </c>
      <c r="C3707" s="14" t="s">
        <v>4521</v>
      </c>
      <c r="D3707" s="14" t="s">
        <v>8574</v>
      </c>
      <c r="E3707" s="14" t="s">
        <v>8575</v>
      </c>
      <c r="F3707" s="14" t="s">
        <v>8575</v>
      </c>
      <c r="G3707" s="14" t="s">
        <v>12041</v>
      </c>
      <c r="H3707" s="44" t="s">
        <v>3457</v>
      </c>
      <c r="I3707" s="45">
        <v>100</v>
      </c>
      <c r="J3707" s="14">
        <v>150000000</v>
      </c>
      <c r="K3707" s="14" t="s">
        <v>3458</v>
      </c>
      <c r="L3707" s="14" t="s">
        <v>3688</v>
      </c>
      <c r="M3707" s="14" t="s">
        <v>12020</v>
      </c>
      <c r="N3707" s="14" t="s">
        <v>12130</v>
      </c>
      <c r="O3707" s="14" t="s">
        <v>3882</v>
      </c>
      <c r="P3707" s="14" t="s">
        <v>12071</v>
      </c>
      <c r="Q3707" s="65" t="s">
        <v>12224</v>
      </c>
      <c r="R3707" s="65" t="s">
        <v>12223</v>
      </c>
      <c r="S3707" s="65"/>
      <c r="T3707" s="69"/>
      <c r="U3707" s="5">
        <v>9605960</v>
      </c>
      <c r="V3707" s="47">
        <v>10758675.200000001</v>
      </c>
      <c r="W3707" s="48"/>
      <c r="X3707" s="49">
        <v>2017</v>
      </c>
      <c r="Y3707" s="50" t="s">
        <v>12015</v>
      </c>
      <c r="Z3707" s="51">
        <f t="shared" si="208"/>
        <v>26683.222222222223</v>
      </c>
      <c r="AA3707" s="16">
        <f t="shared" si="208"/>
        <v>29885.20888888889</v>
      </c>
    </row>
    <row r="3708" spans="2:27" ht="20.25" x14ac:dyDescent="0.3">
      <c r="B3708" s="68" t="s">
        <v>12062</v>
      </c>
      <c r="C3708" s="14" t="s">
        <v>4521</v>
      </c>
      <c r="D3708" s="14" t="s">
        <v>12042</v>
      </c>
      <c r="E3708" s="14" t="s">
        <v>12043</v>
      </c>
      <c r="F3708" s="14" t="s">
        <v>12043</v>
      </c>
      <c r="G3708" s="14" t="s">
        <v>12044</v>
      </c>
      <c r="H3708" s="44" t="s">
        <v>3466</v>
      </c>
      <c r="I3708" s="45">
        <v>100</v>
      </c>
      <c r="J3708" s="14">
        <v>150000000</v>
      </c>
      <c r="K3708" s="14" t="s">
        <v>3458</v>
      </c>
      <c r="L3708" s="14" t="s">
        <v>3471</v>
      </c>
      <c r="M3708" s="14" t="s">
        <v>12020</v>
      </c>
      <c r="N3708" s="14" t="s">
        <v>12130</v>
      </c>
      <c r="O3708" s="14" t="s">
        <v>8634</v>
      </c>
      <c r="P3708" s="14" t="s">
        <v>12071</v>
      </c>
      <c r="Q3708" s="65" t="s">
        <v>12224</v>
      </c>
      <c r="R3708" s="65" t="s">
        <v>12223</v>
      </c>
      <c r="S3708" s="65"/>
      <c r="T3708" s="69"/>
      <c r="U3708" s="5">
        <v>2850000</v>
      </c>
      <c r="V3708" s="47">
        <v>3192000.0000000005</v>
      </c>
      <c r="W3708" s="48"/>
      <c r="X3708" s="49">
        <v>2017</v>
      </c>
      <c r="Y3708" s="50" t="s">
        <v>12015</v>
      </c>
      <c r="Z3708" s="51">
        <f t="shared" si="208"/>
        <v>7916.666666666667</v>
      </c>
      <c r="AA3708" s="16">
        <f t="shared" si="208"/>
        <v>8866.6666666666679</v>
      </c>
    </row>
    <row r="3709" spans="2:27" ht="20.25" x14ac:dyDescent="0.3">
      <c r="B3709" s="68" t="s">
        <v>12063</v>
      </c>
      <c r="C3709" s="14" t="s">
        <v>4521</v>
      </c>
      <c r="D3709" s="14" t="s">
        <v>8738</v>
      </c>
      <c r="E3709" s="14" t="s">
        <v>8739</v>
      </c>
      <c r="F3709" s="14" t="s">
        <v>8739</v>
      </c>
      <c r="G3709" s="14" t="s">
        <v>12024</v>
      </c>
      <c r="H3709" s="44" t="s">
        <v>3457</v>
      </c>
      <c r="I3709" s="45">
        <v>100</v>
      </c>
      <c r="J3709" s="14">
        <v>150000000</v>
      </c>
      <c r="K3709" s="14" t="s">
        <v>3458</v>
      </c>
      <c r="L3709" s="14" t="s">
        <v>8893</v>
      </c>
      <c r="M3709" s="14" t="s">
        <v>12020</v>
      </c>
      <c r="N3709" s="14" t="s">
        <v>12130</v>
      </c>
      <c r="O3709" s="14" t="s">
        <v>3882</v>
      </c>
      <c r="P3709" s="14" t="s">
        <v>12071</v>
      </c>
      <c r="Q3709" s="65" t="s">
        <v>12224</v>
      </c>
      <c r="R3709" s="65" t="s">
        <v>12223</v>
      </c>
      <c r="S3709" s="65"/>
      <c r="T3709" s="69"/>
      <c r="U3709" s="5">
        <v>56477860</v>
      </c>
      <c r="V3709" s="47">
        <v>63255203.200000003</v>
      </c>
      <c r="W3709" s="48"/>
      <c r="X3709" s="49">
        <v>2017</v>
      </c>
      <c r="Y3709" s="50" t="s">
        <v>12015</v>
      </c>
      <c r="Z3709" s="51">
        <f t="shared" si="208"/>
        <v>156882.94444444444</v>
      </c>
      <c r="AA3709" s="16">
        <f t="shared" si="208"/>
        <v>175708.89777777778</v>
      </c>
    </row>
    <row r="3710" spans="2:27" ht="20.25" x14ac:dyDescent="0.3">
      <c r="B3710" s="68" t="s">
        <v>12064</v>
      </c>
      <c r="C3710" s="14" t="s">
        <v>4521</v>
      </c>
      <c r="D3710" s="14" t="s">
        <v>12068</v>
      </c>
      <c r="E3710" s="14" t="s">
        <v>12069</v>
      </c>
      <c r="F3710" s="14" t="s">
        <v>12069</v>
      </c>
      <c r="G3710" s="14" t="s">
        <v>12025</v>
      </c>
      <c r="H3710" s="44" t="s">
        <v>3466</v>
      </c>
      <c r="I3710" s="45">
        <v>100</v>
      </c>
      <c r="J3710" s="14">
        <v>150000000</v>
      </c>
      <c r="K3710" s="14" t="s">
        <v>3458</v>
      </c>
      <c r="L3710" s="14" t="s">
        <v>8893</v>
      </c>
      <c r="M3710" s="14" t="s">
        <v>12020</v>
      </c>
      <c r="N3710" s="14" t="s">
        <v>12130</v>
      </c>
      <c r="O3710" s="14" t="s">
        <v>3882</v>
      </c>
      <c r="P3710" s="14" t="s">
        <v>12071</v>
      </c>
      <c r="Q3710" s="65" t="s">
        <v>12224</v>
      </c>
      <c r="R3710" s="65" t="s">
        <v>12223</v>
      </c>
      <c r="S3710" s="65"/>
      <c r="T3710" s="69"/>
      <c r="U3710" s="5">
        <v>3358476</v>
      </c>
      <c r="V3710" s="47">
        <v>3761493.1200000006</v>
      </c>
      <c r="W3710" s="48"/>
      <c r="X3710" s="49">
        <v>2017</v>
      </c>
      <c r="Y3710" s="50" t="s">
        <v>12015</v>
      </c>
      <c r="Z3710" s="51">
        <f t="shared" si="208"/>
        <v>9329.1</v>
      </c>
      <c r="AA3710" s="16">
        <f t="shared" si="208"/>
        <v>10448.592000000002</v>
      </c>
    </row>
    <row r="3711" spans="2:27" ht="121.5" x14ac:dyDescent="0.3">
      <c r="B3711" s="68" t="s">
        <v>12065</v>
      </c>
      <c r="C3711" s="14" t="s">
        <v>4521</v>
      </c>
      <c r="D3711" s="7" t="s">
        <v>12075</v>
      </c>
      <c r="E3711" s="7" t="s">
        <v>12076</v>
      </c>
      <c r="F3711" s="7" t="s">
        <v>12076</v>
      </c>
      <c r="G3711" s="7" t="s">
        <v>12076</v>
      </c>
      <c r="H3711" s="7" t="s">
        <v>12070</v>
      </c>
      <c r="I3711" s="45">
        <v>100</v>
      </c>
      <c r="J3711" s="14">
        <v>150000000</v>
      </c>
      <c r="K3711" s="14" t="s">
        <v>3458</v>
      </c>
      <c r="L3711" s="14" t="s">
        <v>8803</v>
      </c>
      <c r="M3711" s="7" t="s">
        <v>12077</v>
      </c>
      <c r="N3711" s="71"/>
      <c r="O3711" s="14" t="s">
        <v>3882</v>
      </c>
      <c r="P3711" s="14">
        <v>0</v>
      </c>
      <c r="Q3711" s="65" t="s">
        <v>12224</v>
      </c>
      <c r="R3711" s="65" t="s">
        <v>12223</v>
      </c>
      <c r="S3711" s="65"/>
      <c r="T3711" s="69"/>
      <c r="U3711" s="72">
        <v>601472</v>
      </c>
      <c r="V3711" s="72">
        <v>601472</v>
      </c>
      <c r="W3711" s="48" t="s">
        <v>12078</v>
      </c>
      <c r="X3711" s="50">
        <v>2017</v>
      </c>
      <c r="Y3711" s="50" t="s">
        <v>12166</v>
      </c>
      <c r="Z3711" s="51">
        <f t="shared" si="208"/>
        <v>1670.7555555555555</v>
      </c>
    </row>
    <row r="3712" spans="2:27" ht="60.75" x14ac:dyDescent="0.3">
      <c r="B3712" s="68" t="s">
        <v>12098</v>
      </c>
      <c r="C3712" s="14" t="s">
        <v>4521</v>
      </c>
      <c r="D3712" s="7" t="s">
        <v>12079</v>
      </c>
      <c r="E3712" s="7" t="s">
        <v>12080</v>
      </c>
      <c r="F3712" s="7" t="s">
        <v>12080</v>
      </c>
      <c r="G3712" s="7" t="s">
        <v>12080</v>
      </c>
      <c r="H3712" s="7" t="s">
        <v>3466</v>
      </c>
      <c r="I3712" s="45">
        <v>100</v>
      </c>
      <c r="J3712" s="14">
        <v>150000000</v>
      </c>
      <c r="K3712" s="14" t="s">
        <v>3458</v>
      </c>
      <c r="L3712" s="14" t="s">
        <v>8803</v>
      </c>
      <c r="M3712" s="7" t="s">
        <v>12077</v>
      </c>
      <c r="N3712" s="14" t="s">
        <v>12130</v>
      </c>
      <c r="O3712" s="14" t="s">
        <v>3882</v>
      </c>
      <c r="P3712" s="14" t="s">
        <v>12071</v>
      </c>
      <c r="Q3712" s="65" t="s">
        <v>12224</v>
      </c>
      <c r="R3712" s="65" t="s">
        <v>12223</v>
      </c>
      <c r="S3712" s="65"/>
      <c r="T3712" s="69"/>
      <c r="U3712" s="5">
        <v>2356154</v>
      </c>
      <c r="V3712" s="5">
        <v>2356154</v>
      </c>
      <c r="W3712" s="48" t="s">
        <v>12078</v>
      </c>
      <c r="X3712" s="50">
        <v>2017</v>
      </c>
      <c r="Y3712" s="50" t="s">
        <v>12166</v>
      </c>
      <c r="Z3712" s="51">
        <f t="shared" si="208"/>
        <v>6544.8722222222223</v>
      </c>
    </row>
    <row r="3713" spans="2:26" ht="40.5" x14ac:dyDescent="0.3">
      <c r="B3713" s="68" t="s">
        <v>12099</v>
      </c>
      <c r="C3713" s="14" t="s">
        <v>4521</v>
      </c>
      <c r="D3713" s="7" t="s">
        <v>12081</v>
      </c>
      <c r="E3713" s="7" t="s">
        <v>12082</v>
      </c>
      <c r="F3713" s="7" t="s">
        <v>12082</v>
      </c>
      <c r="G3713" s="7" t="s">
        <v>12082</v>
      </c>
      <c r="H3713" s="7" t="s">
        <v>12070</v>
      </c>
      <c r="I3713" s="45">
        <v>100</v>
      </c>
      <c r="J3713" s="14">
        <v>150000000</v>
      </c>
      <c r="K3713" s="14" t="s">
        <v>3458</v>
      </c>
      <c r="L3713" s="14" t="s">
        <v>12083</v>
      </c>
      <c r="M3713" s="7" t="s">
        <v>12084</v>
      </c>
      <c r="N3713" s="71"/>
      <c r="O3713" s="14" t="s">
        <v>12085</v>
      </c>
      <c r="P3713" s="14">
        <v>0</v>
      </c>
      <c r="Q3713" s="65" t="s">
        <v>12224</v>
      </c>
      <c r="R3713" s="65" t="s">
        <v>12223</v>
      </c>
      <c r="S3713" s="65"/>
      <c r="T3713" s="69"/>
      <c r="U3713" s="5">
        <v>450213</v>
      </c>
      <c r="V3713" s="5">
        <v>450213</v>
      </c>
      <c r="W3713" s="48" t="s">
        <v>12078</v>
      </c>
      <c r="X3713" s="50">
        <v>2017</v>
      </c>
      <c r="Y3713" s="50" t="s">
        <v>12166</v>
      </c>
      <c r="Z3713" s="51">
        <f t="shared" si="208"/>
        <v>1250.5916666666667</v>
      </c>
    </row>
    <row r="3714" spans="2:26" ht="60.75" x14ac:dyDescent="0.3">
      <c r="B3714" s="68" t="s">
        <v>12100</v>
      </c>
      <c r="C3714" s="14" t="s">
        <v>4521</v>
      </c>
      <c r="D3714" s="7" t="s">
        <v>12086</v>
      </c>
      <c r="E3714" s="7" t="s">
        <v>12087</v>
      </c>
      <c r="F3714" s="7" t="s">
        <v>12087</v>
      </c>
      <c r="G3714" s="7" t="s">
        <v>12087</v>
      </c>
      <c r="H3714" s="7" t="s">
        <v>12070</v>
      </c>
      <c r="I3714" s="45">
        <v>100</v>
      </c>
      <c r="J3714" s="14">
        <v>150000000</v>
      </c>
      <c r="K3714" s="14" t="s">
        <v>3458</v>
      </c>
      <c r="L3714" s="14" t="s">
        <v>12088</v>
      </c>
      <c r="M3714" s="7" t="s">
        <v>12089</v>
      </c>
      <c r="N3714" s="71"/>
      <c r="O3714" s="14" t="s">
        <v>12090</v>
      </c>
      <c r="P3714" s="14">
        <v>0</v>
      </c>
      <c r="Q3714" s="65" t="s">
        <v>12224</v>
      </c>
      <c r="R3714" s="65" t="s">
        <v>12223</v>
      </c>
      <c r="S3714" s="65"/>
      <c r="T3714" s="69"/>
      <c r="U3714" s="5">
        <v>2622312</v>
      </c>
      <c r="V3714" s="5">
        <v>2622312</v>
      </c>
      <c r="W3714" s="48" t="s">
        <v>12078</v>
      </c>
      <c r="X3714" s="50">
        <v>2017</v>
      </c>
      <c r="Y3714" s="50" t="s">
        <v>12166</v>
      </c>
      <c r="Z3714" s="51">
        <f t="shared" si="208"/>
        <v>7284.2</v>
      </c>
    </row>
    <row r="3715" spans="2:26" ht="40.5" x14ac:dyDescent="0.3">
      <c r="B3715" s="68" t="s">
        <v>12101</v>
      </c>
      <c r="C3715" s="14" t="s">
        <v>4521</v>
      </c>
      <c r="D3715" s="7" t="s">
        <v>12091</v>
      </c>
      <c r="E3715" s="7" t="s">
        <v>12092</v>
      </c>
      <c r="F3715" s="7" t="s">
        <v>12092</v>
      </c>
      <c r="G3715" s="7" t="s">
        <v>12092</v>
      </c>
      <c r="H3715" s="7" t="s">
        <v>3457</v>
      </c>
      <c r="I3715" s="45">
        <v>100</v>
      </c>
      <c r="J3715" s="14">
        <v>150000000</v>
      </c>
      <c r="K3715" s="14" t="s">
        <v>3458</v>
      </c>
      <c r="L3715" s="14" t="s">
        <v>8803</v>
      </c>
      <c r="M3715" s="7" t="s">
        <v>12077</v>
      </c>
      <c r="N3715" s="14" t="s">
        <v>12130</v>
      </c>
      <c r="O3715" s="14" t="s">
        <v>3882</v>
      </c>
      <c r="P3715" s="14" t="s">
        <v>12071</v>
      </c>
      <c r="Q3715" s="65" t="s">
        <v>12224</v>
      </c>
      <c r="R3715" s="65" t="s">
        <v>12223</v>
      </c>
      <c r="S3715" s="65"/>
      <c r="T3715" s="69"/>
      <c r="U3715" s="5">
        <v>470561759</v>
      </c>
      <c r="V3715" s="5">
        <v>470561759</v>
      </c>
      <c r="W3715" s="48" t="s">
        <v>12078</v>
      </c>
      <c r="X3715" s="50">
        <v>2017</v>
      </c>
      <c r="Y3715" s="50" t="s">
        <v>12166</v>
      </c>
      <c r="Z3715" s="51">
        <f t="shared" si="208"/>
        <v>1307115.9972222222</v>
      </c>
    </row>
    <row r="3716" spans="2:26" ht="141.75" x14ac:dyDescent="0.3">
      <c r="B3716" s="68" t="s">
        <v>12102</v>
      </c>
      <c r="C3716" s="14" t="s">
        <v>4521</v>
      </c>
      <c r="D3716" s="7" t="s">
        <v>12093</v>
      </c>
      <c r="E3716" s="7" t="s">
        <v>12094</v>
      </c>
      <c r="F3716" s="7" t="s">
        <v>12094</v>
      </c>
      <c r="G3716" s="7" t="s">
        <v>12094</v>
      </c>
      <c r="H3716" s="7" t="s">
        <v>12070</v>
      </c>
      <c r="I3716" s="45">
        <v>100</v>
      </c>
      <c r="J3716" s="14">
        <v>150000000</v>
      </c>
      <c r="K3716" s="14" t="s">
        <v>3458</v>
      </c>
      <c r="L3716" s="14" t="s">
        <v>12095</v>
      </c>
      <c r="M3716" s="7" t="s">
        <v>12096</v>
      </c>
      <c r="N3716" s="71"/>
      <c r="O3716" s="14" t="s">
        <v>12097</v>
      </c>
      <c r="P3716" s="14">
        <v>0</v>
      </c>
      <c r="Q3716" s="65" t="s">
        <v>12224</v>
      </c>
      <c r="R3716" s="65" t="s">
        <v>12223</v>
      </c>
      <c r="S3716" s="65"/>
      <c r="T3716" s="69"/>
      <c r="U3716" s="5">
        <v>57780</v>
      </c>
      <c r="V3716" s="5">
        <v>57780</v>
      </c>
      <c r="W3716" s="48" t="s">
        <v>12078</v>
      </c>
      <c r="X3716" s="50">
        <v>2017</v>
      </c>
      <c r="Y3716" s="50" t="s">
        <v>12166</v>
      </c>
      <c r="Z3716" s="51">
        <f t="shared" si="208"/>
        <v>160.5</v>
      </c>
    </row>
    <row r="3717" spans="2:26" ht="101.25" x14ac:dyDescent="0.3">
      <c r="B3717" s="68" t="s">
        <v>12103</v>
      </c>
      <c r="C3717" s="14" t="s">
        <v>4521</v>
      </c>
      <c r="D3717" s="7" t="s">
        <v>12141</v>
      </c>
      <c r="E3717" s="7" t="s">
        <v>12142</v>
      </c>
      <c r="F3717" s="7" t="s">
        <v>12142</v>
      </c>
      <c r="G3717" s="7" t="s">
        <v>28</v>
      </c>
      <c r="H3717" s="7" t="s">
        <v>3466</v>
      </c>
      <c r="I3717" s="45">
        <v>100</v>
      </c>
      <c r="J3717" s="14">
        <v>150000000</v>
      </c>
      <c r="K3717" s="14" t="s">
        <v>12143</v>
      </c>
      <c r="L3717" s="14" t="s">
        <v>12144</v>
      </c>
      <c r="M3717" s="7" t="s">
        <v>12143</v>
      </c>
      <c r="N3717" s="71" t="s">
        <v>28</v>
      </c>
      <c r="O3717" s="14" t="s">
        <v>12145</v>
      </c>
      <c r="P3717" s="14" t="s">
        <v>12071</v>
      </c>
      <c r="Q3717" s="65" t="s">
        <v>12224</v>
      </c>
      <c r="R3717" s="65" t="s">
        <v>12223</v>
      </c>
      <c r="S3717" s="65"/>
      <c r="T3717" s="69"/>
      <c r="U3717" s="5">
        <v>756000</v>
      </c>
      <c r="V3717" s="5">
        <v>846720.00000000012</v>
      </c>
      <c r="W3717" s="48" t="s">
        <v>28</v>
      </c>
      <c r="X3717" s="50">
        <v>2017</v>
      </c>
      <c r="Y3717" s="50" t="s">
        <v>12146</v>
      </c>
      <c r="Z3717" s="51"/>
    </row>
    <row r="3718" spans="2:26" ht="101.25" x14ac:dyDescent="0.3">
      <c r="B3718" s="68" t="s">
        <v>12134</v>
      </c>
      <c r="C3718" s="14" t="s">
        <v>4521</v>
      </c>
      <c r="D3718" s="7" t="s">
        <v>12147</v>
      </c>
      <c r="E3718" s="7" t="s">
        <v>12148</v>
      </c>
      <c r="F3718" s="7" t="s">
        <v>12148</v>
      </c>
      <c r="G3718" s="7" t="s">
        <v>28</v>
      </c>
      <c r="H3718" s="7" t="s">
        <v>3466</v>
      </c>
      <c r="I3718" s="45">
        <v>80</v>
      </c>
      <c r="J3718" s="14">
        <v>150000000</v>
      </c>
      <c r="K3718" s="14" t="s">
        <v>12143</v>
      </c>
      <c r="L3718" s="14" t="s">
        <v>12144</v>
      </c>
      <c r="M3718" s="7" t="s">
        <v>12143</v>
      </c>
      <c r="N3718" s="71" t="s">
        <v>28</v>
      </c>
      <c r="O3718" s="14" t="s">
        <v>12145</v>
      </c>
      <c r="P3718" s="14" t="s">
        <v>12071</v>
      </c>
      <c r="Q3718" s="65" t="s">
        <v>12224</v>
      </c>
      <c r="R3718" s="65" t="s">
        <v>12223</v>
      </c>
      <c r="S3718" s="65"/>
      <c r="T3718" s="69"/>
      <c r="U3718" s="5">
        <v>1260000</v>
      </c>
      <c r="V3718" s="5">
        <v>1411200.0000000002</v>
      </c>
      <c r="W3718" s="48" t="s">
        <v>28</v>
      </c>
      <c r="X3718" s="50">
        <v>2017</v>
      </c>
      <c r="Y3718" s="50" t="s">
        <v>12146</v>
      </c>
      <c r="Z3718" s="51"/>
    </row>
    <row r="3719" spans="2:26" ht="101.25" x14ac:dyDescent="0.3">
      <c r="B3719" s="68" t="s">
        <v>12135</v>
      </c>
      <c r="C3719" s="14" t="s">
        <v>4521</v>
      </c>
      <c r="D3719" s="7" t="s">
        <v>12149</v>
      </c>
      <c r="E3719" s="7" t="s">
        <v>12150</v>
      </c>
      <c r="F3719" s="7" t="s">
        <v>12150</v>
      </c>
      <c r="G3719" s="7" t="s">
        <v>28</v>
      </c>
      <c r="H3719" s="7" t="s">
        <v>3466</v>
      </c>
      <c r="I3719" s="45">
        <v>80</v>
      </c>
      <c r="J3719" s="14">
        <v>150000000</v>
      </c>
      <c r="K3719" s="14" t="s">
        <v>12143</v>
      </c>
      <c r="L3719" s="14" t="s">
        <v>12144</v>
      </c>
      <c r="M3719" s="7" t="s">
        <v>12143</v>
      </c>
      <c r="N3719" s="71" t="s">
        <v>28</v>
      </c>
      <c r="O3719" s="14" t="s">
        <v>12145</v>
      </c>
      <c r="P3719" s="14" t="s">
        <v>12071</v>
      </c>
      <c r="Q3719" s="65" t="s">
        <v>12224</v>
      </c>
      <c r="R3719" s="65" t="s">
        <v>12223</v>
      </c>
      <c r="S3719" s="65"/>
      <c r="T3719" s="69"/>
      <c r="U3719" s="5">
        <v>2630000</v>
      </c>
      <c r="V3719" s="5">
        <v>2945600.0000000005</v>
      </c>
      <c r="W3719" s="48" t="s">
        <v>28</v>
      </c>
      <c r="X3719" s="50">
        <v>2017</v>
      </c>
      <c r="Y3719" s="50" t="s">
        <v>12146</v>
      </c>
      <c r="Z3719" s="51"/>
    </row>
    <row r="3720" spans="2:26" ht="141.75" x14ac:dyDescent="0.3">
      <c r="B3720" s="68" t="s">
        <v>12136</v>
      </c>
      <c r="C3720" s="14" t="s">
        <v>4521</v>
      </c>
      <c r="D3720" s="7" t="s">
        <v>12151</v>
      </c>
      <c r="E3720" s="7" t="s">
        <v>12152</v>
      </c>
      <c r="F3720" s="7" t="s">
        <v>12163</v>
      </c>
      <c r="G3720" s="7" t="s">
        <v>12153</v>
      </c>
      <c r="H3720" s="7" t="s">
        <v>3457</v>
      </c>
      <c r="I3720" s="45">
        <v>100</v>
      </c>
      <c r="J3720" s="14">
        <v>150000000</v>
      </c>
      <c r="K3720" s="14" t="s">
        <v>12143</v>
      </c>
      <c r="L3720" s="14" t="s">
        <v>8753</v>
      </c>
      <c r="M3720" s="7" t="s">
        <v>12072</v>
      </c>
      <c r="N3720" s="71"/>
      <c r="O3720" s="46" t="s">
        <v>12183</v>
      </c>
      <c r="P3720" s="14" t="s">
        <v>12071</v>
      </c>
      <c r="Q3720" s="65" t="s">
        <v>12224</v>
      </c>
      <c r="R3720" s="65" t="s">
        <v>12223</v>
      </c>
      <c r="S3720" s="65"/>
      <c r="T3720" s="69"/>
      <c r="U3720" s="5">
        <v>126060350.62499997</v>
      </c>
      <c r="V3720" s="5">
        <v>141187592.69999999</v>
      </c>
      <c r="W3720" s="48"/>
      <c r="X3720" s="50">
        <v>2017</v>
      </c>
      <c r="Y3720" s="50" t="s">
        <v>12154</v>
      </c>
      <c r="Z3720" s="51"/>
    </row>
    <row r="3721" spans="2:26" ht="141.75" x14ac:dyDescent="0.3">
      <c r="B3721" s="68" t="s">
        <v>12137</v>
      </c>
      <c r="C3721" s="14" t="s">
        <v>4521</v>
      </c>
      <c r="D3721" s="7" t="s">
        <v>12151</v>
      </c>
      <c r="E3721" s="7" t="s">
        <v>12152</v>
      </c>
      <c r="F3721" s="7" t="s">
        <v>12163</v>
      </c>
      <c r="G3721" s="7" t="s">
        <v>12155</v>
      </c>
      <c r="H3721" s="7" t="s">
        <v>3457</v>
      </c>
      <c r="I3721" s="45">
        <v>100</v>
      </c>
      <c r="J3721" s="14">
        <v>150000000</v>
      </c>
      <c r="K3721" s="14" t="s">
        <v>12143</v>
      </c>
      <c r="L3721" s="14" t="s">
        <v>8753</v>
      </c>
      <c r="M3721" s="7" t="s">
        <v>12072</v>
      </c>
      <c r="N3721" s="71"/>
      <c r="O3721" s="46" t="s">
        <v>12183</v>
      </c>
      <c r="P3721" s="14" t="s">
        <v>12071</v>
      </c>
      <c r="Q3721" s="65" t="s">
        <v>12224</v>
      </c>
      <c r="R3721" s="65" t="s">
        <v>12223</v>
      </c>
      <c r="S3721" s="65"/>
      <c r="T3721" s="69"/>
      <c r="U3721" s="5">
        <v>126060350.62499997</v>
      </c>
      <c r="V3721" s="5">
        <v>141187592.69999999</v>
      </c>
      <c r="W3721" s="48" t="s">
        <v>28</v>
      </c>
      <c r="X3721" s="50">
        <v>2017</v>
      </c>
      <c r="Y3721" s="50" t="s">
        <v>12154</v>
      </c>
      <c r="Z3721" s="51"/>
    </row>
    <row r="3722" spans="2:26" ht="101.25" x14ac:dyDescent="0.3">
      <c r="B3722" s="68" t="s">
        <v>12138</v>
      </c>
      <c r="C3722" s="14" t="s">
        <v>4521</v>
      </c>
      <c r="D3722" s="7" t="s">
        <v>12156</v>
      </c>
      <c r="E3722" s="7" t="s">
        <v>12157</v>
      </c>
      <c r="F3722" s="7" t="s">
        <v>12164</v>
      </c>
      <c r="G3722" s="7" t="s">
        <v>12158</v>
      </c>
      <c r="H3722" s="7" t="s">
        <v>12070</v>
      </c>
      <c r="I3722" s="45">
        <v>100</v>
      </c>
      <c r="J3722" s="14">
        <v>150000000</v>
      </c>
      <c r="K3722" s="14" t="s">
        <v>12143</v>
      </c>
      <c r="L3722" s="14" t="s">
        <v>8753</v>
      </c>
      <c r="M3722" s="7" t="s">
        <v>12072</v>
      </c>
      <c r="N3722" s="71"/>
      <c r="O3722" s="46" t="s">
        <v>12183</v>
      </c>
      <c r="P3722" s="14" t="s">
        <v>12071</v>
      </c>
      <c r="Q3722" s="65" t="s">
        <v>12224</v>
      </c>
      <c r="R3722" s="65" t="s">
        <v>12223</v>
      </c>
      <c r="S3722" s="65"/>
      <c r="T3722" s="69"/>
      <c r="U3722" s="5">
        <v>1189285.7142857141</v>
      </c>
      <c r="V3722" s="5">
        <v>1332000</v>
      </c>
      <c r="W3722" s="48"/>
      <c r="X3722" s="50">
        <v>2017</v>
      </c>
      <c r="Y3722" s="50" t="s">
        <v>12154</v>
      </c>
      <c r="Z3722" s="51"/>
    </row>
    <row r="3723" spans="2:26" ht="182.25" x14ac:dyDescent="0.3">
      <c r="B3723" s="68" t="s">
        <v>12139</v>
      </c>
      <c r="C3723" s="14" t="s">
        <v>4521</v>
      </c>
      <c r="D3723" s="7" t="s">
        <v>8758</v>
      </c>
      <c r="E3723" s="7" t="s">
        <v>9019</v>
      </c>
      <c r="F3723" s="7" t="s">
        <v>9019</v>
      </c>
      <c r="G3723" s="7" t="s">
        <v>12159</v>
      </c>
      <c r="H3723" s="7" t="s">
        <v>12070</v>
      </c>
      <c r="I3723" s="45">
        <v>100</v>
      </c>
      <c r="J3723" s="14">
        <v>150000000</v>
      </c>
      <c r="K3723" s="14" t="s">
        <v>12143</v>
      </c>
      <c r="L3723" s="14" t="s">
        <v>8753</v>
      </c>
      <c r="M3723" s="7" t="s">
        <v>12072</v>
      </c>
      <c r="N3723" s="71"/>
      <c r="O3723" s="46" t="s">
        <v>12183</v>
      </c>
      <c r="P3723" s="14" t="s">
        <v>12071</v>
      </c>
      <c r="Q3723" s="65" t="s">
        <v>12224</v>
      </c>
      <c r="R3723" s="65" t="s">
        <v>12223</v>
      </c>
      <c r="S3723" s="65"/>
      <c r="T3723" s="69"/>
      <c r="U3723" s="5">
        <v>1486607.1428571427</v>
      </c>
      <c r="V3723" s="5">
        <v>1665000</v>
      </c>
      <c r="W3723" s="48"/>
      <c r="X3723" s="50">
        <v>2017</v>
      </c>
      <c r="Y3723" s="50" t="s">
        <v>12154</v>
      </c>
      <c r="Z3723" s="51"/>
    </row>
    <row r="3724" spans="2:26" ht="121.5" x14ac:dyDescent="0.3">
      <c r="B3724" s="68" t="s">
        <v>12140</v>
      </c>
      <c r="C3724" s="14" t="s">
        <v>4521</v>
      </c>
      <c r="D3724" s="7" t="s">
        <v>12160</v>
      </c>
      <c r="E3724" s="7" t="s">
        <v>8954</v>
      </c>
      <c r="F3724" s="7" t="s">
        <v>12165</v>
      </c>
      <c r="G3724" s="7" t="s">
        <v>12161</v>
      </c>
      <c r="H3724" s="7" t="s">
        <v>3457</v>
      </c>
      <c r="I3724" s="45">
        <v>100</v>
      </c>
      <c r="J3724" s="14">
        <v>150000000</v>
      </c>
      <c r="K3724" s="14" t="s">
        <v>12143</v>
      </c>
      <c r="L3724" s="14" t="s">
        <v>8753</v>
      </c>
      <c r="M3724" s="7" t="s">
        <v>12072</v>
      </c>
      <c r="N3724" s="71"/>
      <c r="O3724" s="46" t="s">
        <v>12183</v>
      </c>
      <c r="P3724" s="14" t="s">
        <v>12071</v>
      </c>
      <c r="Q3724" s="65" t="s">
        <v>12224</v>
      </c>
      <c r="R3724" s="65" t="s">
        <v>12223</v>
      </c>
      <c r="S3724" s="65"/>
      <c r="T3724" s="69"/>
      <c r="U3724" s="5">
        <v>28670142.857142854</v>
      </c>
      <c r="V3724" s="5">
        <v>32110560</v>
      </c>
      <c r="W3724" s="48" t="s">
        <v>28</v>
      </c>
      <c r="X3724" s="50">
        <v>2017</v>
      </c>
      <c r="Y3724" s="50" t="s">
        <v>12154</v>
      </c>
      <c r="Z3724" s="51"/>
    </row>
    <row r="3725" spans="2:26" ht="101.25" x14ac:dyDescent="0.3">
      <c r="B3725" s="68" t="s">
        <v>12162</v>
      </c>
      <c r="C3725" s="14" t="s">
        <v>12170</v>
      </c>
      <c r="D3725" s="7" t="s">
        <v>12171</v>
      </c>
      <c r="E3725" s="7" t="s">
        <v>12172</v>
      </c>
      <c r="F3725" s="7" t="s">
        <v>12172</v>
      </c>
      <c r="G3725" s="7" t="s">
        <v>12173</v>
      </c>
      <c r="H3725" s="7" t="s">
        <v>12070</v>
      </c>
      <c r="I3725" s="45">
        <v>100</v>
      </c>
      <c r="J3725" s="14">
        <v>150000000</v>
      </c>
      <c r="K3725" s="14" t="s">
        <v>12143</v>
      </c>
      <c r="L3725" s="14" t="s">
        <v>12144</v>
      </c>
      <c r="M3725" s="7" t="s">
        <v>12143</v>
      </c>
      <c r="N3725" s="71" t="s">
        <v>28</v>
      </c>
      <c r="O3725" s="14" t="s">
        <v>12145</v>
      </c>
      <c r="P3725" s="14" t="s">
        <v>12071</v>
      </c>
      <c r="Q3725" s="65" t="s">
        <v>12224</v>
      </c>
      <c r="R3725" s="65" t="s">
        <v>12223</v>
      </c>
      <c r="S3725" s="65"/>
      <c r="T3725" s="69"/>
      <c r="U3725" s="5">
        <v>4076600</v>
      </c>
      <c r="V3725" s="5">
        <v>4565792</v>
      </c>
      <c r="W3725" s="48"/>
      <c r="X3725" s="50">
        <v>2017</v>
      </c>
      <c r="Y3725" s="50" t="s">
        <v>12182</v>
      </c>
      <c r="Z3725" s="51"/>
    </row>
    <row r="3726" spans="2:26" ht="182.25" x14ac:dyDescent="0.3">
      <c r="B3726" s="68" t="s">
        <v>12167</v>
      </c>
      <c r="C3726" s="14" t="s">
        <v>12170</v>
      </c>
      <c r="D3726" s="7" t="s">
        <v>8758</v>
      </c>
      <c r="E3726" s="7" t="s">
        <v>9019</v>
      </c>
      <c r="F3726" s="7" t="s">
        <v>9019</v>
      </c>
      <c r="G3726" s="7" t="s">
        <v>12174</v>
      </c>
      <c r="H3726" s="7" t="s">
        <v>12070</v>
      </c>
      <c r="I3726" s="45">
        <v>100</v>
      </c>
      <c r="J3726" s="14">
        <v>150000000</v>
      </c>
      <c r="K3726" s="14" t="s">
        <v>12143</v>
      </c>
      <c r="L3726" s="14" t="s">
        <v>12144</v>
      </c>
      <c r="M3726" s="7" t="s">
        <v>12143</v>
      </c>
      <c r="N3726" s="71" t="s">
        <v>28</v>
      </c>
      <c r="O3726" s="14" t="s">
        <v>12145</v>
      </c>
      <c r="P3726" s="14" t="s">
        <v>12071</v>
      </c>
      <c r="Q3726" s="65" t="s">
        <v>12224</v>
      </c>
      <c r="R3726" s="65" t="s">
        <v>12223</v>
      </c>
      <c r="S3726" s="65"/>
      <c r="T3726" s="69"/>
      <c r="U3726" s="5">
        <v>3570000</v>
      </c>
      <c r="V3726" s="5">
        <v>3998400.0000000005</v>
      </c>
      <c r="W3726" s="48"/>
      <c r="X3726" s="50">
        <v>2017</v>
      </c>
      <c r="Y3726" s="50" t="s">
        <v>12182</v>
      </c>
      <c r="Z3726" s="51"/>
    </row>
    <row r="3727" spans="2:26" ht="162" x14ac:dyDescent="0.3">
      <c r="B3727" s="68" t="s">
        <v>12168</v>
      </c>
      <c r="C3727" s="14" t="s">
        <v>12170</v>
      </c>
      <c r="D3727" s="7" t="s">
        <v>12175</v>
      </c>
      <c r="E3727" s="7" t="s">
        <v>12176</v>
      </c>
      <c r="F3727" s="7" t="s">
        <v>12177</v>
      </c>
      <c r="G3727" s="7" t="s">
        <v>12178</v>
      </c>
      <c r="H3727" s="7" t="s">
        <v>12070</v>
      </c>
      <c r="I3727" s="45">
        <v>100</v>
      </c>
      <c r="J3727" s="14">
        <v>150000000</v>
      </c>
      <c r="K3727" s="14" t="s">
        <v>12143</v>
      </c>
      <c r="L3727" s="14" t="s">
        <v>12144</v>
      </c>
      <c r="M3727" s="7" t="s">
        <v>12143</v>
      </c>
      <c r="N3727" s="71" t="s">
        <v>28</v>
      </c>
      <c r="O3727" s="14" t="s">
        <v>12145</v>
      </c>
      <c r="P3727" s="14" t="s">
        <v>12071</v>
      </c>
      <c r="Q3727" s="65" t="s">
        <v>12224</v>
      </c>
      <c r="R3727" s="65" t="s">
        <v>12223</v>
      </c>
      <c r="S3727" s="65"/>
      <c r="T3727" s="69"/>
      <c r="U3727" s="5">
        <v>15369750</v>
      </c>
      <c r="V3727" s="5">
        <v>17214120</v>
      </c>
      <c r="W3727" s="48"/>
      <c r="X3727" s="50">
        <v>2017</v>
      </c>
      <c r="Y3727" s="50" t="s">
        <v>12182</v>
      </c>
      <c r="Z3727" s="51"/>
    </row>
    <row r="3728" spans="2:26" ht="101.25" x14ac:dyDescent="0.3">
      <c r="B3728" s="68" t="s">
        <v>12169</v>
      </c>
      <c r="C3728" s="14" t="s">
        <v>12170</v>
      </c>
      <c r="D3728" s="7" t="s">
        <v>12179</v>
      </c>
      <c r="E3728" s="7" t="s">
        <v>12180</v>
      </c>
      <c r="F3728" s="7" t="s">
        <v>12180</v>
      </c>
      <c r="G3728" s="7" t="s">
        <v>12181</v>
      </c>
      <c r="H3728" s="7" t="s">
        <v>3466</v>
      </c>
      <c r="I3728" s="45">
        <v>100</v>
      </c>
      <c r="J3728" s="14">
        <v>150000000</v>
      </c>
      <c r="K3728" s="14" t="s">
        <v>12143</v>
      </c>
      <c r="L3728" s="14" t="s">
        <v>12144</v>
      </c>
      <c r="M3728" s="7" t="s">
        <v>12143</v>
      </c>
      <c r="N3728" s="71" t="s">
        <v>28</v>
      </c>
      <c r="O3728" s="14" t="s">
        <v>12145</v>
      </c>
      <c r="P3728" s="14" t="s">
        <v>12071</v>
      </c>
      <c r="Q3728" s="65" t="s">
        <v>12224</v>
      </c>
      <c r="R3728" s="65" t="s">
        <v>12223</v>
      </c>
      <c r="S3728" s="65"/>
      <c r="T3728" s="69"/>
      <c r="U3728" s="5">
        <v>6000000</v>
      </c>
      <c r="V3728" s="5">
        <v>6720000.0000000009</v>
      </c>
      <c r="W3728" s="48"/>
      <c r="X3728" s="50">
        <v>2017</v>
      </c>
      <c r="Y3728" s="50" t="s">
        <v>12182</v>
      </c>
      <c r="Z3728" s="51"/>
    </row>
    <row r="3729" spans="1:39" s="67" customFormat="1" ht="20.25" x14ac:dyDescent="0.3">
      <c r="A3729" s="24"/>
      <c r="B3729" s="58" t="s">
        <v>41</v>
      </c>
      <c r="C3729" s="59"/>
      <c r="D3729" s="60"/>
      <c r="E3729" s="61"/>
      <c r="F3729" s="61"/>
      <c r="G3729" s="61"/>
      <c r="H3729" s="61"/>
      <c r="I3729" s="61"/>
      <c r="J3729" s="61"/>
      <c r="K3729" s="61"/>
      <c r="L3729" s="61"/>
      <c r="M3729" s="61"/>
      <c r="N3729" s="61"/>
      <c r="O3729" s="61"/>
      <c r="P3729" s="61"/>
      <c r="Q3729" s="61"/>
      <c r="R3729" s="61"/>
      <c r="S3729" s="61"/>
      <c r="T3729" s="62"/>
      <c r="U3729" s="6">
        <f>SUM(U3537:U3728)</f>
        <v>7933934198.730092</v>
      </c>
      <c r="V3729" s="6">
        <f>SUM(V3537:V3728)</f>
        <v>8809615575.6399441</v>
      </c>
      <c r="W3729" s="70"/>
      <c r="X3729" s="64"/>
      <c r="Y3729" s="65"/>
      <c r="Z3729" s="51">
        <f t="shared" si="208"/>
        <v>22038706.10758359</v>
      </c>
      <c r="AA3729" s="51">
        <f t="shared" si="208"/>
        <v>24471154.376777623</v>
      </c>
      <c r="AB3729" s="24"/>
      <c r="AC3729" s="66"/>
      <c r="AD3729" s="66"/>
      <c r="AE3729" s="24"/>
      <c r="AF3729" s="24"/>
      <c r="AG3729" s="24"/>
      <c r="AH3729" s="24"/>
      <c r="AI3729" s="24"/>
      <c r="AJ3729" s="24"/>
      <c r="AK3729" s="24"/>
      <c r="AL3729" s="24"/>
      <c r="AM3729" s="24"/>
    </row>
    <row r="3730" spans="1:39" ht="20.25" x14ac:dyDescent="0.3">
      <c r="B3730" s="50"/>
      <c r="C3730" s="50"/>
      <c r="D3730" s="44"/>
      <c r="E3730" s="44"/>
      <c r="F3730" s="44"/>
      <c r="G3730" s="44"/>
      <c r="H3730" s="44"/>
      <c r="I3730" s="44"/>
      <c r="J3730" s="44"/>
      <c r="K3730" s="44"/>
      <c r="L3730" s="44"/>
      <c r="M3730" s="44"/>
      <c r="N3730" s="44"/>
      <c r="O3730" s="44"/>
      <c r="P3730" s="44"/>
      <c r="Q3730" s="44"/>
      <c r="R3730" s="44"/>
      <c r="S3730" s="44"/>
      <c r="T3730" s="8"/>
      <c r="U3730" s="8"/>
      <c r="V3730" s="73"/>
      <c r="W3730" s="43"/>
      <c r="X3730" s="49"/>
      <c r="Y3730" s="50"/>
      <c r="Z3730" s="51">
        <f t="shared" si="208"/>
        <v>0</v>
      </c>
      <c r="AA3730" s="16">
        <f t="shared" si="208"/>
        <v>0</v>
      </c>
    </row>
    <row r="3731" spans="1:39" s="67" customFormat="1" ht="20.25" x14ac:dyDescent="0.3">
      <c r="A3731" s="24"/>
      <c r="B3731" s="61" t="s">
        <v>42</v>
      </c>
      <c r="C3731" s="61"/>
      <c r="D3731" s="65"/>
      <c r="E3731" s="61"/>
      <c r="F3731" s="61"/>
      <c r="G3731" s="61"/>
      <c r="H3731" s="61"/>
      <c r="I3731" s="61"/>
      <c r="J3731" s="61"/>
      <c r="K3731" s="61"/>
      <c r="L3731" s="61"/>
      <c r="M3731" s="61"/>
      <c r="N3731" s="61"/>
      <c r="O3731" s="61"/>
      <c r="P3731" s="61"/>
      <c r="Q3731" s="61"/>
      <c r="R3731" s="61"/>
      <c r="S3731" s="61"/>
      <c r="T3731" s="62"/>
      <c r="U3731" s="6">
        <f>U3729+U3535+U3455</f>
        <v>16537909319.187439</v>
      </c>
      <c r="V3731" s="74">
        <f>U3731*1.12</f>
        <v>18522458437.489933</v>
      </c>
      <c r="W3731" s="70"/>
      <c r="X3731" s="64"/>
      <c r="Y3731" s="65"/>
      <c r="Z3731" s="24"/>
      <c r="AA3731" s="24"/>
      <c r="AB3731" s="24"/>
      <c r="AC3731" s="66"/>
      <c r="AD3731" s="66"/>
      <c r="AE3731" s="24"/>
      <c r="AF3731" s="24"/>
      <c r="AG3731" s="24"/>
      <c r="AH3731" s="24"/>
      <c r="AI3731" s="24"/>
      <c r="AJ3731" s="24"/>
      <c r="AK3731" s="24"/>
      <c r="AL3731" s="24"/>
      <c r="AM3731" s="24"/>
    </row>
    <row r="3732" spans="1:39" ht="12.75" customHeight="1" x14ac:dyDescent="0.3">
      <c r="B3732" s="75"/>
      <c r="C3732" s="75"/>
      <c r="D3732" s="76"/>
      <c r="E3732" s="75"/>
      <c r="F3732" s="77"/>
      <c r="G3732" s="77"/>
      <c r="H3732" s="77"/>
      <c r="I3732" s="77"/>
      <c r="J3732" s="77"/>
      <c r="K3732" s="77"/>
      <c r="L3732" s="77"/>
      <c r="M3732" s="78"/>
      <c r="N3732" s="78"/>
      <c r="O3732" s="78"/>
      <c r="P3732" s="78"/>
      <c r="Q3732" s="78"/>
      <c r="R3732" s="78"/>
      <c r="S3732" s="78"/>
      <c r="T3732" s="9"/>
      <c r="U3732" s="9"/>
      <c r="V3732" s="9"/>
      <c r="W3732" s="78"/>
    </row>
    <row r="3733" spans="1:39" ht="12.75" customHeight="1" x14ac:dyDescent="0.3">
      <c r="C3733" s="16" t="s">
        <v>43</v>
      </c>
      <c r="D3733" s="79"/>
      <c r="E3733" s="79"/>
      <c r="F3733" s="79"/>
      <c r="G3733" s="79"/>
      <c r="H3733" s="79"/>
      <c r="I3733" s="79"/>
      <c r="K3733" s="79"/>
      <c r="L3733" s="79"/>
    </row>
    <row r="3734" spans="1:39" ht="15.75" customHeight="1" x14ac:dyDescent="0.3">
      <c r="C3734" s="24" t="s">
        <v>44</v>
      </c>
      <c r="D3734" s="24"/>
      <c r="E3734" s="24"/>
      <c r="F3734" s="24"/>
      <c r="G3734" s="24" t="s">
        <v>12232</v>
      </c>
      <c r="H3734" s="24" t="s">
        <v>12235</v>
      </c>
      <c r="I3734" s="24"/>
      <c r="J3734" s="24"/>
      <c r="K3734" s="24"/>
      <c r="L3734" s="24"/>
      <c r="M3734" s="24"/>
      <c r="N3734" s="24"/>
      <c r="O3734" s="24"/>
      <c r="P3734" s="24"/>
      <c r="Q3734" s="24"/>
      <c r="R3734" s="24"/>
      <c r="S3734" s="24"/>
      <c r="T3734" s="11"/>
      <c r="U3734" s="11"/>
      <c r="V3734" s="11"/>
      <c r="W3734" s="24"/>
      <c r="X3734" s="32"/>
      <c r="Y3734" s="24"/>
    </row>
    <row r="3735" spans="1:39" ht="15.75" customHeight="1" x14ac:dyDescent="0.3">
      <c r="C3735" s="24" t="s">
        <v>45</v>
      </c>
      <c r="D3735" s="24"/>
      <c r="E3735" s="24"/>
      <c r="F3735" s="24"/>
      <c r="G3735" s="24"/>
      <c r="H3735" s="24"/>
      <c r="I3735" s="24"/>
      <c r="J3735" s="24"/>
      <c r="K3735" s="24"/>
      <c r="L3735" s="24"/>
      <c r="M3735" s="24"/>
      <c r="N3735" s="24"/>
      <c r="O3735" s="24"/>
      <c r="P3735" s="24"/>
      <c r="Q3735" s="24"/>
      <c r="R3735" s="24"/>
      <c r="S3735" s="24"/>
      <c r="T3735" s="11"/>
      <c r="U3735" s="11"/>
      <c r="V3735" s="11"/>
      <c r="W3735" s="24"/>
      <c r="X3735" s="32"/>
      <c r="Y3735" s="24"/>
    </row>
    <row r="3736" spans="1:39" ht="39" customHeight="1" x14ac:dyDescent="0.3">
      <c r="C3736" s="24" t="s">
        <v>46</v>
      </c>
      <c r="D3736" s="24"/>
      <c r="E3736" s="24"/>
      <c r="F3736" s="24"/>
      <c r="G3736" s="24" t="s">
        <v>12233</v>
      </c>
      <c r="H3736" s="24" t="s">
        <v>12236</v>
      </c>
      <c r="I3736" s="24"/>
      <c r="J3736" s="24"/>
      <c r="K3736" s="24"/>
      <c r="L3736" s="24"/>
      <c r="M3736" s="24"/>
      <c r="N3736" s="24"/>
      <c r="O3736" s="24"/>
      <c r="P3736" s="24"/>
      <c r="Q3736" s="24"/>
      <c r="R3736" s="24"/>
      <c r="S3736" s="24"/>
      <c r="T3736" s="11"/>
      <c r="U3736" s="11"/>
      <c r="V3736" s="11"/>
      <c r="W3736" s="24"/>
      <c r="X3736" s="32"/>
      <c r="Y3736" s="24"/>
    </row>
    <row r="3737" spans="1:39" ht="15.75" customHeight="1" x14ac:dyDescent="0.3">
      <c r="C3737" s="24" t="s">
        <v>47</v>
      </c>
      <c r="D3737" s="24"/>
      <c r="E3737" s="24"/>
      <c r="F3737" s="24"/>
      <c r="G3737" s="24"/>
      <c r="H3737" s="24"/>
      <c r="I3737" s="24"/>
      <c r="J3737" s="24"/>
      <c r="K3737" s="24"/>
      <c r="L3737" s="24"/>
      <c r="M3737" s="24"/>
      <c r="N3737" s="24"/>
      <c r="O3737" s="24"/>
      <c r="P3737" s="24"/>
      <c r="Q3737" s="24"/>
      <c r="R3737" s="24"/>
      <c r="S3737" s="24"/>
      <c r="T3737" s="11"/>
      <c r="U3737" s="11"/>
      <c r="V3737" s="11"/>
      <c r="W3737" s="24"/>
      <c r="X3737" s="32"/>
      <c r="Y3737" s="24"/>
    </row>
    <row r="3738" spans="1:39" ht="16.5" hidden="1" customHeight="1" x14ac:dyDescent="0.3">
      <c r="B3738" s="18">
        <v>1</v>
      </c>
      <c r="C3738" s="80" t="s">
        <v>48</v>
      </c>
      <c r="D3738" s="80"/>
      <c r="E3738" s="80"/>
      <c r="F3738" s="80"/>
      <c r="G3738" s="80"/>
      <c r="H3738" s="80"/>
      <c r="I3738" s="80"/>
      <c r="J3738" s="80"/>
      <c r="K3738" s="80"/>
      <c r="L3738" s="80"/>
      <c r="M3738" s="80"/>
      <c r="N3738" s="80"/>
      <c r="O3738" s="80"/>
      <c r="P3738" s="80"/>
      <c r="Q3738" s="80"/>
      <c r="R3738" s="80"/>
      <c r="S3738" s="80"/>
      <c r="T3738" s="80"/>
      <c r="U3738" s="80"/>
      <c r="V3738" s="80"/>
      <c r="W3738" s="80"/>
      <c r="X3738" s="80"/>
      <c r="Y3738" s="24"/>
    </row>
    <row r="3739" spans="1:39" ht="15.75" hidden="1" customHeight="1" x14ac:dyDescent="0.3">
      <c r="B3739" s="18"/>
      <c r="C3739" s="81" t="s">
        <v>49</v>
      </c>
      <c r="D3739" s="80"/>
      <c r="E3739" s="80"/>
      <c r="F3739" s="80"/>
      <c r="G3739" s="80"/>
      <c r="H3739" s="80"/>
      <c r="I3739" s="80"/>
      <c r="J3739" s="80"/>
      <c r="K3739" s="80"/>
      <c r="L3739" s="80"/>
      <c r="M3739" s="80"/>
      <c r="N3739" s="80"/>
      <c r="O3739" s="80"/>
      <c r="P3739" s="80"/>
      <c r="Q3739" s="80"/>
      <c r="R3739" s="80"/>
      <c r="S3739" s="80"/>
      <c r="T3739" s="12"/>
      <c r="U3739" s="12"/>
      <c r="V3739" s="12"/>
      <c r="W3739" s="80"/>
      <c r="X3739" s="82"/>
      <c r="Y3739" s="24"/>
    </row>
    <row r="3740" spans="1:39" ht="15.75" hidden="1" customHeight="1" x14ac:dyDescent="0.3">
      <c r="B3740" s="18"/>
      <c r="C3740" s="31" t="s">
        <v>50</v>
      </c>
      <c r="D3740" s="80"/>
      <c r="E3740" s="80"/>
      <c r="F3740" s="80"/>
      <c r="G3740" s="80"/>
      <c r="H3740" s="80"/>
      <c r="I3740" s="80"/>
      <c r="J3740" s="80"/>
      <c r="K3740" s="80"/>
      <c r="L3740" s="80"/>
      <c r="M3740" s="80"/>
      <c r="N3740" s="80"/>
      <c r="O3740" s="80"/>
      <c r="P3740" s="80"/>
      <c r="Q3740" s="80"/>
      <c r="R3740" s="80"/>
      <c r="S3740" s="80"/>
      <c r="T3740" s="12"/>
      <c r="U3740" s="12"/>
      <c r="V3740" s="12"/>
      <c r="W3740" s="80"/>
      <c r="X3740" s="82"/>
      <c r="Y3740" s="24"/>
    </row>
    <row r="3741" spans="1:39" ht="15.75" hidden="1" customHeight="1" x14ac:dyDescent="0.3">
      <c r="B3741" s="18"/>
      <c r="C3741" s="24" t="s">
        <v>51</v>
      </c>
      <c r="D3741" s="82"/>
      <c r="E3741" s="82"/>
      <c r="F3741" s="82"/>
      <c r="G3741" s="82"/>
      <c r="H3741" s="82"/>
      <c r="I3741" s="82"/>
      <c r="J3741" s="82"/>
      <c r="K3741" s="82"/>
      <c r="L3741" s="82"/>
      <c r="M3741" s="82"/>
      <c r="N3741" s="80"/>
      <c r="O3741" s="80"/>
      <c r="P3741" s="80"/>
      <c r="Q3741" s="80"/>
      <c r="R3741" s="80"/>
      <c r="S3741" s="80"/>
      <c r="T3741" s="12"/>
      <c r="U3741" s="12"/>
      <c r="V3741" s="12"/>
      <c r="W3741" s="80"/>
      <c r="X3741" s="82"/>
      <c r="Y3741" s="24"/>
    </row>
    <row r="3742" spans="1:39" ht="15.75" hidden="1" customHeight="1" x14ac:dyDescent="0.3">
      <c r="B3742" s="18"/>
      <c r="C3742" s="24" t="s">
        <v>52</v>
      </c>
      <c r="D3742" s="82"/>
      <c r="E3742" s="82"/>
      <c r="F3742" s="82"/>
      <c r="G3742" s="82"/>
      <c r="H3742" s="82"/>
      <c r="I3742" s="82"/>
      <c r="J3742" s="82"/>
      <c r="K3742" s="82"/>
      <c r="L3742" s="82"/>
      <c r="M3742" s="82"/>
      <c r="N3742" s="80"/>
      <c r="O3742" s="80"/>
      <c r="P3742" s="80"/>
      <c r="Q3742" s="80"/>
      <c r="R3742" s="80"/>
      <c r="S3742" s="80"/>
      <c r="T3742" s="12"/>
      <c r="U3742" s="12"/>
      <c r="V3742" s="12"/>
      <c r="W3742" s="80"/>
      <c r="X3742" s="82"/>
      <c r="Y3742" s="24"/>
    </row>
    <row r="3743" spans="1:39" ht="15.75" hidden="1" customHeight="1" x14ac:dyDescent="0.3">
      <c r="B3743" s="18"/>
      <c r="C3743" s="24" t="s">
        <v>53</v>
      </c>
      <c r="D3743" s="82"/>
      <c r="E3743" s="82"/>
      <c r="F3743" s="82"/>
      <c r="G3743" s="82"/>
      <c r="H3743" s="82"/>
      <c r="I3743" s="82"/>
      <c r="J3743" s="82"/>
      <c r="K3743" s="82"/>
      <c r="L3743" s="82"/>
      <c r="M3743" s="82"/>
      <c r="N3743" s="80"/>
      <c r="O3743" s="80"/>
      <c r="P3743" s="80"/>
      <c r="Q3743" s="80"/>
      <c r="R3743" s="80"/>
      <c r="S3743" s="80"/>
      <c r="T3743" s="12"/>
      <c r="U3743" s="12"/>
      <c r="V3743" s="12"/>
      <c r="W3743" s="80"/>
      <c r="X3743" s="82"/>
      <c r="Y3743" s="24"/>
    </row>
    <row r="3744" spans="1:39" ht="15.75" hidden="1" customHeight="1" x14ac:dyDescent="0.3">
      <c r="B3744" s="18"/>
      <c r="C3744" s="31" t="s">
        <v>54</v>
      </c>
      <c r="D3744" s="80"/>
      <c r="E3744" s="80"/>
      <c r="F3744" s="80"/>
      <c r="G3744" s="80"/>
      <c r="H3744" s="80"/>
      <c r="I3744" s="80"/>
      <c r="J3744" s="80"/>
      <c r="K3744" s="80"/>
      <c r="L3744" s="80"/>
      <c r="M3744" s="80"/>
      <c r="N3744" s="80"/>
      <c r="O3744" s="80"/>
      <c r="P3744" s="80"/>
      <c r="Q3744" s="80"/>
      <c r="R3744" s="80"/>
      <c r="S3744" s="80"/>
      <c r="T3744" s="12"/>
      <c r="U3744" s="12"/>
      <c r="V3744" s="12"/>
      <c r="W3744" s="80"/>
      <c r="X3744" s="82"/>
      <c r="Y3744" s="24"/>
    </row>
    <row r="3745" spans="2:25" ht="15" hidden="1" customHeight="1" x14ac:dyDescent="0.3">
      <c r="B3745" s="24"/>
      <c r="C3745" s="24" t="s">
        <v>55</v>
      </c>
      <c r="D3745" s="83"/>
      <c r="E3745" s="83"/>
      <c r="F3745" s="83"/>
      <c r="G3745" s="83"/>
      <c r="H3745" s="83"/>
      <c r="I3745" s="83"/>
      <c r="J3745" s="83"/>
      <c r="K3745" s="83"/>
      <c r="L3745" s="83"/>
      <c r="M3745" s="83"/>
      <c r="N3745" s="83"/>
      <c r="O3745" s="83"/>
      <c r="P3745" s="83"/>
      <c r="Q3745" s="83"/>
      <c r="R3745" s="83"/>
      <c r="S3745" s="83"/>
      <c r="T3745" s="10"/>
      <c r="U3745" s="10"/>
      <c r="V3745" s="10"/>
      <c r="W3745" s="83"/>
      <c r="X3745" s="84"/>
      <c r="Y3745" s="24"/>
    </row>
    <row r="3746" spans="2:25" ht="15.75" hidden="1" customHeight="1" x14ac:dyDescent="0.3">
      <c r="B3746" s="24"/>
      <c r="C3746" s="24" t="s">
        <v>56</v>
      </c>
      <c r="D3746" s="82"/>
      <c r="E3746" s="82"/>
      <c r="F3746" s="82"/>
      <c r="G3746" s="82"/>
      <c r="H3746" s="82"/>
      <c r="I3746" s="82"/>
      <c r="J3746" s="82"/>
      <c r="K3746" s="82"/>
      <c r="L3746" s="82"/>
      <c r="M3746" s="82"/>
      <c r="N3746" s="82"/>
      <c r="O3746" s="82"/>
      <c r="P3746" s="82"/>
      <c r="Q3746" s="82"/>
      <c r="R3746" s="82"/>
      <c r="S3746" s="82"/>
      <c r="T3746" s="13"/>
      <c r="U3746" s="13"/>
      <c r="V3746" s="13"/>
      <c r="W3746" s="82"/>
      <c r="X3746" s="82"/>
      <c r="Y3746" s="24"/>
    </row>
    <row r="3747" spans="2:25" ht="15.75" hidden="1" customHeight="1" x14ac:dyDescent="0.3">
      <c r="B3747" s="24"/>
      <c r="C3747" s="80" t="s">
        <v>57</v>
      </c>
      <c r="D3747" s="80"/>
      <c r="E3747" s="80"/>
      <c r="F3747" s="80"/>
      <c r="G3747" s="80"/>
      <c r="H3747" s="80"/>
      <c r="I3747" s="80"/>
      <c r="J3747" s="80"/>
      <c r="K3747" s="80"/>
      <c r="L3747" s="80"/>
      <c r="M3747" s="80"/>
      <c r="N3747" s="80"/>
      <c r="O3747" s="80"/>
      <c r="P3747" s="80"/>
      <c r="Q3747" s="80"/>
      <c r="R3747" s="80"/>
      <c r="S3747" s="80"/>
      <c r="T3747" s="80"/>
      <c r="U3747" s="80"/>
      <c r="V3747" s="80"/>
      <c r="W3747" s="80"/>
      <c r="X3747" s="80"/>
      <c r="Y3747" s="24"/>
    </row>
    <row r="3748" spans="2:25" ht="15.75" hidden="1" customHeight="1" x14ac:dyDescent="0.3">
      <c r="B3748" s="24"/>
      <c r="C3748" s="31" t="s">
        <v>58</v>
      </c>
      <c r="D3748" s="80"/>
      <c r="E3748" s="80"/>
      <c r="F3748" s="80"/>
      <c r="G3748" s="80"/>
      <c r="H3748" s="80"/>
      <c r="I3748" s="80"/>
      <c r="J3748" s="80"/>
      <c r="K3748" s="80"/>
      <c r="L3748" s="80"/>
      <c r="M3748" s="80"/>
      <c r="N3748" s="80"/>
      <c r="O3748" s="80"/>
      <c r="P3748" s="80"/>
      <c r="Q3748" s="80"/>
      <c r="R3748" s="80"/>
      <c r="S3748" s="80"/>
      <c r="T3748" s="12"/>
      <c r="U3748" s="12"/>
      <c r="V3748" s="12"/>
      <c r="W3748" s="80"/>
      <c r="X3748" s="82"/>
      <c r="Y3748" s="24"/>
    </row>
    <row r="3749" spans="2:25" ht="15.75" hidden="1" customHeight="1" x14ac:dyDescent="0.3">
      <c r="B3749" s="24"/>
      <c r="C3749" s="31" t="s">
        <v>59</v>
      </c>
      <c r="D3749" s="80"/>
      <c r="E3749" s="80"/>
      <c r="F3749" s="80"/>
      <c r="G3749" s="80"/>
      <c r="H3749" s="80"/>
      <c r="I3749" s="80"/>
      <c r="J3749" s="80"/>
      <c r="K3749" s="80"/>
      <c r="L3749" s="80"/>
      <c r="M3749" s="80"/>
      <c r="N3749" s="80"/>
      <c r="O3749" s="80"/>
      <c r="P3749" s="80"/>
      <c r="Q3749" s="80"/>
      <c r="R3749" s="80"/>
      <c r="S3749" s="80"/>
      <c r="T3749" s="12"/>
      <c r="U3749" s="12"/>
      <c r="V3749" s="12"/>
      <c r="W3749" s="80"/>
      <c r="X3749" s="82"/>
      <c r="Y3749" s="24"/>
    </row>
    <row r="3750" spans="2:25" ht="15.75" hidden="1" customHeight="1" x14ac:dyDescent="0.3">
      <c r="B3750" s="24"/>
      <c r="C3750" s="82" t="s">
        <v>60</v>
      </c>
      <c r="D3750" s="82"/>
      <c r="E3750" s="82"/>
      <c r="F3750" s="82"/>
      <c r="G3750" s="82"/>
      <c r="H3750" s="82"/>
      <c r="I3750" s="82"/>
      <c r="J3750" s="82"/>
      <c r="K3750" s="82"/>
      <c r="L3750" s="82"/>
      <c r="M3750" s="82"/>
      <c r="N3750" s="82"/>
      <c r="O3750" s="82"/>
      <c r="P3750" s="82"/>
      <c r="Q3750" s="82"/>
      <c r="R3750" s="82"/>
      <c r="S3750" s="82"/>
      <c r="T3750" s="82"/>
      <c r="U3750" s="82"/>
      <c r="V3750" s="82"/>
      <c r="W3750" s="82"/>
      <c r="X3750" s="82"/>
      <c r="Y3750" s="24"/>
    </row>
    <row r="3751" spans="2:25" ht="15.75" hidden="1" customHeight="1" x14ac:dyDescent="0.3">
      <c r="B3751" s="24"/>
      <c r="C3751" s="85" t="s">
        <v>61</v>
      </c>
      <c r="D3751" s="85"/>
      <c r="E3751" s="85"/>
      <c r="F3751" s="85"/>
      <c r="G3751" s="85"/>
      <c r="H3751" s="85"/>
      <c r="I3751" s="85"/>
      <c r="J3751" s="85"/>
      <c r="K3751" s="85"/>
      <c r="L3751" s="85"/>
      <c r="M3751" s="82"/>
      <c r="N3751" s="82"/>
      <c r="O3751" s="82"/>
      <c r="P3751" s="82"/>
      <c r="Q3751" s="82"/>
      <c r="R3751" s="82"/>
      <c r="S3751" s="82"/>
      <c r="T3751" s="13"/>
      <c r="U3751" s="13"/>
      <c r="V3751" s="13"/>
      <c r="W3751" s="82"/>
      <c r="X3751" s="82"/>
      <c r="Y3751" s="82"/>
    </row>
    <row r="3752" spans="2:25" ht="15.75" hidden="1" customHeight="1" x14ac:dyDescent="0.3">
      <c r="B3752" s="18">
        <v>2</v>
      </c>
      <c r="C3752" s="24" t="s">
        <v>62</v>
      </c>
      <c r="D3752" s="24"/>
      <c r="E3752" s="24"/>
      <c r="F3752" s="24"/>
      <c r="G3752" s="24"/>
      <c r="H3752" s="24"/>
      <c r="I3752" s="24"/>
      <c r="J3752" s="24"/>
      <c r="K3752" s="24"/>
      <c r="L3752" s="24"/>
      <c r="M3752" s="24"/>
      <c r="N3752" s="24"/>
      <c r="O3752" s="24"/>
      <c r="P3752" s="24"/>
      <c r="Q3752" s="24"/>
      <c r="R3752" s="24"/>
      <c r="S3752" s="24"/>
      <c r="T3752" s="11"/>
      <c r="U3752" s="11"/>
      <c r="V3752" s="11"/>
      <c r="W3752" s="24"/>
      <c r="X3752" s="32"/>
      <c r="Y3752" s="24"/>
    </row>
    <row r="3753" spans="2:25" ht="15.75" hidden="1" customHeight="1" x14ac:dyDescent="0.3">
      <c r="B3753" s="18">
        <v>3</v>
      </c>
      <c r="C3753" s="24" t="s">
        <v>63</v>
      </c>
      <c r="D3753" s="24"/>
      <c r="E3753" s="24"/>
      <c r="F3753" s="24"/>
      <c r="G3753" s="24"/>
      <c r="H3753" s="24"/>
      <c r="I3753" s="24"/>
      <c r="J3753" s="24"/>
      <c r="K3753" s="24"/>
      <c r="L3753" s="24"/>
      <c r="M3753" s="24"/>
      <c r="N3753" s="24"/>
      <c r="O3753" s="24"/>
      <c r="P3753" s="24"/>
      <c r="Q3753" s="24"/>
      <c r="R3753" s="24"/>
      <c r="S3753" s="24"/>
      <c r="T3753" s="11"/>
      <c r="U3753" s="11"/>
      <c r="V3753" s="11"/>
      <c r="W3753" s="24"/>
      <c r="X3753" s="32"/>
      <c r="Y3753" s="24"/>
    </row>
    <row r="3754" spans="2:25" ht="15.75" hidden="1" customHeight="1" x14ac:dyDescent="0.3">
      <c r="B3754" s="18">
        <v>4</v>
      </c>
      <c r="C3754" s="24" t="s">
        <v>64</v>
      </c>
      <c r="D3754" s="24"/>
      <c r="E3754" s="24"/>
      <c r="F3754" s="24"/>
      <c r="G3754" s="24"/>
      <c r="H3754" s="24"/>
      <c r="I3754" s="24"/>
      <c r="J3754" s="24"/>
      <c r="K3754" s="24"/>
      <c r="L3754" s="24"/>
      <c r="M3754" s="24"/>
      <c r="N3754" s="24"/>
      <c r="O3754" s="24"/>
      <c r="P3754" s="24"/>
      <c r="Q3754" s="24"/>
      <c r="R3754" s="24"/>
      <c r="S3754" s="24"/>
      <c r="T3754" s="11"/>
      <c r="U3754" s="11"/>
      <c r="V3754" s="11"/>
      <c r="W3754" s="24"/>
      <c r="X3754" s="32"/>
      <c r="Y3754" s="24"/>
    </row>
    <row r="3755" spans="2:25" ht="35.25" hidden="1" customHeight="1" x14ac:dyDescent="0.3">
      <c r="B3755" s="18">
        <v>5</v>
      </c>
      <c r="C3755" s="80" t="s">
        <v>65</v>
      </c>
      <c r="D3755" s="80"/>
      <c r="E3755" s="80"/>
      <c r="F3755" s="80"/>
      <c r="G3755" s="80"/>
      <c r="H3755" s="80"/>
      <c r="I3755" s="80"/>
      <c r="J3755" s="80"/>
      <c r="K3755" s="80"/>
      <c r="L3755" s="80"/>
      <c r="M3755" s="80"/>
      <c r="N3755" s="80"/>
      <c r="O3755" s="80"/>
      <c r="P3755" s="80"/>
      <c r="Q3755" s="80"/>
      <c r="R3755" s="80"/>
      <c r="S3755" s="80"/>
      <c r="T3755" s="80"/>
      <c r="U3755" s="80"/>
      <c r="V3755" s="80"/>
      <c r="W3755" s="80"/>
      <c r="X3755" s="80"/>
      <c r="Y3755" s="80"/>
    </row>
    <row r="3756" spans="2:25" ht="27.75" hidden="1" customHeight="1" x14ac:dyDescent="0.3">
      <c r="B3756" s="18">
        <v>6</v>
      </c>
      <c r="C3756" s="31" t="s">
        <v>66</v>
      </c>
      <c r="D3756" s="80"/>
      <c r="E3756" s="80"/>
      <c r="F3756" s="80"/>
      <c r="G3756" s="80"/>
      <c r="H3756" s="80"/>
      <c r="I3756" s="80"/>
      <c r="J3756" s="80"/>
      <c r="K3756" s="80"/>
      <c r="L3756" s="80"/>
      <c r="M3756" s="80"/>
      <c r="N3756" s="80"/>
      <c r="O3756" s="80"/>
      <c r="P3756" s="80"/>
      <c r="Q3756" s="80"/>
      <c r="R3756" s="80"/>
      <c r="S3756" s="80"/>
      <c r="T3756" s="12"/>
      <c r="U3756" s="12"/>
      <c r="V3756" s="12"/>
      <c r="W3756" s="80"/>
      <c r="X3756" s="82"/>
      <c r="Y3756" s="80"/>
    </row>
    <row r="3757" spans="2:25" ht="18" hidden="1" customHeight="1" x14ac:dyDescent="0.3">
      <c r="B3757" s="18">
        <v>7</v>
      </c>
      <c r="C3757" s="24" t="s">
        <v>67</v>
      </c>
      <c r="D3757" s="24"/>
      <c r="E3757" s="24"/>
      <c r="F3757" s="24"/>
      <c r="G3757" s="24"/>
      <c r="H3757" s="24"/>
      <c r="I3757" s="24"/>
      <c r="J3757" s="24"/>
      <c r="K3757" s="24"/>
      <c r="L3757" s="24"/>
      <c r="M3757" s="24"/>
      <c r="N3757" s="24"/>
      <c r="O3757" s="24"/>
      <c r="P3757" s="24"/>
      <c r="Q3757" s="24"/>
      <c r="R3757" s="24"/>
      <c r="S3757" s="24"/>
      <c r="T3757" s="11"/>
      <c r="U3757" s="11"/>
      <c r="V3757" s="11"/>
      <c r="W3757" s="24"/>
      <c r="X3757" s="32"/>
      <c r="Y3757" s="24"/>
    </row>
    <row r="3758" spans="2:25" ht="15.75" hidden="1" customHeight="1" x14ac:dyDescent="0.3">
      <c r="B3758" s="18">
        <v>8</v>
      </c>
      <c r="C3758" s="24" t="s">
        <v>68</v>
      </c>
      <c r="D3758" s="24"/>
      <c r="E3758" s="24"/>
      <c r="F3758" s="24"/>
      <c r="G3758" s="24"/>
      <c r="H3758" s="24"/>
      <c r="I3758" s="24"/>
      <c r="J3758" s="24"/>
      <c r="K3758" s="24"/>
      <c r="L3758" s="24"/>
      <c r="M3758" s="24"/>
      <c r="N3758" s="24"/>
      <c r="O3758" s="24"/>
      <c r="P3758" s="24"/>
      <c r="Q3758" s="24"/>
      <c r="R3758" s="24"/>
      <c r="S3758" s="24"/>
      <c r="T3758" s="11"/>
      <c r="U3758" s="11"/>
      <c r="V3758" s="11"/>
      <c r="W3758" s="24"/>
      <c r="X3758" s="32"/>
      <c r="Y3758" s="24"/>
    </row>
    <row r="3759" spans="2:25" ht="15.75" hidden="1" customHeight="1" x14ac:dyDescent="0.3">
      <c r="B3759" s="18">
        <v>9</v>
      </c>
      <c r="C3759" s="24" t="s">
        <v>69</v>
      </c>
      <c r="D3759" s="24"/>
      <c r="E3759" s="24"/>
      <c r="F3759" s="24"/>
      <c r="G3759" s="24"/>
      <c r="H3759" s="24"/>
      <c r="I3759" s="24"/>
      <c r="J3759" s="24"/>
      <c r="K3759" s="24"/>
      <c r="L3759" s="24"/>
      <c r="M3759" s="24"/>
      <c r="N3759" s="24"/>
      <c r="O3759" s="24"/>
      <c r="P3759" s="24"/>
      <c r="Q3759" s="24"/>
      <c r="R3759" s="24"/>
      <c r="S3759" s="24"/>
      <c r="T3759" s="11"/>
      <c r="U3759" s="11"/>
      <c r="V3759" s="11"/>
      <c r="W3759" s="24"/>
      <c r="X3759" s="32"/>
      <c r="Y3759" s="24"/>
    </row>
    <row r="3760" spans="2:25" ht="15.75" hidden="1" customHeight="1" x14ac:dyDescent="0.3">
      <c r="B3760" s="18">
        <v>10</v>
      </c>
      <c r="C3760" s="24" t="s">
        <v>70</v>
      </c>
      <c r="D3760" s="24"/>
      <c r="E3760" s="24"/>
      <c r="F3760" s="24"/>
      <c r="G3760" s="24"/>
      <c r="H3760" s="24"/>
      <c r="I3760" s="24"/>
      <c r="J3760" s="24"/>
      <c r="K3760" s="24"/>
      <c r="L3760" s="24"/>
      <c r="M3760" s="24"/>
      <c r="N3760" s="24"/>
      <c r="O3760" s="24"/>
      <c r="P3760" s="24"/>
      <c r="Q3760" s="24"/>
      <c r="R3760" s="24"/>
      <c r="S3760" s="24"/>
      <c r="T3760" s="11"/>
      <c r="U3760" s="11"/>
      <c r="V3760" s="11"/>
      <c r="W3760" s="24"/>
      <c r="X3760" s="32"/>
      <c r="Y3760" s="24"/>
    </row>
    <row r="3761" spans="2:28" ht="15.75" hidden="1" customHeight="1" x14ac:dyDescent="0.3">
      <c r="B3761" s="18">
        <v>11</v>
      </c>
      <c r="C3761" s="80" t="s">
        <v>71</v>
      </c>
      <c r="D3761" s="80"/>
      <c r="E3761" s="80"/>
      <c r="F3761" s="80"/>
      <c r="G3761" s="80"/>
      <c r="H3761" s="80"/>
      <c r="I3761" s="80"/>
      <c r="J3761" s="80"/>
      <c r="K3761" s="80"/>
      <c r="L3761" s="80"/>
      <c r="M3761" s="80"/>
      <c r="N3761" s="80"/>
      <c r="O3761" s="80"/>
      <c r="P3761" s="80"/>
      <c r="Q3761" s="80"/>
      <c r="R3761" s="80"/>
      <c r="S3761" s="80"/>
      <c r="T3761" s="80"/>
      <c r="U3761" s="80"/>
      <c r="V3761" s="80"/>
      <c r="W3761" s="80"/>
      <c r="X3761" s="80"/>
      <c r="Y3761" s="80"/>
    </row>
    <row r="3762" spans="2:28" ht="15.75" hidden="1" customHeight="1" x14ac:dyDescent="0.3">
      <c r="B3762" s="18">
        <v>12</v>
      </c>
      <c r="C3762" s="80" t="s">
        <v>72</v>
      </c>
      <c r="D3762" s="80"/>
      <c r="E3762" s="80"/>
      <c r="F3762" s="80"/>
      <c r="G3762" s="80"/>
      <c r="H3762" s="80"/>
      <c r="I3762" s="80"/>
      <c r="J3762" s="80"/>
      <c r="K3762" s="80"/>
      <c r="L3762" s="80"/>
      <c r="M3762" s="80"/>
      <c r="N3762" s="80"/>
      <c r="O3762" s="80"/>
      <c r="P3762" s="80"/>
      <c r="Q3762" s="80"/>
      <c r="R3762" s="24"/>
      <c r="S3762" s="24"/>
      <c r="T3762" s="11"/>
      <c r="U3762" s="11"/>
      <c r="V3762" s="11"/>
      <c r="W3762" s="24"/>
      <c r="X3762" s="32"/>
      <c r="Y3762" s="24"/>
    </row>
    <row r="3763" spans="2:28" ht="15.75" hidden="1" customHeight="1" x14ac:dyDescent="0.3">
      <c r="B3763" s="18"/>
      <c r="C3763" s="80"/>
      <c r="D3763" s="80"/>
      <c r="E3763" s="80"/>
      <c r="F3763" s="80"/>
      <c r="G3763" s="80"/>
      <c r="H3763" s="80"/>
      <c r="I3763" s="80"/>
      <c r="J3763" s="80"/>
      <c r="K3763" s="80"/>
      <c r="L3763" s="80"/>
      <c r="M3763" s="80"/>
      <c r="N3763" s="80"/>
      <c r="O3763" s="80"/>
      <c r="P3763" s="80"/>
      <c r="Q3763" s="80"/>
      <c r="R3763" s="24"/>
      <c r="S3763" s="24"/>
      <c r="T3763" s="11"/>
      <c r="U3763" s="11"/>
      <c r="V3763" s="11"/>
      <c r="W3763" s="24"/>
      <c r="X3763" s="32"/>
      <c r="Y3763" s="24"/>
    </row>
    <row r="3764" spans="2:28" ht="15.75" hidden="1" customHeight="1" x14ac:dyDescent="0.3">
      <c r="B3764" s="18">
        <v>13</v>
      </c>
      <c r="C3764" s="80" t="s">
        <v>73</v>
      </c>
      <c r="D3764" s="80"/>
      <c r="E3764" s="80"/>
      <c r="F3764" s="80"/>
      <c r="G3764" s="80"/>
      <c r="H3764" s="80"/>
      <c r="I3764" s="80"/>
      <c r="J3764" s="80"/>
      <c r="K3764" s="80"/>
      <c r="L3764" s="80"/>
      <c r="M3764" s="80"/>
      <c r="N3764" s="80"/>
      <c r="O3764" s="80"/>
      <c r="P3764" s="80"/>
      <c r="Q3764" s="80"/>
      <c r="R3764" s="24"/>
      <c r="S3764" s="24"/>
      <c r="T3764" s="11"/>
      <c r="U3764" s="11"/>
      <c r="V3764" s="11"/>
      <c r="W3764" s="24"/>
      <c r="X3764" s="32"/>
      <c r="Y3764" s="24"/>
    </row>
    <row r="3765" spans="2:28" ht="69" hidden="1" customHeight="1" x14ac:dyDescent="0.3">
      <c r="B3765" s="86">
        <v>14</v>
      </c>
      <c r="C3765" s="87" t="s">
        <v>74</v>
      </c>
      <c r="D3765" s="87"/>
      <c r="E3765" s="87"/>
      <c r="F3765" s="87"/>
      <c r="G3765" s="87"/>
      <c r="H3765" s="87"/>
      <c r="I3765" s="87"/>
      <c r="J3765" s="87"/>
      <c r="K3765" s="87"/>
      <c r="L3765" s="87"/>
      <c r="M3765" s="87"/>
      <c r="N3765" s="87"/>
      <c r="O3765" s="87"/>
      <c r="P3765" s="87"/>
      <c r="Q3765" s="87"/>
      <c r="R3765" s="87"/>
      <c r="S3765" s="87"/>
      <c r="T3765" s="87"/>
      <c r="U3765" s="87"/>
      <c r="V3765" s="87"/>
      <c r="W3765" s="87"/>
      <c r="X3765" s="87"/>
      <c r="Y3765" s="87"/>
    </row>
    <row r="3766" spans="2:28" ht="15.75" hidden="1" customHeight="1" x14ac:dyDescent="0.3">
      <c r="B3766" s="18">
        <v>15</v>
      </c>
      <c r="C3766" s="80" t="s">
        <v>75</v>
      </c>
      <c r="D3766" s="80"/>
      <c r="E3766" s="80"/>
      <c r="F3766" s="80"/>
      <c r="G3766" s="80"/>
      <c r="H3766" s="80"/>
      <c r="I3766" s="80"/>
      <c r="J3766" s="80"/>
      <c r="K3766" s="80"/>
      <c r="L3766" s="80"/>
      <c r="M3766" s="80"/>
      <c r="N3766" s="80"/>
      <c r="O3766" s="80"/>
      <c r="P3766" s="80"/>
      <c r="Q3766" s="80"/>
      <c r="R3766" s="80"/>
      <c r="S3766" s="80"/>
      <c r="T3766" s="80"/>
      <c r="U3766" s="80"/>
      <c r="V3766" s="80"/>
      <c r="W3766" s="80"/>
      <c r="X3766" s="80"/>
      <c r="Y3766" s="80"/>
    </row>
    <row r="3767" spans="2:28" ht="15.75" hidden="1" customHeight="1" x14ac:dyDescent="0.3">
      <c r="B3767" s="18">
        <v>16</v>
      </c>
      <c r="C3767" s="24" t="s">
        <v>76</v>
      </c>
      <c r="D3767" s="24"/>
      <c r="E3767" s="24"/>
      <c r="F3767" s="24"/>
      <c r="G3767" s="24"/>
      <c r="H3767" s="24"/>
      <c r="I3767" s="24"/>
      <c r="J3767" s="24"/>
      <c r="K3767" s="24"/>
      <c r="L3767" s="24"/>
      <c r="M3767" s="24"/>
      <c r="N3767" s="24"/>
      <c r="O3767" s="24"/>
      <c r="P3767" s="24"/>
      <c r="Q3767" s="24"/>
      <c r="R3767" s="24"/>
      <c r="S3767" s="24"/>
      <c r="T3767" s="11"/>
      <c r="U3767" s="11"/>
      <c r="V3767" s="11"/>
      <c r="W3767" s="24"/>
      <c r="X3767" s="32"/>
      <c r="Y3767" s="24"/>
    </row>
    <row r="3768" spans="2:28" ht="15.75" hidden="1" customHeight="1" x14ac:dyDescent="0.3">
      <c r="B3768" s="18">
        <v>17</v>
      </c>
      <c r="C3768" s="24" t="s">
        <v>77</v>
      </c>
      <c r="D3768" s="24"/>
      <c r="E3768" s="24"/>
      <c r="F3768" s="24"/>
      <c r="G3768" s="24"/>
      <c r="H3768" s="24"/>
      <c r="I3768" s="24"/>
      <c r="J3768" s="24"/>
      <c r="K3768" s="24"/>
      <c r="L3768" s="24"/>
      <c r="M3768" s="24"/>
      <c r="N3768" s="24"/>
      <c r="O3768" s="24"/>
      <c r="P3768" s="24"/>
      <c r="Q3768" s="24"/>
      <c r="R3768" s="24"/>
      <c r="S3768" s="24"/>
      <c r="T3768" s="11"/>
      <c r="U3768" s="11"/>
      <c r="V3768" s="11"/>
      <c r="W3768" s="24"/>
      <c r="X3768" s="32"/>
      <c r="Y3768" s="24"/>
    </row>
    <row r="3769" spans="2:28" ht="14.25" hidden="1" customHeight="1" x14ac:dyDescent="0.3">
      <c r="B3769" s="18">
        <v>18</v>
      </c>
      <c r="C3769" s="24" t="s">
        <v>78</v>
      </c>
      <c r="D3769" s="24"/>
      <c r="E3769" s="24"/>
      <c r="F3769" s="24"/>
      <c r="G3769" s="24"/>
      <c r="H3769" s="24"/>
      <c r="I3769" s="24"/>
      <c r="J3769" s="24"/>
      <c r="K3769" s="24"/>
      <c r="L3769" s="24"/>
      <c r="M3769" s="24"/>
      <c r="N3769" s="24"/>
      <c r="O3769" s="24"/>
      <c r="P3769" s="24"/>
      <c r="Q3769" s="24"/>
      <c r="R3769" s="24"/>
      <c r="S3769" s="24"/>
      <c r="T3769" s="11"/>
      <c r="U3769" s="11"/>
      <c r="V3769" s="11"/>
      <c r="W3769" s="24"/>
      <c r="X3769" s="32"/>
      <c r="Y3769" s="24"/>
    </row>
    <row r="3770" spans="2:28" ht="15.75" hidden="1" customHeight="1" x14ac:dyDescent="0.3">
      <c r="B3770" s="18">
        <v>19</v>
      </c>
      <c r="C3770" s="24" t="s">
        <v>79</v>
      </c>
      <c r="D3770" s="24"/>
      <c r="E3770" s="24"/>
      <c r="F3770" s="24"/>
      <c r="G3770" s="24"/>
      <c r="H3770" s="24"/>
      <c r="I3770" s="24"/>
      <c r="J3770" s="24"/>
      <c r="K3770" s="24"/>
      <c r="L3770" s="24"/>
      <c r="M3770" s="24"/>
      <c r="N3770" s="24"/>
      <c r="O3770" s="24"/>
      <c r="P3770" s="24"/>
      <c r="Q3770" s="24"/>
      <c r="R3770" s="24"/>
      <c r="S3770" s="24"/>
      <c r="T3770" s="11"/>
      <c r="U3770" s="11"/>
      <c r="V3770" s="11"/>
      <c r="W3770" s="24"/>
      <c r="X3770" s="32"/>
      <c r="Y3770" s="24"/>
    </row>
    <row r="3771" spans="2:28" ht="15.75" hidden="1" customHeight="1" x14ac:dyDescent="0.3">
      <c r="B3771" s="18" t="s">
        <v>80</v>
      </c>
      <c r="C3771" s="24" t="s">
        <v>81</v>
      </c>
      <c r="D3771" s="24"/>
      <c r="E3771" s="24"/>
      <c r="F3771" s="24"/>
      <c r="G3771" s="24"/>
      <c r="H3771" s="24"/>
      <c r="I3771" s="24"/>
      <c r="J3771" s="24"/>
      <c r="K3771" s="24"/>
      <c r="L3771" s="24"/>
      <c r="M3771" s="24"/>
      <c r="N3771" s="80"/>
      <c r="O3771" s="80"/>
      <c r="P3771" s="80"/>
      <c r="Q3771" s="80"/>
      <c r="R3771" s="24"/>
      <c r="S3771" s="24"/>
      <c r="T3771" s="11"/>
      <c r="U3771" s="11"/>
      <c r="V3771" s="11"/>
      <c r="W3771" s="24"/>
      <c r="X3771" s="32"/>
      <c r="Y3771" s="24"/>
    </row>
    <row r="3772" spans="2:28" ht="15.75" hidden="1" customHeight="1" x14ac:dyDescent="0.3">
      <c r="B3772" s="18">
        <v>22</v>
      </c>
      <c r="C3772" s="80" t="s">
        <v>82</v>
      </c>
      <c r="D3772" s="80"/>
      <c r="E3772" s="80"/>
      <c r="F3772" s="80"/>
      <c r="G3772" s="80"/>
      <c r="H3772" s="80"/>
      <c r="I3772" s="80"/>
      <c r="J3772" s="80"/>
      <c r="K3772" s="80"/>
      <c r="L3772" s="80"/>
      <c r="M3772" s="80"/>
      <c r="N3772" s="80"/>
      <c r="O3772" s="80"/>
      <c r="P3772" s="80"/>
      <c r="Q3772" s="80"/>
      <c r="R3772" s="80"/>
      <c r="S3772" s="80"/>
      <c r="T3772" s="80"/>
      <c r="U3772" s="80"/>
      <c r="V3772" s="80"/>
      <c r="W3772" s="80"/>
      <c r="X3772" s="80"/>
      <c r="Y3772" s="80"/>
    </row>
    <row r="3773" spans="2:28" ht="36" hidden="1" customHeight="1" x14ac:dyDescent="0.3">
      <c r="B3773" s="18">
        <v>23</v>
      </c>
      <c r="C3773" s="80" t="s">
        <v>83</v>
      </c>
      <c r="D3773" s="80"/>
      <c r="E3773" s="80"/>
      <c r="F3773" s="80"/>
      <c r="G3773" s="80"/>
      <c r="H3773" s="80"/>
      <c r="I3773" s="80"/>
      <c r="J3773" s="80"/>
      <c r="K3773" s="80"/>
      <c r="L3773" s="80"/>
      <c r="M3773" s="80"/>
      <c r="N3773" s="80"/>
      <c r="O3773" s="80"/>
      <c r="P3773" s="80"/>
      <c r="Q3773" s="80"/>
      <c r="R3773" s="80"/>
      <c r="S3773" s="80"/>
      <c r="T3773" s="80"/>
      <c r="U3773" s="80"/>
      <c r="V3773" s="80"/>
      <c r="W3773" s="80"/>
      <c r="X3773" s="80"/>
      <c r="Y3773" s="80"/>
    </row>
    <row r="3774" spans="2:28" ht="15.75" hidden="1" customHeight="1" x14ac:dyDescent="0.3">
      <c r="B3774" s="18">
        <v>24</v>
      </c>
      <c r="C3774" s="24" t="s">
        <v>84</v>
      </c>
      <c r="D3774" s="24"/>
      <c r="E3774" s="24"/>
      <c r="F3774" s="24"/>
      <c r="G3774" s="24"/>
      <c r="H3774" s="24"/>
      <c r="I3774" s="24"/>
      <c r="J3774" s="24"/>
      <c r="K3774" s="24"/>
      <c r="L3774" s="24"/>
      <c r="M3774" s="24"/>
      <c r="N3774" s="24"/>
      <c r="O3774" s="24"/>
      <c r="P3774" s="24"/>
      <c r="Q3774" s="24"/>
      <c r="R3774" s="24"/>
      <c r="S3774" s="24"/>
      <c r="T3774" s="11"/>
      <c r="U3774" s="11"/>
      <c r="V3774" s="11"/>
      <c r="W3774" s="24"/>
      <c r="X3774" s="32"/>
      <c r="Y3774" s="24"/>
    </row>
    <row r="3775" spans="2:28" ht="14.25" hidden="1" customHeight="1" x14ac:dyDescent="0.3">
      <c r="B3775" s="18"/>
      <c r="C3775" s="24" t="s">
        <v>85</v>
      </c>
      <c r="D3775" s="24"/>
      <c r="E3775" s="24"/>
      <c r="F3775" s="24"/>
      <c r="G3775" s="24"/>
      <c r="H3775" s="24"/>
      <c r="I3775" s="24"/>
      <c r="J3775" s="24"/>
      <c r="K3775" s="24"/>
      <c r="L3775" s="24"/>
      <c r="M3775" s="24"/>
      <c r="N3775" s="24"/>
      <c r="O3775" s="24"/>
      <c r="P3775" s="24"/>
      <c r="Q3775" s="24"/>
      <c r="R3775" s="24"/>
      <c r="S3775" s="24"/>
      <c r="T3775" s="11"/>
      <c r="U3775" s="11"/>
      <c r="V3775" s="11"/>
      <c r="W3775" s="24"/>
      <c r="X3775" s="32"/>
      <c r="Y3775" s="24"/>
      <c r="AB3775" s="79"/>
    </row>
    <row r="3776" spans="2:28" ht="15.75" hidden="1" customHeight="1" x14ac:dyDescent="0.3">
      <c r="B3776" s="24"/>
      <c r="C3776" s="88" t="s">
        <v>86</v>
      </c>
      <c r="D3776" s="88"/>
      <c r="E3776" s="88"/>
      <c r="F3776" s="88"/>
      <c r="G3776" s="88"/>
      <c r="H3776" s="88"/>
      <c r="I3776" s="88"/>
      <c r="J3776" s="88"/>
      <c r="K3776" s="88"/>
      <c r="L3776" s="88"/>
      <c r="M3776" s="88"/>
      <c r="N3776" s="88"/>
      <c r="O3776" s="88"/>
      <c r="P3776" s="88"/>
      <c r="Q3776" s="88"/>
      <c r="R3776" s="88"/>
      <c r="S3776" s="88"/>
      <c r="T3776" s="88"/>
      <c r="U3776" s="88"/>
      <c r="V3776" s="88"/>
      <c r="W3776" s="88"/>
      <c r="X3776" s="88"/>
      <c r="Y3776" s="88"/>
    </row>
    <row r="3777" spans="3:25" ht="29.25" customHeight="1" x14ac:dyDescent="0.3">
      <c r="C3777" s="24"/>
      <c r="D3777" s="24"/>
      <c r="E3777" s="24"/>
      <c r="F3777" s="24"/>
      <c r="G3777" s="24" t="s">
        <v>12234</v>
      </c>
      <c r="H3777" s="24" t="s">
        <v>12237</v>
      </c>
      <c r="I3777" s="24"/>
      <c r="J3777" s="24"/>
      <c r="K3777" s="24"/>
      <c r="L3777" s="24"/>
      <c r="M3777" s="24"/>
      <c r="N3777" s="24"/>
      <c r="O3777" s="24"/>
      <c r="P3777" s="24"/>
      <c r="Q3777" s="24"/>
      <c r="R3777" s="24"/>
      <c r="S3777" s="24"/>
      <c r="T3777" s="11"/>
      <c r="U3777" s="11"/>
      <c r="V3777" s="11"/>
      <c r="W3777" s="24"/>
      <c r="X3777" s="32"/>
      <c r="Y3777" s="24"/>
    </row>
    <row r="3786" spans="3:25" ht="25.5" customHeight="1" x14ac:dyDescent="0.3">
      <c r="E3786" s="16" t="s">
        <v>12270</v>
      </c>
    </row>
  </sheetData>
  <mergeCells count="31">
    <mergeCell ref="G13:G14"/>
    <mergeCell ref="B4:Y4"/>
    <mergeCell ref="B5:C5"/>
    <mergeCell ref="D5:X5"/>
    <mergeCell ref="T6:Y7"/>
    <mergeCell ref="T8:Y9"/>
    <mergeCell ref="D10:X10"/>
    <mergeCell ref="B13:B14"/>
    <mergeCell ref="C13:C14"/>
    <mergeCell ref="D13:D14"/>
    <mergeCell ref="E13:E14"/>
    <mergeCell ref="F13:F14"/>
    <mergeCell ref="S13:S14"/>
    <mergeCell ref="H13:H14"/>
    <mergeCell ref="I13:I14"/>
    <mergeCell ref="J13:J14"/>
    <mergeCell ref="K13:K14"/>
    <mergeCell ref="L13:L14"/>
    <mergeCell ref="M13:M14"/>
    <mergeCell ref="N13:N14"/>
    <mergeCell ref="O13:O14"/>
    <mergeCell ref="P13:P14"/>
    <mergeCell ref="Q13:Q14"/>
    <mergeCell ref="R13:R14"/>
    <mergeCell ref="Z13:Z14"/>
    <mergeCell ref="T13:T14"/>
    <mergeCell ref="U13:U14"/>
    <mergeCell ref="V13:V14"/>
    <mergeCell ref="W13:W14"/>
    <mergeCell ref="X13:X14"/>
    <mergeCell ref="Y13:Y14"/>
  </mergeCells>
  <pageMargins left="0.25" right="0.25" top="0.75" bottom="0.75" header="0.3" footer="0.3"/>
  <pageSetup scale="2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6" sqref="B6"/>
    </sheetView>
  </sheetViews>
  <sheetFormatPr defaultRowHeight="15" x14ac:dyDescent="0.25"/>
  <cols>
    <col min="2" max="2" width="12.85546875" bestFit="1" customWidth="1"/>
  </cols>
  <sheetData>
    <row r="1" spans="1:3" x14ac:dyDescent="0.25">
      <c r="A1">
        <v>10476.370000000001</v>
      </c>
      <c r="B1" s="89">
        <v>11733.534400000002</v>
      </c>
      <c r="C1">
        <v>11733.534400000002</v>
      </c>
    </row>
    <row r="2" spans="1:3" x14ac:dyDescent="0.25">
      <c r="A2">
        <v>40769.230000000003</v>
      </c>
      <c r="B2" s="89">
        <v>45661.537600000011</v>
      </c>
      <c r="C2">
        <v>45661.537600000011</v>
      </c>
    </row>
    <row r="3" spans="1:3" x14ac:dyDescent="0.25">
      <c r="A3">
        <v>22478</v>
      </c>
      <c r="B3" s="89">
        <v>25175.360000000001</v>
      </c>
      <c r="C3">
        <v>25175.360000000001</v>
      </c>
    </row>
    <row r="4" spans="1:3" x14ac:dyDescent="0.25">
      <c r="A4">
        <v>44590</v>
      </c>
      <c r="B4" s="89">
        <v>49940.800000000003</v>
      </c>
      <c r="C4">
        <v>49940.800000000003</v>
      </c>
    </row>
    <row r="5" spans="1:3" x14ac:dyDescent="0.25">
      <c r="A5">
        <v>147965.35</v>
      </c>
      <c r="B5" s="89">
        <v>165721.19200000001</v>
      </c>
      <c r="C5">
        <v>165721.19200000001</v>
      </c>
    </row>
    <row r="6" spans="1:3" x14ac:dyDescent="0.25">
      <c r="A6">
        <v>354874.1</v>
      </c>
      <c r="B6" s="89">
        <v>397458.99200000003</v>
      </c>
      <c r="C6">
        <v>397458.99200000003</v>
      </c>
    </row>
    <row r="7" spans="1:3" x14ac:dyDescent="0.25">
      <c r="A7">
        <v>847962</v>
      </c>
      <c r="B7" s="89">
        <v>949717.44000000006</v>
      </c>
      <c r="C7">
        <v>949717.44000000006</v>
      </c>
    </row>
    <row r="8" spans="1:3" x14ac:dyDescent="0.25">
      <c r="A8">
        <v>161400</v>
      </c>
      <c r="B8" s="89">
        <v>180768.00000000003</v>
      </c>
      <c r="C8">
        <v>180768.00000000003</v>
      </c>
    </row>
    <row r="9" spans="1:3" x14ac:dyDescent="0.25">
      <c r="A9">
        <v>78307</v>
      </c>
      <c r="B9" s="89">
        <v>87703.840000000011</v>
      </c>
      <c r="C9">
        <v>87703.840000000011</v>
      </c>
    </row>
    <row r="10" spans="1:3" x14ac:dyDescent="0.25">
      <c r="A10">
        <v>96330.9</v>
      </c>
      <c r="B10" s="89">
        <v>107890.60800000001</v>
      </c>
      <c r="C10">
        <v>107890.60800000001</v>
      </c>
    </row>
    <row r="11" spans="1:3" x14ac:dyDescent="0.25">
      <c r="A11">
        <v>138860</v>
      </c>
      <c r="B11" s="89">
        <v>155523.20000000001</v>
      </c>
      <c r="C11">
        <v>155523.20000000001</v>
      </c>
    </row>
    <row r="12" spans="1:3" x14ac:dyDescent="0.25">
      <c r="A12">
        <v>152680</v>
      </c>
      <c r="B12" s="89">
        <v>171001.60000000001</v>
      </c>
      <c r="C12">
        <v>171001.60000000001</v>
      </c>
    </row>
    <row r="13" spans="1:3" x14ac:dyDescent="0.25">
      <c r="A13">
        <v>3054860</v>
      </c>
      <c r="B13" s="89">
        <v>3421443.2</v>
      </c>
      <c r="C13">
        <v>3421443.2</v>
      </c>
    </row>
    <row r="14" spans="1:3" x14ac:dyDescent="0.25">
      <c r="A14">
        <v>298909.89</v>
      </c>
      <c r="B14" s="89">
        <v>334779.07680000004</v>
      </c>
      <c r="C14">
        <v>334779.07680000004</v>
      </c>
    </row>
    <row r="15" spans="1:3" x14ac:dyDescent="0.25">
      <c r="A15">
        <v>782401.25</v>
      </c>
      <c r="B15" s="89">
        <v>876289.40000000014</v>
      </c>
      <c r="C15">
        <v>876289.40000000014</v>
      </c>
    </row>
    <row r="16" spans="1:3" x14ac:dyDescent="0.25">
      <c r="A16">
        <v>460260.21</v>
      </c>
      <c r="B16" s="89">
        <v>515491.43520000007</v>
      </c>
      <c r="C16">
        <v>515491.43520000007</v>
      </c>
    </row>
    <row r="17" spans="1:3" x14ac:dyDescent="0.25">
      <c r="A17">
        <v>541358.17000000004</v>
      </c>
      <c r="B17" s="89">
        <v>606321.15040000016</v>
      </c>
      <c r="C17">
        <v>606321.15040000016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vt:lpstr>
      <vt:lpstr>Лист1</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Embergenova Elmira</cp:lastModifiedBy>
  <cp:lastPrinted>2017-04-25T05:39:02Z</cp:lastPrinted>
  <dcterms:created xsi:type="dcterms:W3CDTF">2017-02-22T04:41:25Z</dcterms:created>
  <dcterms:modified xsi:type="dcterms:W3CDTF">2017-05-02T04:22:33Z</dcterms:modified>
</cp:coreProperties>
</file>